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_rels/pivotTable3.xml.rels" ContentType="application/vnd.openxmlformats-package.relationships+xml"/>
  <Override PartName="/xl/pivotTables/_rels/pivotTable4.xml.rels" ContentType="application/vnd.openxmlformats-package.relationships+xml"/>
  <Override PartName="/xl/pivotTables/_rels/pivotTable1.xml.rels" ContentType="application/vnd.openxmlformats-package.relationships+xml"/>
  <Override PartName="/xl/pivotTables/_rels/pivotTable14.xml.rels" ContentType="application/vnd.openxmlformats-package.relationships+xml"/>
  <Override PartName="/xl/pivotTables/_rels/pivotTable15.xml.rels" ContentType="application/vnd.openxmlformats-package.relationships+xml"/>
  <Override PartName="/xl/pivotTables/_rels/pivotTable2.xml.rels" ContentType="application/vnd.openxmlformats-package.relationships+xml"/>
  <Override PartName="/xl/pivotTables/_rels/pivotTable16.xml.rels" ContentType="application/vnd.openxmlformats-package.relationships+xml"/>
  <Override PartName="/xl/pivotTables/_rels/pivotTable17.xml.rels" ContentType="application/vnd.openxmlformats-package.relationships+xml"/>
  <Override PartName="/xl/pivotTables/_rels/pivotTable13.xml.rels" ContentType="application/vnd.openxmlformats-package.relationships+xml"/>
  <Override PartName="/xl/pivotTables/_rels/pivotTable9.xml.rels" ContentType="application/vnd.openxmlformats-package.relationships+xml"/>
  <Override PartName="/xl/pivotTables/_rels/pivotTable11.xml.rels" ContentType="application/vnd.openxmlformats-package.relationships+xml"/>
  <Override PartName="/xl/pivotTables/_rels/pivotTable12.xml.rels" ContentType="application/vnd.openxmlformats-package.relationships+xml"/>
  <Override PartName="/xl/pivotTables/_rels/pivotTable8.xml.rels" ContentType="application/vnd.openxmlformats-package.relationships+xml"/>
  <Override PartName="/xl/pivotTables/_rels/pivotTable10.xml.rels" ContentType="application/vnd.openxmlformats-package.relationships+xml"/>
  <Override PartName="/xl/pivotTables/_rels/pivotTable7.xml.rels" ContentType="application/vnd.openxmlformats-package.relationships+xml"/>
  <Override PartName="/xl/pivotTables/_rels/pivotTable6.xml.rels" ContentType="application/vnd.openxmlformats-package.relationships+xml"/>
  <Override PartName="/xl/pivotTables/_rels/pivotTable21.xml.rels" ContentType="application/vnd.openxmlformats-package.relationships+xml"/>
  <Override PartName="/xl/pivotTables/_rels/pivotTable19.xml.rels" ContentType="application/vnd.openxmlformats-package.relationships+xml"/>
  <Override PartName="/xl/pivotTables/_rels/pivotTable20.xml.rels" ContentType="application/vnd.openxmlformats-package.relationships+xml"/>
  <Override PartName="/xl/pivotTables/_rels/pivotTable5.xml.rels" ContentType="application/vnd.openxmlformats-package.relationships+xml"/>
  <Override PartName="/xl/pivotTables/_rels/pivotTable18.xml.rels" ContentType="application/vnd.openxmlformats-package.relationships+xml"/>
  <Override PartName="/xl/pivotTables/pivotTable13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_rels/pivotCacheDefinition3.xml.rels" ContentType="application/vnd.openxmlformats-package.relationship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3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B 2" sheetId="1" state="visible" r:id="rId2"/>
    <sheet name="TOTALS 2" sheetId="2" state="visible" r:id="rId3"/>
    <sheet name="GRAPHS 2" sheetId="3" state="visible" r:id="rId4"/>
    <sheet name="DB" sheetId="4" state="visible" r:id="rId5"/>
    <sheet name="TOTALS" sheetId="5" state="visible" r:id="rId6"/>
    <sheet name="GRAPHS" sheetId="6" state="visible" r:id="rId7"/>
    <sheet name="TARGETS - ACCOMPLISHMENT" sheetId="7" state="visible" r:id="rId8"/>
    <sheet name="Sheet13" sheetId="8" state="visible" r:id="rId9"/>
    <sheet name="Sheet14" sheetId="9" state="visible" r:id="rId10"/>
  </sheets>
  <definedNames>
    <definedName function="false" hidden="true" localSheetId="3" name="_xlnm._FilterDatabase" vbProcedure="false">DB!$A$1:$AA$1647</definedName>
    <definedName function="false" hidden="true" localSheetId="0" name="_xlnm._FilterDatabase" vbProcedure="false">'DB 2'!$A$1:$AC$63</definedName>
    <definedName function="false" hidden="false" name="procured" vbProcedure="false">Sheet13!$G$22</definedName>
    <definedName function="false" hidden="false" name="target" vbProcedure="false">Sheet13!$H$18</definedName>
    <definedName function="false" hidden="false" localSheetId="0" name="Z_10768F42_4BCB_43FE_803A_391FDFDD1A4A_.wvu.FilterData" vbProcedure="false">'DB 2'!$A$1:$V$63</definedName>
    <definedName function="false" hidden="false" localSheetId="0" name="Z_37122A3E_0AF5_405E_A614_AEDA72D1DDB0_.wvu.FilterData" vbProcedure="false">'DB 2'!$A$1:$V$63</definedName>
    <definedName function="false" hidden="false" localSheetId="0" name="Z_91C7C8CC_0023_4FDA_BA62_03E48314A3FE_.wvu.FilterData" vbProcedure="false">'DB 2'!$A$1:$V$63</definedName>
    <definedName function="false" hidden="false" localSheetId="0" name="Z_A8A7B434_791F_450A_83ED_1B08C0CC26A1_.wvu.FilterData" vbProcedure="false">'DB 2'!$A$1:$W$63</definedName>
    <definedName function="false" hidden="false" localSheetId="0" name="Z_C65AD75A_7E6E_4505_8781_86E5DA3B34E5_.wvu.FilterData" vbProcedure="false">'DB 2'!$A$1:$V$63</definedName>
    <definedName function="false" hidden="false" localSheetId="0" name="Z_F88A32A4_1C0B_4BB7_AE8B_D5A4AFC8A29C_.wvu.FilterData" vbProcedure="false">'DB 2'!$A$1:$V$63</definedName>
    <definedName function="false" hidden="false" localSheetId="3" name="Z_10768F42_4BCB_43FE_803A_391FDFDD1A4A_.wvu.FilterData" vbProcedure="false">DB!$A$1:$V$1647</definedName>
    <definedName function="false" hidden="false" localSheetId="3" name="Z_37122A3E_0AF5_405E_A614_AEDA72D1DDB0_.wvu.FilterData" vbProcedure="false">DB!$A$1:$V$1647</definedName>
    <definedName function="false" hidden="false" localSheetId="3" name="Z_91C7C8CC_0023_4FDA_BA62_03E48314A3FE_.wvu.FilterData" vbProcedure="false">DB!$A$1:$V$1647</definedName>
    <definedName function="false" hidden="false" localSheetId="3" name="Z_A8A7B434_791F_450A_83ED_1B08C0CC26A1_.wvu.FilterData" vbProcedure="false">DB!$A$1:$W$1647</definedName>
    <definedName function="false" hidden="false" localSheetId="3" name="Z_C65AD75A_7E6E_4505_8781_86E5DA3B34E5_.wvu.FilterData" vbProcedure="false">DB!$A$1:$V$1647</definedName>
    <definedName function="false" hidden="false" localSheetId="3" name="Z_F88A32A4_1C0B_4BB7_AE8B_D5A4AFC8A29C_.wvu.FilterData" vbProcedure="false">DB!$A$1:$V$1647</definedName>
  </definedNames>
  <calcPr iterateCount="100" refMode="A1" iterate="false" iterateDelta="0.0001"/>
  <pivotCaches>
    <pivotCache cacheId="1" r:id="rId12"/>
    <pivotCache cacheId="2" r:id="rId13"/>
    <pivotCache cacheId="3" r:id="rId14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<sst xmlns="http://schemas.openxmlformats.org/spreadsheetml/2006/main" count="13897" uniqueCount="1252">
  <si>
    <t xml:space="preserve">SDO</t>
  </si>
  <si>
    <t xml:space="preserve">DATE </t>
  </si>
  <si>
    <t xml:space="preserve">SELLER</t>
  </si>
  <si>
    <t xml:space="preserve">WHSE_BS</t>
  </si>
  <si>
    <t xml:space="preserve">PR_NO</t>
  </si>
  <si>
    <t xml:space="preserve">WSR_NO</t>
  </si>
  <si>
    <t xml:space="preserve">BAGS</t>
  </si>
  <si>
    <t xml:space="preserve">VARIETY</t>
  </si>
  <si>
    <t xml:space="preserve">SACK</t>
  </si>
  <si>
    <t xml:space="preserve">MC</t>
  </si>
  <si>
    <t xml:space="preserve">PURITY</t>
  </si>
  <si>
    <t xml:space="preserve">GROSS WEIGHT</t>
  </si>
  <si>
    <t xml:space="preserve">SACK WEIGHT</t>
  </si>
  <si>
    <t xml:space="preserve">NET WEIGHT</t>
  </si>
  <si>
    <t xml:space="preserve">ENW FACTOR</t>
  </si>
  <si>
    <t xml:space="preserve">EQUIV. NET WEIGHT</t>
  </si>
  <si>
    <t xml:space="preserve">UNIT COST</t>
  </si>
  <si>
    <t xml:space="preserve">BASIC COST</t>
  </si>
  <si>
    <t xml:space="preserve">BSI</t>
  </si>
  <si>
    <t xml:space="preserve">PALLGU</t>
  </si>
  <si>
    <t xml:space="preserve">PRICERS</t>
  </si>
  <si>
    <t xml:space="preserve">GRAND TOTAL</t>
  </si>
  <si>
    <t xml:space="preserve">TOTAL NFA</t>
  </si>
  <si>
    <t xml:space="preserve">CPF</t>
  </si>
  <si>
    <t xml:space="preserve">OGLOC</t>
  </si>
  <si>
    <t xml:space="preserve">PROVINCE</t>
  </si>
  <si>
    <t xml:space="preserve">WEEK NO</t>
  </si>
  <si>
    <t xml:space="preserve">MONTH</t>
  </si>
  <si>
    <t xml:space="preserve">PRICING</t>
  </si>
  <si>
    <t xml:space="preserve">GARCIA J</t>
  </si>
  <si>
    <t xml:space="preserve">JOHN COSTORIO</t>
  </si>
  <si>
    <t xml:space="preserve">ABUYOG</t>
  </si>
  <si>
    <t xml:space="preserve">5789471-2</t>
  </si>
  <si>
    <t xml:space="preserve">PW</t>
  </si>
  <si>
    <t xml:space="preserve">92</t>
  </si>
  <si>
    <t xml:space="preserve">LEYTE</t>
  </si>
  <si>
    <t xml:space="preserve">CELERINA BINUEZA</t>
  </si>
  <si>
    <t xml:space="preserve">5789472-3</t>
  </si>
  <si>
    <t xml:space="preserve">22</t>
  </si>
  <si>
    <t xml:space="preserve">FRANCIS SABUNDO</t>
  </si>
  <si>
    <t xml:space="preserve">5789473-4</t>
  </si>
  <si>
    <t xml:space="preserve">28</t>
  </si>
  <si>
    <t xml:space="preserve">EDUARDO SABUNDO</t>
  </si>
  <si>
    <t xml:space="preserve">5789474-5</t>
  </si>
  <si>
    <t xml:space="preserve">91</t>
  </si>
  <si>
    <t xml:space="preserve">LAURE F</t>
  </si>
  <si>
    <t xml:space="preserve">EDSIL ENGCOY</t>
  </si>
  <si>
    <t xml:space="preserve">HINUNANGAN</t>
  </si>
  <si>
    <t xml:space="preserve">5738074-6</t>
  </si>
  <si>
    <t xml:space="preserve">SO. LEYTE</t>
  </si>
  <si>
    <t xml:space="preserve">LEONARDO ENGCOY</t>
  </si>
  <si>
    <t xml:space="preserve">5738075-0</t>
  </si>
  <si>
    <t xml:space="preserve">MABATAS IA</t>
  </si>
  <si>
    <t xml:space="preserve">5738076-1</t>
  </si>
  <si>
    <t xml:space="preserve">ZALDY RUIZ</t>
  </si>
  <si>
    <t xml:space="preserve">5738077-2</t>
  </si>
  <si>
    <t xml:space="preserve">GEMMA PITOGO</t>
  </si>
  <si>
    <t xml:space="preserve">5789475-6</t>
  </si>
  <si>
    <t xml:space="preserve">MARY-ANN CAAYOHAN</t>
  </si>
  <si>
    <t xml:space="preserve">5789476-0</t>
  </si>
  <si>
    <t xml:space="preserve">JOSEPH REALINO</t>
  </si>
  <si>
    <t xml:space="preserve">5789477-1</t>
  </si>
  <si>
    <t xml:space="preserve">ROGELIO ENGCOY</t>
  </si>
  <si>
    <t xml:space="preserve">5738078-3</t>
  </si>
  <si>
    <t xml:space="preserve">LITA CARPINA</t>
  </si>
  <si>
    <t xml:space="preserve">5789478-2</t>
  </si>
  <si>
    <t xml:space="preserve">JOJO DILON</t>
  </si>
  <si>
    <t xml:space="preserve">5789479-3</t>
  </si>
  <si>
    <t xml:space="preserve">RODEL PEREZ</t>
  </si>
  <si>
    <t xml:space="preserve">5789480-4</t>
  </si>
  <si>
    <t xml:space="preserve">ZALDY PAIS</t>
  </si>
  <si>
    <t xml:space="preserve">5738079-4</t>
  </si>
  <si>
    <t xml:space="preserve">5738080-5</t>
  </si>
  <si>
    <t xml:space="preserve">5738081-6</t>
  </si>
  <si>
    <t xml:space="preserve">MARY ANN CAAYUHAN</t>
  </si>
  <si>
    <t xml:space="preserve">5789481-5</t>
  </si>
  <si>
    <t xml:space="preserve">93</t>
  </si>
  <si>
    <t xml:space="preserve">ROQUE GERONA</t>
  </si>
  <si>
    <t xml:space="preserve">5789482-6</t>
  </si>
  <si>
    <t xml:space="preserve">OLIVER BARTOLAY</t>
  </si>
  <si>
    <t xml:space="preserve">5789483-0</t>
  </si>
  <si>
    <t xml:space="preserve">ROLANDO ARCHES</t>
  </si>
  <si>
    <t xml:space="preserve">5789484-1</t>
  </si>
  <si>
    <t xml:space="preserve">JOHYLY MANGADLAO</t>
  </si>
  <si>
    <t xml:space="preserve">5789485-2</t>
  </si>
  <si>
    <t xml:space="preserve">LOLITO MANGADLAO</t>
  </si>
  <si>
    <t xml:space="preserve">5789486-3</t>
  </si>
  <si>
    <t xml:space="preserve">ROGELIO BONIFE</t>
  </si>
  <si>
    <t xml:space="preserve">5789487-4</t>
  </si>
  <si>
    <t xml:space="preserve">JONIL FERNANDEZ</t>
  </si>
  <si>
    <t xml:space="preserve">5789488-5</t>
  </si>
  <si>
    <t xml:space="preserve">5789489-6</t>
  </si>
  <si>
    <t xml:space="preserve">ELIAS TERANTE</t>
  </si>
  <si>
    <t xml:space="preserve">5738082-0</t>
  </si>
  <si>
    <t xml:space="preserve">BELINDA LAURINA</t>
  </si>
  <si>
    <t xml:space="preserve">5738083-1</t>
  </si>
  <si>
    <t xml:space="preserve">ROLANDO GALLER</t>
  </si>
  <si>
    <t xml:space="preserve">5738084-2</t>
  </si>
  <si>
    <t xml:space="preserve">5738085-3</t>
  </si>
  <si>
    <t xml:space="preserve">RUTCHIE RUIZ</t>
  </si>
  <si>
    <t xml:space="preserve">5738086-4</t>
  </si>
  <si>
    <t xml:space="preserve">GLORY BUCTON</t>
  </si>
  <si>
    <t xml:space="preserve">5738087-5</t>
  </si>
  <si>
    <t xml:space="preserve">MLGC</t>
  </si>
  <si>
    <t xml:space="preserve">LUISA ENGCOY</t>
  </si>
  <si>
    <t xml:space="preserve">5738088-6</t>
  </si>
  <si>
    <t xml:space="preserve">BEVERLY BACAY</t>
  </si>
  <si>
    <t xml:space="preserve">5738089-0</t>
  </si>
  <si>
    <t xml:space="preserve">JERRY LOMBOT</t>
  </si>
  <si>
    <t xml:space="preserve">5738090-1</t>
  </si>
  <si>
    <t xml:space="preserve">EDDIE ALBA</t>
  </si>
  <si>
    <t xml:space="preserve">5789490-0</t>
  </si>
  <si>
    <t xml:space="preserve">ALVARO RUBEN</t>
  </si>
  <si>
    <t xml:space="preserve">5789491-1</t>
  </si>
  <si>
    <t xml:space="preserve">ARTEMIO SANO</t>
  </si>
  <si>
    <t xml:space="preserve">5789492-2</t>
  </si>
  <si>
    <t xml:space="preserve">DELIA PEREÑO</t>
  </si>
  <si>
    <t xml:space="preserve">5789493-3</t>
  </si>
  <si>
    <t xml:space="preserve">IAN ACE ULBATA</t>
  </si>
  <si>
    <t xml:space="preserve">5789484-4</t>
  </si>
  <si>
    <t xml:space="preserve">JERRY LOMPOT</t>
  </si>
  <si>
    <t xml:space="preserve">5738091-2</t>
  </si>
  <si>
    <t xml:space="preserve">PD</t>
  </si>
  <si>
    <t xml:space="preserve">REDEN YAP</t>
  </si>
  <si>
    <t xml:space="preserve">5738092-3</t>
  </si>
  <si>
    <t xml:space="preserve">DANILO TOMOL</t>
  </si>
  <si>
    <t xml:space="preserve">5738093-4</t>
  </si>
  <si>
    <t xml:space="preserve">ISIDRO BUGHAO</t>
  </si>
  <si>
    <t xml:space="preserve">5738094-5</t>
  </si>
  <si>
    <t xml:space="preserve">5738095-6</t>
  </si>
  <si>
    <t xml:space="preserve">VIRGINIA CALUNGSOD</t>
  </si>
  <si>
    <t xml:space="preserve">5738096-0</t>
  </si>
  <si>
    <t xml:space="preserve">REYNALDO LOMPOT</t>
  </si>
  <si>
    <t xml:space="preserve">5738097-1</t>
  </si>
  <si>
    <t xml:space="preserve">CARLITO GALLER</t>
  </si>
  <si>
    <t xml:space="preserve">5738098-2</t>
  </si>
  <si>
    <t xml:space="preserve">ALYN SIA</t>
  </si>
  <si>
    <t xml:space="preserve">5789495-5</t>
  </si>
  <si>
    <t xml:space="preserve">JOCELYN AQUINO</t>
  </si>
  <si>
    <t xml:space="preserve">5789496-6</t>
  </si>
  <si>
    <t xml:space="preserve">JUDIE AQUINO</t>
  </si>
  <si>
    <t xml:space="preserve">5789497-0</t>
  </si>
  <si>
    <t xml:space="preserve">5738099-3</t>
  </si>
  <si>
    <t xml:space="preserve">5738100-4</t>
  </si>
  <si>
    <t xml:space="preserve">5789401-2</t>
  </si>
  <si>
    <t xml:space="preserve">ROLANDO AÑABESA</t>
  </si>
  <si>
    <t xml:space="preserve">5789402-3</t>
  </si>
  <si>
    <t xml:space="preserve">LOLONG GALLER</t>
  </si>
  <si>
    <t xml:space="preserve">5789403-4</t>
  </si>
  <si>
    <t xml:space="preserve">5789404-5</t>
  </si>
  <si>
    <t xml:space="preserve">ALIMANGOHAN J</t>
  </si>
  <si>
    <t xml:space="preserve">BENEDICTO SIA</t>
  </si>
  <si>
    <t xml:space="preserve">5789371-0</t>
  </si>
  <si>
    <t xml:space="preserve">ARTEMIO MINGELITA</t>
  </si>
  <si>
    <t xml:space="preserve">5789372-1</t>
  </si>
  <si>
    <t xml:space="preserve">5789373-2</t>
  </si>
  <si>
    <t xml:space="preserve">JOCELYN DE PAZ</t>
  </si>
  <si>
    <t xml:space="preserve">5789374-3</t>
  </si>
  <si>
    <t xml:space="preserve">Palay Procurement Status - NFA Leyte</t>
  </si>
  <si>
    <t xml:space="preserve">Data</t>
  </si>
  <si>
    <t xml:space="preserve">SUM of QTY IN BAGS</t>
  </si>
  <si>
    <t xml:space="preserve">SUM of NET WEIGHT</t>
  </si>
  <si>
    <t xml:space="preserve">SUM of BASIC COST</t>
  </si>
  <si>
    <t xml:space="preserve">SUM of BSI</t>
  </si>
  <si>
    <t xml:space="preserve">SUM of PRICERS</t>
  </si>
  <si>
    <t xml:space="preserve">SUM of TOTAL NFA</t>
  </si>
  <si>
    <t xml:space="preserve">SUM of CPF</t>
  </si>
  <si>
    <t xml:space="preserve">SUM of PALLGU</t>
  </si>
  <si>
    <t xml:space="preserve">Total Result</t>
  </si>
  <si>
    <t xml:space="preserve">- all -</t>
  </si>
  <si>
    <t xml:space="preserve">BRANCH</t>
  </si>
  <si>
    <t xml:space="preserve">BILIRAN</t>
  </si>
  <si>
    <t xml:space="preserve">3-12</t>
  </si>
  <si>
    <t xml:space="preserve">8-32</t>
  </si>
  <si>
    <t xml:space="preserve">3-13</t>
  </si>
  <si>
    <t xml:space="preserve">8-33</t>
  </si>
  <si>
    <t xml:space="preserve">4-14</t>
  </si>
  <si>
    <t xml:space="preserve">8-34</t>
  </si>
  <si>
    <t xml:space="preserve">4-15</t>
  </si>
  <si>
    <t xml:space="preserve">4-16</t>
  </si>
  <si>
    <t xml:space="preserve">4-17</t>
  </si>
  <si>
    <t xml:space="preserve">4-18</t>
  </si>
  <si>
    <t xml:space="preserve">5-18</t>
  </si>
  <si>
    <t xml:space="preserve">5-19</t>
  </si>
  <si>
    <t xml:space="preserve">5-20</t>
  </si>
  <si>
    <t xml:space="preserve">5-21</t>
  </si>
  <si>
    <t xml:space="preserve">5-22</t>
  </si>
  <si>
    <t xml:space="preserve">6-22</t>
  </si>
  <si>
    <t xml:space="preserve">Grand Total</t>
  </si>
  <si>
    <t xml:space="preserve">GRAPH DATA</t>
  </si>
  <si>
    <t xml:space="preserve">#REF!</t>
  </si>
  <si>
    <t xml:space="preserve">(empty)</t>
  </si>
  <si>
    <t xml:space="preserve">PROC_DATE</t>
  </si>
  <si>
    <t xml:space="preserve">2024-02-28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</si>
  <si>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</si>
  <si>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</si>
  <si>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</si>
  <si>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</si>
  <si>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</si>
  <si>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</si>
  <si>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</si>
  <si>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</si>
  <si>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</si>
  <si>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</si>
  <si>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</si>
  <si>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</si>
  <si>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</si>
  <si>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</si>
  <si>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</si>
  <si>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</si>
  <si>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</si>
  <si>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</si>
  <si>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</si>
  <si>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WEEKS</t>
  </si>
  <si>
    <t xml:space="preserve">2024-03-22</t>
  </si>
  <si>
    <t xml:space="preserve">AVERAGE</t>
  </si>
  <si>
    <t xml:space="preserve">2024-03-23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</si>
  <si>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</si>
  <si>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</si>
  <si>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</si>
  <si>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</si>
  <si>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</si>
  <si>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</si>
  <si>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</si>
  <si>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</si>
  <si>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</si>
  <si>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</si>
  <si>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2024-04-08</t>
  </si>
  <si>
    <t xml:space="preserve">2024-04-09</t>
  </si>
  <si>
    <t xml:space="preserve">2024-04-11</t>
  </si>
  <si>
    <t xml:space="preserve">2024-04-12</t>
  </si>
  <si>
    <t xml:space="preserve">2024-04-13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</si>
  <si>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</si>
  <si>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</si>
  <si>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</si>
  <si>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</si>
  <si>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</si>
  <si>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</si>
  <si>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2024-04-22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</si>
  <si>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</si>
  <si>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</si>
  <si>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</si>
  <si>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</si>
  <si>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</si>
  <si>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</si>
  <si>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</si>
  <si>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</si>
  <si>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</si>
  <si>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</si>
  <si>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</si>
  <si>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</si>
  <si>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</si>
  <si>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</si>
  <si>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</si>
  <si>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</si>
  <si>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</si>
  <si>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</si>
  <si>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</si>
  <si>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</si>
  <si>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</si>
  <si>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</si>
  <si>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</si>
  <si>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</si>
  <si>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</si>
  <si>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</si>
  <si>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</si>
  <si>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</si>
  <si>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</si>
  <si>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</si>
  <si>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</si>
  <si>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2024-06-07</t>
  </si>
  <si>
    <t xml:space="preserve">DAYS</t>
  </si>
  <si>
    <t xml:space="preserve">GROSS_WEIGHT</t>
  </si>
  <si>
    <t xml:space="preserve">SACK_WEIGHT</t>
  </si>
  <si>
    <t xml:space="preserve">NET_WEIGHT</t>
  </si>
  <si>
    <t xml:space="preserve">ENWF</t>
  </si>
  <si>
    <t xml:space="preserve">EQUIV_NET_WEIGHT</t>
  </si>
  <si>
    <t xml:space="preserve">UNIT_COST</t>
  </si>
  <si>
    <t xml:space="preserve">BASIC_COST</t>
  </si>
  <si>
    <t xml:space="preserve">TOTAL_COST</t>
  </si>
  <si>
    <t xml:space="preserve">TOTAL_PAID_NFA</t>
  </si>
  <si>
    <t xml:space="preserve">ELIZABETH DONATO</t>
  </si>
  <si>
    <t xml:space="preserve">MATAG-OB</t>
  </si>
  <si>
    <t xml:space="preserve">E50</t>
  </si>
  <si>
    <t xml:space="preserve">ALFREDO MOLDEZ</t>
  </si>
  <si>
    <t xml:space="preserve">JOCELYN TORILLAS</t>
  </si>
  <si>
    <t xml:space="preserve">ROMEL BILBAO</t>
  </si>
  <si>
    <t xml:space="preserve">JOEL BILBAO</t>
  </si>
  <si>
    <t xml:space="preserve">ROLINDA SANCHEZ</t>
  </si>
  <si>
    <t xml:space="preserve">RAMIL MARQUEZ</t>
  </si>
  <si>
    <t xml:space="preserve">JULIETO LOMOCSO</t>
  </si>
  <si>
    <t xml:space="preserve">CRISTITA PORTALIZA</t>
  </si>
  <si>
    <t xml:space="preserve">JULITA IMPA</t>
  </si>
  <si>
    <t xml:space="preserve">ROSALINDA GONZALES</t>
  </si>
  <si>
    <t xml:space="preserve">MACARIO BILBAO</t>
  </si>
  <si>
    <t xml:space="preserve">QUIRINO PARAC</t>
  </si>
  <si>
    <t xml:space="preserve">LUMINADO PERUDA</t>
  </si>
  <si>
    <t xml:space="preserve">LUCIO ALMOROTO</t>
  </si>
  <si>
    <t xml:space="preserve">TEOFILO PARAC</t>
  </si>
  <si>
    <t xml:space="preserve">ANALYN MERCOLITA</t>
  </si>
  <si>
    <t xml:space="preserve">NORBERTO VELARDE</t>
  </si>
  <si>
    <t xml:space="preserve">EALIPIO ENOSARIO</t>
  </si>
  <si>
    <t xml:space="preserve">SHIRLEY TACOY</t>
  </si>
  <si>
    <t xml:space="preserve">WENEFREDO LARIDO</t>
  </si>
  <si>
    <t xml:space="preserve">SERGIO BANTOSILA</t>
  </si>
  <si>
    <t xml:space="preserve">NARCISO MERIN JR</t>
  </si>
  <si>
    <t xml:space="preserve">BONIFACIO COLARTE</t>
  </si>
  <si>
    <t xml:space="preserve">ELIZABETH ERMAC</t>
  </si>
  <si>
    <t xml:space="preserve">ARTEMIO MARQUEZ</t>
  </si>
  <si>
    <t xml:space="preserve">ROMEL MONSALES</t>
  </si>
  <si>
    <t xml:space="preserve">RODRIGO VALENZONA</t>
  </si>
  <si>
    <t xml:space="preserve">ARNEL ALMADEN</t>
  </si>
  <si>
    <t xml:space="preserve">AMANLURAN</t>
  </si>
  <si>
    <t xml:space="preserve">AMAN</t>
  </si>
  <si>
    <t xml:space="preserve">PICAS</t>
  </si>
  <si>
    <t xml:space="preserve">CIERVA M</t>
  </si>
  <si>
    <t xml:space="preserve">BONIFACIO ALMADEN/AMANLURAN, TANAUAN</t>
  </si>
  <si>
    <t xml:space="preserve">NAJEB ALMADEN/AMANLURAN, TANAUAN</t>
  </si>
  <si>
    <t xml:space="preserve">JESSIE BERINO/AMANLURAN, TANAUAN</t>
  </si>
  <si>
    <t xml:space="preserve">ARTEMIO TOLIBAS/TUGOP, TANAUAN</t>
  </si>
  <si>
    <t xml:space="preserve">VIVENCIO INDOC/TUGOP, TANAUAN</t>
  </si>
  <si>
    <t xml:space="preserve">MARGIE LORENO/TUGOP, TANAUAN</t>
  </si>
  <si>
    <t xml:space="preserve">OLIVIA ALBAO/AMANLURAN, TANAUAN</t>
  </si>
  <si>
    <t xml:space="preserve">DANILO MACEDA/PICAS, TANAUAN</t>
  </si>
  <si>
    <t xml:space="preserve">OSCAR BALANO/CATMON, TANAUAN</t>
  </si>
  <si>
    <t xml:space="preserve">ROMOLO MACEDA/PICAS, TANAUAN</t>
  </si>
  <si>
    <t xml:space="preserve">RUBEN MACEDA/PICAS, TANAUAN</t>
  </si>
  <si>
    <t xml:space="preserve">ROEL CAHENDI</t>
  </si>
  <si>
    <t xml:space="preserve">ALANGALANG</t>
  </si>
  <si>
    <t xml:space="preserve">SANDINO N</t>
  </si>
  <si>
    <t xml:space="preserve">EDDIE ALMADEN/AMANLURAN, TANAUAN</t>
  </si>
  <si>
    <t xml:space="preserve">LEONARDO MABALLO/PICAS, TANAUAN</t>
  </si>
  <si>
    <t xml:space="preserve">RUFO CARNO/SAN SEBASTIAN, MATAG-OB</t>
  </si>
  <si>
    <t xml:space="preserve">JOSE LAURENTE/BALAGTAS, MATAG-OB</t>
  </si>
  <si>
    <t xml:space="preserve">JULITA DIVINO/BALAGTAS, MATAG-OB</t>
  </si>
  <si>
    <t xml:space="preserve">NILDA LIMPANGOG/MANSALIP, MATAG-OB</t>
  </si>
  <si>
    <t xml:space="preserve">ESTERLITA LUCEÑO/IMELDA, MATAG-OB</t>
  </si>
  <si>
    <t xml:space="preserve">ROGER DELA CERNA/MANSALIP, MATAG-OB</t>
  </si>
  <si>
    <t xml:space="preserve">ELMER BULLADO/IMELDA, MATAG-OB</t>
  </si>
  <si>
    <t xml:space="preserve">EDGARDO BARACE/BONOY, MATAG-OB</t>
  </si>
  <si>
    <t xml:space="preserve">ISMAEL MATO/SAN VICENTE, MATAG-OB</t>
  </si>
  <si>
    <t xml:space="preserve">LOURDESLITA SACA/STO. ROSARIO, MATAG-OB</t>
  </si>
  <si>
    <t xml:space="preserve">NORA NOYA/BALAGTAS, MATAG-OB</t>
  </si>
  <si>
    <t xml:space="preserve">DEODORA MADJUS/MANSAHAON, MATAG-OB</t>
  </si>
  <si>
    <t xml:space="preserve">PRESENTACION RIOS/SAN VICENTE, MATAG-OB</t>
  </si>
  <si>
    <t xml:space="preserve">BONIFACIO CATARIG/BALAGTAS, MATAG-OB</t>
  </si>
  <si>
    <t xml:space="preserve">ROGELIO SACAY/BALAGTAS, MATAG-OB</t>
  </si>
  <si>
    <t xml:space="preserve">VICTORIA JAYSON/MANSAHAON, MATAG-OB</t>
  </si>
  <si>
    <t xml:space="preserve">EDWIN PORQUIADO/SAN MARCELINO, MATAG-OB</t>
  </si>
  <si>
    <t xml:space="preserve">IAN JAMES CAÑON/TUGOP, TANAUAN</t>
  </si>
  <si>
    <t xml:space="preserve">DICK ELFA MONTE/AMANLURAN, TANAUAN</t>
  </si>
  <si>
    <t xml:space="preserve">GLORIA MONTAÑO/AMANLURAN, TANAUAN</t>
  </si>
  <si>
    <t xml:space="preserve">JORGE ALMADEN/AMANLURAN, TANAUAN</t>
  </si>
  <si>
    <t xml:space="preserve">PABLO AMIT/TUGOP, TANAUAN</t>
  </si>
  <si>
    <t xml:space="preserve">CHARITO LAGARTO/TUGOP, TANAUAN</t>
  </si>
  <si>
    <t xml:space="preserve">DANILO MONTE/TUGOP, TANAUAN</t>
  </si>
  <si>
    <t xml:space="preserve">VICTORIA TAYATO</t>
  </si>
  <si>
    <t xml:space="preserve">MARINA MATUGINA/LILOAN, ORMOC</t>
  </si>
  <si>
    <t xml:space="preserve">ORMOC</t>
  </si>
  <si>
    <t xml:space="preserve">EDGAR CUYOS/LILOAN, ORMOC</t>
  </si>
  <si>
    <t xml:space="preserve">RUTH MORE/SAN VICENTE, MATAG-OB</t>
  </si>
  <si>
    <t xml:space="preserve">EVANGELINA EMPASIS/STO ROSARIO, MATAG-OB</t>
  </si>
  <si>
    <t xml:space="preserve">TITSIE CATAÑO/SAN MARCELINO, MATAG-OB</t>
  </si>
  <si>
    <t xml:space="preserve">MARINA BITOON/SAN VICENTE, MATAG-OB</t>
  </si>
  <si>
    <t xml:space="preserve">DANILO GUILLEMER/SAN VICENTE, MATAG-OB</t>
  </si>
  <si>
    <t xml:space="preserve">BENJIE DALAG/BALAGTAS, MATAG-OB</t>
  </si>
  <si>
    <t xml:space="preserve">MARIO TAÑO/STO ROSARIO, MATAG-OB</t>
  </si>
  <si>
    <t xml:space="preserve">ALBINA PARAC/SAN GUILLERMO, MATAG-OB</t>
  </si>
  <si>
    <t xml:space="preserve">QUIRINO PARAC/TALISAY, MATAG-OB</t>
  </si>
  <si>
    <t xml:space="preserve">NENITA ALMERINO/STO ROSARIO, MATAG-OB</t>
  </si>
  <si>
    <t xml:space="preserve">JENITA ALMERINO/MANSALIP, MATAG-OB</t>
  </si>
  <si>
    <t xml:space="preserve">ROSELYN OMEGA/SAN VICENTE, MATAG-OB</t>
  </si>
  <si>
    <t xml:space="preserve">CRISLYN CORTONA/SAN VICENTE, MATAG-OB</t>
  </si>
  <si>
    <t xml:space="preserve">ROMMEL BRINGQUEZ/STO ROSARIO, MATAG-OB</t>
  </si>
  <si>
    <t xml:space="preserve">FLAVIANA SAMSON/IMELDA, MATAG-OB</t>
  </si>
  <si>
    <t xml:space="preserve">EPPIE ROSE VALLEJO/MANSALIP, MATAG-OB</t>
  </si>
  <si>
    <t xml:space="preserve">ERLINDA HAYAG/SAN VICENTE, MATAG-OB</t>
  </si>
  <si>
    <t xml:space="preserve">ROSEMARIE RELON/NAULAYAN, MATAG-OB</t>
  </si>
  <si>
    <t xml:space="preserve">SUSANA NAMOC/SAN GUILLERMO, MATAG-OB</t>
  </si>
  <si>
    <t xml:space="preserve">ARMANDO SACAY/BALAGTAS, MATAG-OB</t>
  </si>
  <si>
    <t xml:space="preserve">JOSE DEMETERIO/SAN MARCELINO, MATAG-OB</t>
  </si>
  <si>
    <t xml:space="preserve">LUCENA MONSALES/MANSALIP, MATAG-OB</t>
  </si>
  <si>
    <t xml:space="preserve">ERNESTO MASONG/SAN GUILLERMO, MATAG-OB</t>
  </si>
  <si>
    <t xml:space="preserve">REMEGIO LUBIANO/BONOY, MATAG-OB</t>
  </si>
  <si>
    <t xml:space="preserve">ANTONIO PUSO/SAN SEBASTIAN, MATAG-OB</t>
  </si>
  <si>
    <t xml:space="preserve">EMILY TABERNERO/IMELDA, MATAG-OB</t>
  </si>
  <si>
    <t xml:space="preserve">ROSA DILDA/STO ROSARIO, MATAG-OB</t>
  </si>
  <si>
    <t xml:space="preserve">FELICISIMO AUTIDA/BONOY, MATAG-OB</t>
  </si>
  <si>
    <t xml:space="preserve">NILO TOLERO/IMELDA, MATAG-OB</t>
  </si>
  <si>
    <t xml:space="preserve">SDIOSDADO CAAYON/BALAGTAS, MATAG-OB</t>
  </si>
  <si>
    <t xml:space="preserve">CATHYRINE BULADO/IMELDA, MATAG-OB</t>
  </si>
  <si>
    <t xml:space="preserve">SALVACION VILLAMOR/SAN MARCELINO, MATAG-OB</t>
  </si>
  <si>
    <t xml:space="preserve">CLAUDIA IBAÑEZ/CANSOSO, MATAG-OB</t>
  </si>
  <si>
    <t xml:space="preserve">MARCELINO TUMULAK/MANSALIP, MATAG-OB</t>
  </si>
  <si>
    <t xml:space="preserve">CASIMERA ALMOROTO/BALAGTAS, MATAG-OB</t>
  </si>
  <si>
    <t xml:space="preserve">WENIFREDO MARILAO/SAN SEBASTIAN, MATAG-OB</t>
  </si>
  <si>
    <t xml:space="preserve">LEONARDO MARILAO/SAN MARCELINO, MATAG-OB</t>
  </si>
  <si>
    <t xml:space="preserve">NEDALINE TUMALABCAO/IMELDA, MATAG-OB</t>
  </si>
  <si>
    <t xml:space="preserve">NATY SANGLITAN/RIVERSIDE, MATAG-OB</t>
  </si>
  <si>
    <t xml:space="preserve">DOMINGO DECLAROS/BALAGTAS, MATAG-OB</t>
  </si>
  <si>
    <t xml:space="preserve">VIRGINIA OLARVIDA/SAN MARCELINO, MATAG-OB</t>
  </si>
  <si>
    <t xml:space="preserve">LUISA LAURENTE/BALAGTAS, MATAG-OB</t>
  </si>
  <si>
    <t xml:space="preserve">MARIA CORDILLO/SAN SEBASTIAN, MATAG-OB</t>
  </si>
  <si>
    <t xml:space="preserve">JOENEL GANATAN/MANSAHAON, MATAG-OB</t>
  </si>
  <si>
    <t xml:space="preserve">ANTONIA MARQUEZ/SAN MARCELINO, MATAG-OB</t>
  </si>
  <si>
    <t xml:space="preserve">ROEL DONATO/IMELDA, MATAG-OB</t>
  </si>
  <si>
    <t xml:space="preserve">FLORENCIA ALOGBATE/SAN VICENTE, MATAG-OB</t>
  </si>
  <si>
    <t xml:space="preserve">EDWIN VERAQUE/SAN GUILLERMO, MATAG-OB</t>
  </si>
  <si>
    <t xml:space="preserve">MARIA JESSA VERAQUE/SAN GUILLERMO, MATAG-OB</t>
  </si>
  <si>
    <t xml:space="preserve">MODESTA PIÑON/SAN VICENTE, MATAG-OB</t>
  </si>
  <si>
    <t xml:space="preserve">GERRY FERNANDEZ/STO. ROSARIO, MATAG-OB</t>
  </si>
  <si>
    <t xml:space="preserve">MERCEDES FERNANDEZ/STO. ROSARIO, MATAG-OB</t>
  </si>
  <si>
    <t xml:space="preserve">VILMA MENIANO/BANGON, TANAUAN</t>
  </si>
  <si>
    <t xml:space="preserve">PRIMITIVO MENIANO JR/BANGON, TANAUAN</t>
  </si>
  <si>
    <t xml:space="preserve">ADOLFO BUENO/BANGON, TANAUAN</t>
  </si>
  <si>
    <t xml:space="preserve">ANECITO MIJARES/BANGON, TANAUAN</t>
  </si>
  <si>
    <t xml:space="preserve">CERLINA BADANA/BANGON, TANAUAN</t>
  </si>
  <si>
    <t xml:space="preserve">LAPNISAN</t>
  </si>
  <si>
    <t xml:space="preserve">MLGC S. LEYTE</t>
  </si>
  <si>
    <t xml:space="preserve">CANCELLED</t>
  </si>
  <si>
    <t xml:space="preserve">EUSEBIO BUSCAGAN/BALAGTAS, MATAG-OB</t>
  </si>
  <si>
    <t xml:space="preserve">RENALDO BOLANTE/SAN VICENTE, MATAG-OB</t>
  </si>
  <si>
    <t xml:space="preserve">MARENEE JORDA.SAN GULLERMO , MATAG-OB</t>
  </si>
  <si>
    <t xml:space="preserve">ANA ACTIVA/STO ROSARIO, MATAG-OB</t>
  </si>
  <si>
    <t xml:space="preserve">EMILIANO OBANDO/MANSALIP, MATAG-OB</t>
  </si>
  <si>
    <t xml:space="preserve">EVANGELINA DENOY/SAN GUILLERMO, MATAG-OB</t>
  </si>
  <si>
    <t xml:space="preserve">ANTONIO MARCES/ STO. ROSARIO, MATAG-OB</t>
  </si>
  <si>
    <t xml:space="preserve">WINEFREDO MARCES/STO. ROSARIO, MATAG-OB</t>
  </si>
  <si>
    <t xml:space="preserve">DEXIE ARCITE/MANSALIP, MATAG-OB</t>
  </si>
  <si>
    <t xml:space="preserve">ROBERTO SANCHEZ/BALAGTAS, MATAG-OB</t>
  </si>
  <si>
    <t xml:space="preserve">JENNIE COSTELO/SAN SEBASTIAN, MATAG-OB</t>
  </si>
  <si>
    <t xml:space="preserve">MARIO TAÑO/STO. ROSARIO, MATAG-OB</t>
  </si>
  <si>
    <t xml:space="preserve">JOSE WILSON MADJUS/BONOY, MATAG-OB</t>
  </si>
  <si>
    <t xml:space="preserve">LOLITA AUNZO/CAMBADBAD, MATAG-OB</t>
  </si>
  <si>
    <t xml:space="preserve">JOCELYN PENEDA/MANSALIP, MATAG-OB</t>
  </si>
  <si>
    <t xml:space="preserve">MARIA VIRGINIA POLINIO/STO. ROSARIO, MATAG-OB</t>
  </si>
  <si>
    <t xml:space="preserve">FELIX LIMPANGOG/MANSALIP, MATAG-OB</t>
  </si>
  <si>
    <t xml:space="preserve">GLYNN NELLOS/CANSOSO, MATAG-OB</t>
  </si>
  <si>
    <t xml:space="preserve">CHRISTOPHER TABON/CANSOSO, MATAG-OB</t>
  </si>
  <si>
    <t xml:space="preserve">ROMEO TABON/CANSOSO, MATAG-OB</t>
  </si>
  <si>
    <t xml:space="preserve">CHARLENE MARCIANO/LABRADOR, ORMOC</t>
  </si>
  <si>
    <t xml:space="preserve">MARILYN MARCIANO/LABRADOR, ORMOC</t>
  </si>
  <si>
    <t xml:space="preserve">JUDITHA RIVERA/SAN ISIDRO, ORMOC</t>
  </si>
  <si>
    <t xml:space="preserve">FAUSTINO TACOY/LABRADOR, ORMOC</t>
  </si>
  <si>
    <t xml:space="preserve">DANTE SACAY/LABRADOR, ORMOC</t>
  </si>
  <si>
    <t xml:space="preserve">MARK STEPHEN MAGALONA/LABRADOR, ORMOC</t>
  </si>
  <si>
    <t xml:space="preserve">ANGELES MAGALLANES/ SAN JOSE, ORMOC</t>
  </si>
  <si>
    <t xml:space="preserve">SALOME APAS/SAN JOSE, ORMOC</t>
  </si>
  <si>
    <t xml:space="preserve">MARY ANN MERCIANO/LABRADOR, ORMOC</t>
  </si>
  <si>
    <t xml:space="preserve">CARLOS PILAPIL/SABANG BATO, ORMOC</t>
  </si>
  <si>
    <t xml:space="preserve">RAQUEL ARNEJO/LABRADOR, ORMOC</t>
  </si>
  <si>
    <t xml:space="preserve">SAMUEL NAYON/LABRADOR, ORMOC</t>
  </si>
  <si>
    <t xml:space="preserve">LETCHEL VALDEZ/SAN JOSE, ORMOC</t>
  </si>
  <si>
    <t xml:space="preserve">MARIFE VALDEZ/SAN JOSE, ORMOC</t>
  </si>
  <si>
    <t xml:space="preserve">ANASTACIA GUEVARRA/SABANG BATO, ORMOC</t>
  </si>
  <si>
    <t xml:space="preserve">SONIA BULADO/STO. ROSARIO, MATAG-OB</t>
  </si>
  <si>
    <t xml:space="preserve">CANDIDO DONCILLO/BALAGTAS, MATAG-OB</t>
  </si>
  <si>
    <t xml:space="preserve">ROBERTON DE PAZ/MANSALIP, MATAG-OB</t>
  </si>
  <si>
    <t xml:space="preserve">VITALIANO VALENZONA/BALAGTAS, MATAG-OB</t>
  </si>
  <si>
    <t xml:space="preserve">NESTOR ROLLAN/SAN GUILLERMO, MATAG-OB</t>
  </si>
  <si>
    <t xml:space="preserve">SHERLITA DEMETERIO/IMELDA, MATAG-OB</t>
  </si>
  <si>
    <t xml:space="preserve">ELENA DENOY/SAN GUILLERMO, MATAG-OB</t>
  </si>
  <si>
    <t xml:space="preserve">KENNETH TABON/SAN GUILLERMO, MATAG-OB</t>
  </si>
  <si>
    <t xml:space="preserve">JAIME VILLAMOR/SAN MARCELINO, MATAG-OB</t>
  </si>
  <si>
    <t xml:space="preserve">CARLOS CORTES/STO. ROSARIO, MATAG-OB</t>
  </si>
  <si>
    <t xml:space="preserve">FELISA CAMPAYAN/SAN MARCELINO, MATAG-OB</t>
  </si>
  <si>
    <t xml:space="preserve">LEVI ALBURO/STO. ROSARIO, MATAG-OB</t>
  </si>
  <si>
    <t xml:space="preserve">HELEN CASAS/BONOY, MATAG-OB</t>
  </si>
  <si>
    <t xml:space="preserve">BENUSA S</t>
  </si>
  <si>
    <t xml:space="preserve">CORAZON CINCO</t>
  </si>
  <si>
    <t xml:space="preserve">ARTEMIO TOLIBAS</t>
  </si>
  <si>
    <t xml:space="preserve">EVELYN ESLABAN</t>
  </si>
  <si>
    <t xml:space="preserve">JOSE DE PAZ</t>
  </si>
  <si>
    <t xml:space="preserve">RODNEY LAMATA</t>
  </si>
  <si>
    <t xml:space="preserve">ZALDY ABOSIJO</t>
  </si>
  <si>
    <t xml:space="preserve">NORMAN SALUBON</t>
  </si>
  <si>
    <t xml:space="preserve">PEDRO FLORENDO</t>
  </si>
  <si>
    <t xml:space="preserve">ROBERTO PEREZ</t>
  </si>
  <si>
    <t xml:space="preserve">FREDESWINDA ECHON</t>
  </si>
  <si>
    <t xml:space="preserve">WILFREDO ECHON</t>
  </si>
  <si>
    <t xml:space="preserve">EVANGELINE</t>
  </si>
  <si>
    <t xml:space="preserve">DAVID ANGELIO</t>
  </si>
  <si>
    <t xml:space="preserve">SILVESTRE MAGAYONES</t>
  </si>
  <si>
    <t xml:space="preserve">CRISTINA CABALLES</t>
  </si>
  <si>
    <t xml:space="preserve">FRANCISCA BELTRAN</t>
  </si>
  <si>
    <t xml:space="preserve">DANILO CUIZON</t>
  </si>
  <si>
    <t xml:space="preserve">ANNABELLE LUBIANO</t>
  </si>
  <si>
    <t xml:space="preserve">RENANTE MALIGON</t>
  </si>
  <si>
    <t xml:space="preserve">DOMINADOR LARIDO</t>
  </si>
  <si>
    <t xml:space="preserve">JEAN DENOY</t>
  </si>
  <si>
    <t xml:space="preserve">DIOSDADO CAGWING</t>
  </si>
  <si>
    <t xml:space="preserve">ALMA VALENCIA</t>
  </si>
  <si>
    <t xml:space="preserve">GRECILDA FERNANDEZ</t>
  </si>
  <si>
    <t xml:space="preserve">VEVENCIO RIOS</t>
  </si>
  <si>
    <t xml:space="preserve">NELSON OLORVIDA</t>
  </si>
  <si>
    <t xml:space="preserve">CARLOS BILBAO</t>
  </si>
  <si>
    <t xml:space="preserve">EDGARDO APUYA</t>
  </si>
  <si>
    <t xml:space="preserve">MARIA BILBAO</t>
  </si>
  <si>
    <t xml:space="preserve">LUCIANA ENCIENZO</t>
  </si>
  <si>
    <t xml:space="preserve">LIGAYA MARQUEZ</t>
  </si>
  <si>
    <t xml:space="preserve">JESSICA CARILLAS</t>
  </si>
  <si>
    <t xml:space="preserve">EVANGELINE CATARINA</t>
  </si>
  <si>
    <t xml:space="preserve">ROGER DELA CERNA</t>
  </si>
  <si>
    <t xml:space="preserve">CHERRY FUENTES</t>
  </si>
  <si>
    <t xml:space="preserve">MAURENCIA TASAN</t>
  </si>
  <si>
    <t xml:space="preserve">ENREQUITA SYLVERIA</t>
  </si>
  <si>
    <t xml:space="preserve">JULIETA ALFEREZ</t>
  </si>
  <si>
    <t xml:space="preserve">EUGENIO BASBAS</t>
  </si>
  <si>
    <t xml:space="preserve">CARMEN TASAN</t>
  </si>
  <si>
    <t xml:space="preserve">ANDREA GASPAN</t>
  </si>
  <si>
    <t xml:space="preserve">CRESENCIA PENENG</t>
  </si>
  <si>
    <t xml:space="preserve">IMELDA SULVERA</t>
  </si>
  <si>
    <t xml:space="preserve">MERCY ALJO</t>
  </si>
  <si>
    <t xml:space="preserve">ESTRELLA SURALTA</t>
  </si>
  <si>
    <t xml:space="preserve">VIRGINIA MARCES</t>
  </si>
  <si>
    <t xml:space="preserve">DIOSCORO PELON</t>
  </si>
  <si>
    <t xml:space="preserve">SARAH LIMPIADO</t>
  </si>
  <si>
    <t xml:space="preserve">ELSA RIOS</t>
  </si>
  <si>
    <t xml:space="preserve">ANTOLIN MADJUS</t>
  </si>
  <si>
    <t xml:space="preserve">ARACELI ANDAJAO</t>
  </si>
  <si>
    <t xml:space="preserve">REYNIL BANTOSILA</t>
  </si>
  <si>
    <t xml:space="preserve">MARGIE CANONIGO</t>
  </si>
  <si>
    <t xml:space="preserve">ARECIO BRINGUEZ</t>
  </si>
  <si>
    <t xml:space="preserve">DIONESIA BATOCAEL</t>
  </si>
  <si>
    <t xml:space="preserve">MANUEL SANCHEZ JR.</t>
  </si>
  <si>
    <t xml:space="preserve">BENJAMIN TULINGAN</t>
  </si>
  <si>
    <t xml:space="preserve">MELANIA OMEGA</t>
  </si>
  <si>
    <t xml:space="preserve">PACITA ALOGBATI</t>
  </si>
  <si>
    <t xml:space="preserve">NANCY DELA CRUZ</t>
  </si>
  <si>
    <t xml:space="preserve">CIRILO SINOY</t>
  </si>
  <si>
    <t xml:space="preserve">ESMERALDA ALOGBATI</t>
  </si>
  <si>
    <t xml:space="preserve">SERGIO SANORIA</t>
  </si>
  <si>
    <t xml:space="preserve">ALFREDO AUNZO</t>
  </si>
  <si>
    <t xml:space="preserve">IAN YLANAN</t>
  </si>
  <si>
    <t xml:space="preserve">AVELINO BARACE</t>
  </si>
  <si>
    <t xml:space="preserve">ARTURO SOCO</t>
  </si>
  <si>
    <t xml:space="preserve">MA. RELITA HAYAG</t>
  </si>
  <si>
    <t xml:space="preserve">JULITO OMEGA</t>
  </si>
  <si>
    <t xml:space="preserve">JUNITO OMEGA</t>
  </si>
  <si>
    <t xml:space="preserve">IMELDA LOSORATA</t>
  </si>
  <si>
    <t xml:space="preserve">MERCEDITA TUDE</t>
  </si>
  <si>
    <t xml:space="preserve">ADELA MEREN</t>
  </si>
  <si>
    <t xml:space="preserve">ELIAS MARQUEZ</t>
  </si>
  <si>
    <t xml:space="preserve">FELOMINO TUTOR</t>
  </si>
  <si>
    <t xml:space="preserve">ZOSIMO TAMBIS</t>
  </si>
  <si>
    <t xml:space="preserve">DINO CLITAR</t>
  </si>
  <si>
    <t xml:space="preserve">LOLITO PUSON</t>
  </si>
  <si>
    <t xml:space="preserve">MARCIANO ARCITE</t>
  </si>
  <si>
    <t xml:space="preserve">RUFO CARNO</t>
  </si>
  <si>
    <t xml:space="preserve">ROSALINA LABADOR</t>
  </si>
  <si>
    <t xml:space="preserve">ERLINDA DURA</t>
  </si>
  <si>
    <t xml:space="preserve">ESTRELLA ROMINA</t>
  </si>
  <si>
    <t xml:space="preserve">VICENTE OLORVIDA</t>
  </si>
  <si>
    <t xml:space="preserve">DAISY PINGOY</t>
  </si>
  <si>
    <t xml:space="preserve">FELIX BULADO</t>
  </si>
  <si>
    <t xml:space="preserve">ENESIA SENECIO</t>
  </si>
  <si>
    <t xml:space="preserve">JOSEPHINE DERECHO</t>
  </si>
  <si>
    <t xml:space="preserve">CRISTITA ARNEJO</t>
  </si>
  <si>
    <t xml:space="preserve">ALFREDO PANDAC</t>
  </si>
  <si>
    <t xml:space="preserve">MARIFE MAINIT</t>
  </si>
  <si>
    <t xml:space="preserve">MARICEL SOCO</t>
  </si>
  <si>
    <t xml:space="preserve">MARIA FE OLORVIDA</t>
  </si>
  <si>
    <t xml:space="preserve">RICARDO TARIPE</t>
  </si>
  <si>
    <t xml:space="preserve">MANUEL SANCHEZ</t>
  </si>
  <si>
    <t xml:space="preserve">LOLITA PARDILLA</t>
  </si>
  <si>
    <t xml:space="preserve">ANTONIO LARRAGA</t>
  </si>
  <si>
    <t xml:space="preserve">JENITA ALMERINO</t>
  </si>
  <si>
    <t xml:space="preserve">DOMINGA PARADERO</t>
  </si>
  <si>
    <t xml:space="preserve">CONCHITA BACAT</t>
  </si>
  <si>
    <t xml:space="preserve">PATERNO SISMAR</t>
  </si>
  <si>
    <t xml:space="preserve">VICTORIA JAYSON</t>
  </si>
  <si>
    <t xml:space="preserve">LILIA ALINSOLORIN</t>
  </si>
  <si>
    <t xml:space="preserve">ROMEO DELA CRUZ</t>
  </si>
  <si>
    <t xml:space="preserve">AMORA OMEGA</t>
  </si>
  <si>
    <t xml:space="preserve">MERCY ONDOS</t>
  </si>
  <si>
    <t xml:space="preserve">DOMINADOR OMEGA</t>
  </si>
  <si>
    <t xml:space="preserve">DICOROSO AREJOLA</t>
  </si>
  <si>
    <t xml:space="preserve">JOHN CARLO AREJOLA</t>
  </si>
  <si>
    <t xml:space="preserve">MICHAEL DELGADO</t>
  </si>
  <si>
    <t xml:space="preserve">NICANOR VERIOSO</t>
  </si>
  <si>
    <t xml:space="preserve">CHERYL VILLAMOR</t>
  </si>
  <si>
    <t xml:space="preserve">NELIA RIOS</t>
  </si>
  <si>
    <t xml:space="preserve">BERNABELLA BILBAO</t>
  </si>
  <si>
    <t xml:space="preserve">ROSALITA EMPASIS</t>
  </si>
  <si>
    <t xml:space="preserve">NELSON PARAC</t>
  </si>
  <si>
    <t xml:space="preserve">CAROLINA PARAC</t>
  </si>
  <si>
    <t xml:space="preserve">HERCULINA PARAC</t>
  </si>
  <si>
    <t xml:space="preserve">ARSENIO FRANCISCO</t>
  </si>
  <si>
    <t xml:space="preserve">BENITO OMEGA</t>
  </si>
  <si>
    <t xml:space="preserve">GUILLERMO MONACHU</t>
  </si>
  <si>
    <t xml:space="preserve">MONIA PASCUA</t>
  </si>
  <si>
    <t xml:space="preserve">EMILYN CERO</t>
  </si>
  <si>
    <t xml:space="preserve">EDNA CAIMOY</t>
  </si>
  <si>
    <t xml:space="preserve">TORRE RM</t>
  </si>
  <si>
    <t xml:space="preserve">ELVIE PORCARE</t>
  </si>
  <si>
    <t xml:space="preserve">CLAUDIA IBAÑEZ/CANSOSO</t>
  </si>
  <si>
    <t xml:space="preserve">ALEJANDRO SACAY/NASUNUGAN, ORMOC</t>
  </si>
  <si>
    <t xml:space="preserve">GLORA PINING/LILOAN, ORMOC</t>
  </si>
  <si>
    <t xml:space="preserve">MARIA LUDIVINA BURLASA/LILOAN, ORMOC</t>
  </si>
  <si>
    <t xml:space="preserve">RODINA TASAN/ORMOC</t>
  </si>
  <si>
    <t xml:space="preserve">ILAGAN GUILLERMO/SAN SEBASTIAN, MATAG-OB</t>
  </si>
  <si>
    <t xml:space="preserve">ANTONIA BUNGE/SAN SEBASTIAN</t>
  </si>
  <si>
    <t xml:space="preserve">NANCY DELA CRUZ/SAN VICENTE</t>
  </si>
  <si>
    <t xml:space="preserve">JESSICA AWIT/STO ROSARIO</t>
  </si>
  <si>
    <t xml:space="preserve">REMEGIO APOLINAR/MANSALIP</t>
  </si>
  <si>
    <t xml:space="preserve">LOLITO CATUBIGAN/TALISAY</t>
  </si>
  <si>
    <t xml:space="preserve">FRANCISCO SABINAY/BALAGTAS</t>
  </si>
  <si>
    <t xml:space="preserve">ALFREDO BRINGQUEZ/BALAGTAS</t>
  </si>
  <si>
    <t xml:space="preserve">JENILIA FUENTES/SAN VICENTE</t>
  </si>
  <si>
    <t xml:space="preserve">BEVERLITA TABON/SAN VICENTE</t>
  </si>
  <si>
    <t xml:space="preserve">DOMINADOR PENING/SAN VICENTE</t>
  </si>
  <si>
    <t xml:space="preserve">ROMNICK EMPASIS/STO ROSARIO</t>
  </si>
  <si>
    <t xml:space="preserve">DIOSDADA PELEÑOS/NAULAYAN</t>
  </si>
  <si>
    <t xml:space="preserve">PEDRO BARACE/BONOY</t>
  </si>
  <si>
    <t xml:space="preserve">REMEGIO GARIDO/BALAGTAS</t>
  </si>
  <si>
    <t xml:space="preserve">SEVERIANO ABASIAL/SAN SEBASTIAN</t>
  </si>
  <si>
    <t xml:space="preserve">ERIC RELOSA/SAN SEBASTIAN</t>
  </si>
  <si>
    <t xml:space="preserve">RENAN MARILAO/SAN SEBASTIAN</t>
  </si>
  <si>
    <t xml:space="preserve">TARSICIA VILLAMOR/SAN GUILLERMO</t>
  </si>
  <si>
    <t xml:space="preserve">JESSIE DECLAROS/BALAGTAS</t>
  </si>
  <si>
    <t xml:space="preserve">LEONARDO COGAY/MANSALIP</t>
  </si>
  <si>
    <t xml:space="preserve">ANACORITA PELAYO/MANSALIP</t>
  </si>
  <si>
    <t xml:space="preserve">ENRIQUETA MALAPIT/BALAGTAS</t>
  </si>
  <si>
    <t xml:space="preserve">TERESITA DAWAL/BALAGTAS</t>
  </si>
  <si>
    <t xml:space="preserve">FELIX PELENOS/NAULAYAN</t>
  </si>
  <si>
    <t xml:space="preserve">JOEMAR PELEÑOS/NAULAYAN</t>
  </si>
  <si>
    <t xml:space="preserve">BENJAMIN OMPOD/STO ROSARIO</t>
  </si>
  <si>
    <t xml:space="preserve">RAYMUND BAYAWA/BONOY</t>
  </si>
  <si>
    <t xml:space="preserve">HELEN GARAY/MANSALIP</t>
  </si>
  <si>
    <t xml:space="preserve">VICTORIA GARAY/MANSALIP</t>
  </si>
  <si>
    <t xml:space="preserve">NORBERTO BONIFE/SAN VICENTE</t>
  </si>
  <si>
    <t xml:space="preserve">JORGE SACAY/BALAGTAS</t>
  </si>
  <si>
    <t xml:space="preserve">CAROLINA RUBAS/BALAGTAS</t>
  </si>
  <si>
    <t xml:space="preserve">ANGELYN ROSEL/BALAGTAS</t>
  </si>
  <si>
    <t xml:space="preserve">ROSEL TORTELLANO/BALAGTAS</t>
  </si>
  <si>
    <t xml:space="preserve">LANILYN LUBIANO/ BONOY</t>
  </si>
  <si>
    <t xml:space="preserve">LUZ VALENZONA/BALAGTAS</t>
  </si>
  <si>
    <t xml:space="preserve">CERELINA VALENZONA/STO. ROSARIO</t>
  </si>
  <si>
    <t xml:space="preserve">PAULINA LABADOR/MANSALIP</t>
  </si>
  <si>
    <t xml:space="preserve">ROSALINA LABADOR/NAULAYAN</t>
  </si>
  <si>
    <t xml:space="preserve">ALEX SANCHEZ/SAN VICENTE</t>
  </si>
  <si>
    <t xml:space="preserve">CONRADO YAPAC/BALAGTAS</t>
  </si>
  <si>
    <t xml:space="preserve">RODERICK DUMDUM/BALAGTAS</t>
  </si>
  <si>
    <t xml:space="preserve">CASIMERO CUEVA/BALAGTAS</t>
  </si>
  <si>
    <t xml:space="preserve">WILFREDO SURALTA/BALAGTAS</t>
  </si>
  <si>
    <t xml:space="preserve">DIOSDADO VERAQUE/CANSOSO</t>
  </si>
  <si>
    <t xml:space="preserve">JOSE JORIKI COLARTE/BALAGTAS</t>
  </si>
  <si>
    <t xml:space="preserve">SHERYL MOLO/BALAGTAS</t>
  </si>
  <si>
    <t xml:space="preserve">JONATHAN RAMIREZ/SAN GUILLERMO</t>
  </si>
  <si>
    <t xml:space="preserve">ROSEMARIE CARDOOS/SAN VICENTE</t>
  </si>
  <si>
    <t xml:space="preserve">ROSARIO BILBAO/IMELDA</t>
  </si>
  <si>
    <t xml:space="preserve">ARTURO SINOY/SAN VICENTE</t>
  </si>
  <si>
    <t xml:space="preserve">WINEFREDA ESTRERA/BALAGTAS</t>
  </si>
  <si>
    <t xml:space="preserve">JAIME OLORVIDA/SAN MARCELINO</t>
  </si>
  <si>
    <t xml:space="preserve">DANILO MAÑANERA/TALISAY</t>
  </si>
  <si>
    <t xml:space="preserve">FRANCISCO SENECIO/TALISAY</t>
  </si>
  <si>
    <t xml:space="preserve">VEVECIO MANUAL/CANSOSO</t>
  </si>
  <si>
    <t xml:space="preserve">IGNACIO TABON/CANSOSO</t>
  </si>
  <si>
    <t xml:space="preserve">BENEDICTO PIÑON/SAN GUILLERMO</t>
  </si>
  <si>
    <t xml:space="preserve">REBECCA PEDRANO/SAN VICENTE</t>
  </si>
  <si>
    <t xml:space="preserve">CARMELITA GOMEZ/SAN VICENTE</t>
  </si>
  <si>
    <t xml:space="preserve">FLORENCIA RIOS/SAN VICENTE</t>
  </si>
  <si>
    <t xml:space="preserve">WILMA TERO/STO ROSARIO</t>
  </si>
  <si>
    <t xml:space="preserve">BESAMINDA ALENZADREN/SAN VICENTE</t>
  </si>
  <si>
    <t xml:space="preserve">HERMENIGILDO LARIDO/BALAGTAS</t>
  </si>
  <si>
    <t xml:space="preserve">ANTONIO PINGOY/SAN VICENTE</t>
  </si>
  <si>
    <t xml:space="preserve">CRESENCIA PENENG/SAN VICENTE</t>
  </si>
  <si>
    <t xml:space="preserve">CHERYL LEANZON/IMELDA</t>
  </si>
  <si>
    <t xml:space="preserve">RICHARD ENGUITO/IMELDA</t>
  </si>
  <si>
    <t xml:space="preserve">RONEL MORAIDE/BALAGTAS</t>
  </si>
  <si>
    <t xml:space="preserve">EMILY PORQUIADO</t>
  </si>
  <si>
    <t xml:space="preserve">ELEUTERIO ARIZO</t>
  </si>
  <si>
    <t xml:space="preserve">EVELYN INOPIQUEZ</t>
  </si>
  <si>
    <t xml:space="preserve">BELINDA GASATAN</t>
  </si>
  <si>
    <t xml:space="preserve">CARMEELITA CASTOR</t>
  </si>
  <si>
    <t xml:space="preserve">FRANCISCO MAINIT</t>
  </si>
  <si>
    <t xml:space="preserve">JUDITH PARAC</t>
  </si>
  <si>
    <t xml:space="preserve">EDGARDO ASOQUE</t>
  </si>
  <si>
    <t xml:space="preserve">MARTHA PUBLICO</t>
  </si>
  <si>
    <t xml:space="preserve">RAMONITO BRINGQUEZ</t>
  </si>
  <si>
    <t xml:space="preserve">ANTONIO SEVILLA</t>
  </si>
  <si>
    <t xml:space="preserve">BENJIE PUSO</t>
  </si>
  <si>
    <t xml:space="preserve">ELMER LAURENTE</t>
  </si>
  <si>
    <t xml:space="preserve">VEVENCIO RELOSA</t>
  </si>
  <si>
    <t xml:space="preserve">LOIDA MINGAO</t>
  </si>
  <si>
    <t xml:space="preserve">SAN MIGUEL</t>
  </si>
  <si>
    <t xml:space="preserve">LILIA PATANO</t>
  </si>
  <si>
    <t xml:space="preserve">EDGAR EPIL</t>
  </si>
  <si>
    <t xml:space="preserve">JOSE MARCES</t>
  </si>
  <si>
    <t xml:space="preserve">NELSON VILLANUEVA</t>
  </si>
  <si>
    <t xml:space="preserve">PATRICIA DEVARAS</t>
  </si>
  <si>
    <t xml:space="preserve">RAMIL CANDELA</t>
  </si>
  <si>
    <t xml:space="preserve">SUSAN CAMERO</t>
  </si>
  <si>
    <t xml:space="preserve">CRESINCIANO BROÑOLA JR.</t>
  </si>
  <si>
    <t xml:space="preserve">LOIDA MARIANO</t>
  </si>
  <si>
    <t xml:space="preserve">LINA VILLANUEVA</t>
  </si>
  <si>
    <t xml:space="preserve">LEO FABI</t>
  </si>
  <si>
    <t xml:space="preserve">RONIE LOYAGA/CAHUMAYHUMAYAN, TANAUAN</t>
  </si>
  <si>
    <t xml:space="preserve">VIRGILIO EMBERSO/CAHUMAYHUMAYAN, TANAUAN</t>
  </si>
  <si>
    <t xml:space="preserve">NENITA BANDALA/CATIGBI-AN, TANAUAN</t>
  </si>
  <si>
    <t xml:space="preserve">GIOVANNI PIEDAD/CAHUMAYHUMAYAN, TANAUAN</t>
  </si>
  <si>
    <t xml:space="preserve">JOVENCIO BALANO/CAHUMAYHUMAYAN, TANAUAN</t>
  </si>
  <si>
    <t xml:space="preserve">BENEDICTO ALMADEN/AMANLURAN, TANAUAN</t>
  </si>
  <si>
    <t xml:space="preserve">REYNALDO ALBAO/AMANLURAN, TANAUAN</t>
  </si>
  <si>
    <t xml:space="preserve">JULIUS ROBERTSON BORRE/AMANLURAN, TANAUAN</t>
  </si>
  <si>
    <t xml:space="preserve">WINEFREDO ALBAO JR/AMANLURAN, TANAUAN</t>
  </si>
  <si>
    <t xml:space="preserve">IRENEO B. TOLIBAS JR./CATIGBI-AN, TANAUAN</t>
  </si>
  <si>
    <t xml:space="preserve">GREGORIA TOLIBAS/CATIGBI-AN, TANAUAN</t>
  </si>
  <si>
    <t xml:space="preserve">JONIE BACATE/CATIGBI-AN, TANAUAN</t>
  </si>
  <si>
    <t xml:space="preserve">JEFFREY CORALES/BINONGTO-AN, TANAUAN</t>
  </si>
  <si>
    <t xml:space="preserve">ALEXIS BONIFE/BINGTE, ABUYOG, LEYTE</t>
  </si>
  <si>
    <t xml:space="preserve">ISIDORO COSTINIANO</t>
  </si>
  <si>
    <t xml:space="preserve">PICAS, TANAUAN</t>
  </si>
  <si>
    <t xml:space="preserve">ROEL ORONOS</t>
  </si>
  <si>
    <t xml:space="preserve">ADORACION RAGA</t>
  </si>
  <si>
    <t xml:space="preserve">HINUNANGAN, S. LEYTE</t>
  </si>
  <si>
    <t xml:space="preserve">AURELIO LIKIT</t>
  </si>
  <si>
    <t xml:space="preserve">LYDIA BASTES</t>
  </si>
  <si>
    <t xml:space="preserve">ALECIA BUKTON</t>
  </si>
  <si>
    <t xml:space="preserve">TAHUSAN, HINUNANGAN</t>
  </si>
  <si>
    <t xml:space="preserve">MANNY DONAIRE</t>
  </si>
  <si>
    <t xml:space="preserve">JERRY FEJI</t>
  </si>
  <si>
    <t xml:space="preserve">SOLEDAD HUMANG-IT</t>
  </si>
  <si>
    <t xml:space="preserve">MABATAS IA/ R. ENGCOY</t>
  </si>
  <si>
    <t xml:space="preserve">LAPNISAN IA/ E. GABUT</t>
  </si>
  <si>
    <t xml:space="preserve">CALAG-ITAN, HINUNANGAN</t>
  </si>
  <si>
    <t xml:space="preserve">PALONGPONG SWISA/ D. BACUS</t>
  </si>
  <si>
    <t xml:space="preserve">PALONGPONG, HINUNANGAN</t>
  </si>
  <si>
    <t xml:space="preserve">STO. ÑINO I, HINUNANGAN</t>
  </si>
  <si>
    <t xml:space="preserve">STO. ÑINO I-PATONG IA/ J. MIOLE</t>
  </si>
  <si>
    <t xml:space="preserve">PATONG, HINUNANGAN</t>
  </si>
  <si>
    <t xml:space="preserve">MALABAT A</t>
  </si>
  <si>
    <t xml:space="preserve">HUGO ROTIA/CAIBIRAN, BILIRAN</t>
  </si>
  <si>
    <t xml:space="preserve">EDDIE DURANTE/MANLABANG, CAIBIRAN</t>
  </si>
  <si>
    <t xml:space="preserve">PROCOPIO VERUNQUE</t>
  </si>
  <si>
    <t xml:space="preserve">MARISA GARCIANO</t>
  </si>
  <si>
    <t xml:space="preserve">ANECITO GARIN</t>
  </si>
  <si>
    <t xml:space="preserve">PAUL THOMAS VILLANUEVA</t>
  </si>
  <si>
    <t xml:space="preserve">ALLAN GARDE</t>
  </si>
  <si>
    <t xml:space="preserve">ALLAN MAGAYONES</t>
  </si>
  <si>
    <t xml:space="preserve">BENJAMIN GRANADA JR.</t>
  </si>
  <si>
    <t xml:space="preserve">LINA CINCO</t>
  </si>
  <si>
    <t xml:space="preserve">PETER CINCO</t>
  </si>
  <si>
    <t xml:space="preserve">CAROLINA COSTINIANO</t>
  </si>
  <si>
    <t xml:space="preserve">CHITO COSTINIANO</t>
  </si>
  <si>
    <t xml:space="preserve">BALTAZAR DAYOC</t>
  </si>
  <si>
    <t xml:space="preserve">GELMAR ESMENIO</t>
  </si>
  <si>
    <t xml:space="preserve">RONNIE ESMENIO</t>
  </si>
  <si>
    <t xml:space="preserve">INOSENCIO ESMEÑO</t>
  </si>
  <si>
    <t xml:space="preserve">JESSIE LUANGCO</t>
  </si>
  <si>
    <t xml:space="preserve">JONAS CESAR</t>
  </si>
  <si>
    <t xml:space="preserve">SAMUEL PAGHID</t>
  </si>
  <si>
    <t xml:space="preserve">LEO AGAS</t>
  </si>
  <si>
    <t xml:space="preserve">JULIO DACLITAN</t>
  </si>
  <si>
    <t xml:space="preserve">RENATO PALCONIT</t>
  </si>
  <si>
    <t xml:space="preserve">EPIFANIO TANGPUZ</t>
  </si>
  <si>
    <t xml:space="preserve">ROGER CAINDOY</t>
  </si>
  <si>
    <t xml:space="preserve">ROSALIA MANTE</t>
  </si>
  <si>
    <t xml:space="preserve">DANILO MARAVELLO</t>
  </si>
  <si>
    <t xml:space="preserve">RUSTICO CATACIO</t>
  </si>
  <si>
    <t xml:space="preserve">GENELYN VILLASANTE</t>
  </si>
  <si>
    <t xml:space="preserve">AIZA SALES</t>
  </si>
  <si>
    <t xml:space="preserve">LEMAR PALAÑA</t>
  </si>
  <si>
    <t xml:space="preserve">PAULITA CANDELA</t>
  </si>
  <si>
    <t xml:space="preserve">MILO CANDELA</t>
  </si>
  <si>
    <t xml:space="preserve">MARLON DUMA</t>
  </si>
  <si>
    <t xml:space="preserve">DIOSDADO CATINDOG</t>
  </si>
  <si>
    <t xml:space="preserve">MARIEL CORNEJO</t>
  </si>
  <si>
    <t xml:space="preserve">MIRYAN CORNEJO</t>
  </si>
  <si>
    <t xml:space="preserve">FLORENTINO LAGAHIT</t>
  </si>
  <si>
    <t xml:space="preserve">ARNEL COSTINIANO</t>
  </si>
  <si>
    <t xml:space="preserve">GARY MARAVILLO</t>
  </si>
  <si>
    <t xml:space="preserve">RODOLFO TALABOC</t>
  </si>
  <si>
    <t xml:space="preserve">EDITHA COSTINIANO</t>
  </si>
  <si>
    <t xml:space="preserve">ROSALINDA MAALO</t>
  </si>
  <si>
    <t xml:space="preserve">JAYSON MAGAYANES</t>
  </si>
  <si>
    <t xml:space="preserve">ELEDIE CESAR</t>
  </si>
  <si>
    <t xml:space="preserve">EUSEBIO MABALLO</t>
  </si>
  <si>
    <t xml:space="preserve">JANETTE SISON</t>
  </si>
  <si>
    <t xml:space="preserve">FELIX MABALLO</t>
  </si>
  <si>
    <t xml:space="preserve">FLORENTINO PANZO</t>
  </si>
  <si>
    <t xml:space="preserve">CRISTINA DE GUIA</t>
  </si>
  <si>
    <t xml:space="preserve">JOSIE LANZA</t>
  </si>
  <si>
    <t xml:space="preserve">FERNANDO MENDIOLA</t>
  </si>
  <si>
    <t xml:space="preserve">RAYMOND COSTINIANO</t>
  </si>
  <si>
    <t xml:space="preserve">ROLANDO ORONOS</t>
  </si>
  <si>
    <t xml:space="preserve">CRISPOLO CANDELA JR</t>
  </si>
  <si>
    <t xml:space="preserve">PELSO MEMANO</t>
  </si>
  <si>
    <t xml:space="preserve">ALMAR LAGONOY</t>
  </si>
  <si>
    <t xml:space="preserve">ANALISA COSTINIANO</t>
  </si>
  <si>
    <t xml:space="preserve">ANSELMO CANDELA</t>
  </si>
  <si>
    <t xml:space="preserve">LEO AVILA</t>
  </si>
  <si>
    <t xml:space="preserve">DANILO BALAIS</t>
  </si>
  <si>
    <t xml:space="preserve">RAMON BERTOS</t>
  </si>
  <si>
    <t xml:space="preserve">ALBERTO AMIT</t>
  </si>
  <si>
    <t xml:space="preserve">JONATHAN MONTE</t>
  </si>
  <si>
    <t xml:space="preserve">BEGGIE BELLO</t>
  </si>
  <si>
    <t xml:space="preserve">CHITO OPINION</t>
  </si>
  <si>
    <t xml:space="preserve">VINA AVILA</t>
  </si>
  <si>
    <t xml:space="preserve">CLARO TOLIBAS</t>
  </si>
  <si>
    <t xml:space="preserve">ANTHONY ANGELIO</t>
  </si>
  <si>
    <t xml:space="preserve">ROMULO YEPEZ</t>
  </si>
  <si>
    <t xml:space="preserve">WILMAR RAQUEL</t>
  </si>
  <si>
    <t xml:space="preserve">NEIL ALMADEN</t>
  </si>
  <si>
    <t xml:space="preserve">LITO GAMEZ</t>
  </si>
  <si>
    <t xml:space="preserve">ESTEBAN MANASIS</t>
  </si>
  <si>
    <t xml:space="preserve">WINEFREDO ALBAO</t>
  </si>
  <si>
    <t xml:space="preserve">JOSE ALMADEN</t>
  </si>
  <si>
    <t xml:space="preserve">VIRGILIO TAÑA</t>
  </si>
  <si>
    <t xml:space="preserve">OMAR TAÑA</t>
  </si>
  <si>
    <t xml:space="preserve">RICKY GRANTOS</t>
  </si>
  <si>
    <t xml:space="preserve">GRACE CANDELA</t>
  </si>
  <si>
    <t xml:space="preserve">RECTO LAGARTO</t>
  </si>
  <si>
    <t xml:space="preserve">REYNALDO RESMA</t>
  </si>
  <si>
    <t xml:space="preserve">RENATO MANIANO</t>
  </si>
  <si>
    <t xml:space="preserve">REDOLFO RESMA</t>
  </si>
  <si>
    <t xml:space="preserve">ALEJANDRO COMORA</t>
  </si>
  <si>
    <t xml:space="preserve">EMILDA VALERIANO</t>
  </si>
  <si>
    <t xml:space="preserve">CRISTETA OLIMBERIO</t>
  </si>
  <si>
    <t xml:space="preserve">ELMER IBAÑEZ</t>
  </si>
  <si>
    <t xml:space="preserve">WINEFREDO ALBAO/AMANLURAN, TANAUAN</t>
  </si>
  <si>
    <t xml:space="preserve">ERNIE LAGARTE/TUGOP, TANAUAN</t>
  </si>
  <si>
    <t xml:space="preserve">PACIFICO COSTINIANO JR/PICAS, TANAUAN</t>
  </si>
  <si>
    <t xml:space="preserve">RENGIE CREER/TUGOP, TANAUAN</t>
  </si>
  <si>
    <t xml:space="preserve">RONNEL LAGARTE/ TUGOP, TANAUAN</t>
  </si>
  <si>
    <t xml:space="preserve">RODEL LAGARTE/TUGOP, TANAUAN</t>
  </si>
  <si>
    <t xml:space="preserve">RETCHIE CREER/TUGOP, TANAUAN</t>
  </si>
  <si>
    <t xml:space="preserve">RESTITUTA KEMPIS/ TUGOP, TANAUAN</t>
  </si>
  <si>
    <t xml:space="preserve">YOLANDA LAGARTO/TUGOP, TANAUAN</t>
  </si>
  <si>
    <t xml:space="preserve">LUCIA MAS/GUINDAG-AN, TANAUAN</t>
  </si>
  <si>
    <t xml:space="preserve">VILMA ARCONA/GUINDAG-AN, TANAUAN</t>
  </si>
  <si>
    <t xml:space="preserve">VIRGILIO TOLIBAS JR/BANTAGAN, TANAUAN</t>
  </si>
  <si>
    <t xml:space="preserve">TEOFILO ANTIVO/CALSADAHAY, TANAUAN</t>
  </si>
  <si>
    <t xml:space="preserve">RHINE BASILAN/ARADO, TANAUAN</t>
  </si>
  <si>
    <t xml:space="preserve">LOURDES MONTE/AMANLURAN, TANAUAN</t>
  </si>
  <si>
    <t xml:space="preserve">EFREN ALMADEN/AMANLURAN, TANAUAN</t>
  </si>
  <si>
    <t xml:space="preserve">LOGINA ZACARIAS/AMANLURAN, TANAUAN</t>
  </si>
  <si>
    <t xml:space="preserve">RODELI OLIMBERIO/LINAO, TANAUAN</t>
  </si>
  <si>
    <t xml:space="preserve">ROMUALDO OLIMBERIO JR/LINAO, TANAUAN</t>
  </si>
  <si>
    <t xml:space="preserve">ROMUALDO OLIMBERIO SR/LINAO, TANAUAN</t>
  </si>
  <si>
    <t xml:space="preserve">AGUSTO CAÑANES/LINAO, TANAUAN</t>
  </si>
  <si>
    <t xml:space="preserve">SILVESTRE BADANA/SAN ISIDRO, TANAUAN</t>
  </si>
  <si>
    <t xml:space="preserve">EDGARDO BADANA/SAN ISIDRO, TANAUAN</t>
  </si>
  <si>
    <t xml:space="preserve">NOEL BADANA/SAN ISIDRO, TANAUAN</t>
  </si>
  <si>
    <t xml:space="preserve">ROWENA MISAGAL/TUGOP, TANAUAN</t>
  </si>
  <si>
    <t xml:space="preserve">ROSE ANN VILLARANTE/TUGOP, TANAUAN</t>
  </si>
  <si>
    <t xml:space="preserve">ROBERTO CAINDOY/PICAS, TANAUAN</t>
  </si>
  <si>
    <t xml:space="preserve">RODOLFO COSTINIANO/PICAS, TANAUAN</t>
  </si>
  <si>
    <t xml:space="preserve">SPIA/PATONG, HINUNANGAN</t>
  </si>
  <si>
    <t xml:space="preserve">CAPAAMACA/CATUBLIAN, HINUNANGAN</t>
  </si>
  <si>
    <t xml:space="preserve">PIONEER IA/STO NINO I, HINUNANGAN</t>
  </si>
  <si>
    <t xml:space="preserve">TEODORA DELUTA/STO NINO, HINUNANGAN</t>
  </si>
  <si>
    <t xml:space="preserve">ELENA DELUTA/MANALOG, HINUNANGAN</t>
  </si>
  <si>
    <t xml:space="preserve">REDEN YAP/BADIANGON, HINUNANGAN</t>
  </si>
  <si>
    <t xml:space="preserve">ROEL YAP/BADIANGON, HINUNANGAN</t>
  </si>
  <si>
    <t xml:space="preserve">MABATAS IA/TAHUSAN, HINUNANGAN</t>
  </si>
  <si>
    <t xml:space="preserve">ZALDY RUIZ/TAHUSAN, HINUNANGAN</t>
  </si>
  <si>
    <t xml:space="preserve">ARNOLD JAO/PALONGPONG, HINUNANGAN</t>
  </si>
  <si>
    <t xml:space="preserve">LAPNISAN IA/CALAG-ITAN,, HINUNANGAN</t>
  </si>
  <si>
    <t xml:space="preserve">IFFAT/TALISAY, HINUNANGAN</t>
  </si>
  <si>
    <t xml:space="preserve">JUN SALVA/BADIANGON, HINUNANGAN</t>
  </si>
  <si>
    <t xml:space="preserve">CERILO CINCO/PICAS, TANAUAN</t>
  </si>
  <si>
    <t xml:space="preserve">NORA MOLON/CANDILASARA, TANAUAN</t>
  </si>
  <si>
    <t xml:space="preserve">EDGARDO BELLO/SACME, TANAUAN</t>
  </si>
  <si>
    <t xml:space="preserve">ELMER LOPERA/SACME, TANAUAN</t>
  </si>
  <si>
    <t xml:space="preserve">GIL MOLINA/SACME, TANAUAN</t>
  </si>
  <si>
    <t xml:space="preserve">REMEGIO DELA GANAR</t>
  </si>
  <si>
    <t xml:space="preserve">CLARITA SUAREZ</t>
  </si>
  <si>
    <t xml:space="preserve">JANICE NIERRAS</t>
  </si>
  <si>
    <t xml:space="preserve">DUVY GERVACIO</t>
  </si>
  <si>
    <t xml:space="preserve">BASILISA APOLINAR</t>
  </si>
  <si>
    <t xml:space="preserve">ROSALINA ERASMO</t>
  </si>
  <si>
    <t xml:space="preserve">BASILIDISA ARDIENTE</t>
  </si>
  <si>
    <t xml:space="preserve">SANTOS GEROLAGA</t>
  </si>
  <si>
    <t xml:space="preserve">TERESITA VIACRUSIS</t>
  </si>
  <si>
    <t xml:space="preserve">JOVITA ALMOROTO</t>
  </si>
  <si>
    <t xml:space="preserve">CLAUDIO CABILIO</t>
  </si>
  <si>
    <t xml:space="preserve">JUANITA CASAS</t>
  </si>
  <si>
    <t xml:space="preserve">ESTELITA OBANDO</t>
  </si>
  <si>
    <t xml:space="preserve">JOEMAR MUERTIGUE</t>
  </si>
  <si>
    <t xml:space="preserve">RFE JOCELYN SANCHEZ</t>
  </si>
  <si>
    <t xml:space="preserve">GINA MATES</t>
  </si>
  <si>
    <t xml:space="preserve">BEATRIZ PARAC</t>
  </si>
  <si>
    <t xml:space="preserve">WELFREDO MALAZARTE</t>
  </si>
  <si>
    <t xml:space="preserve">MARCELINO PARAC</t>
  </si>
  <si>
    <t xml:space="preserve">MANUEL LAMATA</t>
  </si>
  <si>
    <t xml:space="preserve">CHARLIE LAMATA</t>
  </si>
  <si>
    <t xml:space="preserve">EDGAR PALOMERAS JR.</t>
  </si>
  <si>
    <t xml:space="preserve">ALFONSO CAÑANES</t>
  </si>
  <si>
    <t xml:space="preserve">SANTIAGO COMORA</t>
  </si>
  <si>
    <t xml:space="preserve">VIOLETA ALBAO</t>
  </si>
  <si>
    <t xml:space="preserve">MICHAEL LAMATA</t>
  </si>
  <si>
    <t xml:space="preserve">ANABELLE MIJARES</t>
  </si>
  <si>
    <t xml:space="preserve">RUEL MORA</t>
  </si>
  <si>
    <t xml:space="preserve">PHIL LUGARTO</t>
  </si>
  <si>
    <t xml:space="preserve">MIKE LAZARTE</t>
  </si>
  <si>
    <t xml:space="preserve">NERIO SEVERINO</t>
  </si>
  <si>
    <t xml:space="preserve">AVELINA ARAÑA</t>
  </si>
  <si>
    <t xml:space="preserve">NELSON TOROC</t>
  </si>
  <si>
    <t xml:space="preserve">NILO COSTINIANO</t>
  </si>
  <si>
    <t xml:space="preserve">SUSANA SOLIDOR</t>
  </si>
  <si>
    <t xml:space="preserve">FELIX SALUBON JR.</t>
  </si>
  <si>
    <t xml:space="preserve">AVELINO MALATE</t>
  </si>
  <si>
    <t xml:space="preserve">ANDREW MALATE</t>
  </si>
  <si>
    <t xml:space="preserve">ALEXANDER SALUBON</t>
  </si>
  <si>
    <t xml:space="preserve">JOSE MARLON FLORENDO</t>
  </si>
  <si>
    <t xml:space="preserve">TERSO COSTINIANO</t>
  </si>
  <si>
    <t xml:space="preserve">NORMAN BASIANO</t>
  </si>
  <si>
    <t xml:space="preserve">PAUL JOHN TAÑA</t>
  </si>
  <si>
    <t xml:space="preserve">RAMIL RODRIGO</t>
  </si>
  <si>
    <t xml:space="preserve">MARCELINO BOCO</t>
  </si>
  <si>
    <t xml:space="preserve">LEONARDO BUENDIA JR</t>
  </si>
  <si>
    <t xml:space="preserve">FORTUNATO CAÑANES</t>
  </si>
  <si>
    <t xml:space="preserve">RAYMUNDO MONTE</t>
  </si>
  <si>
    <t xml:space="preserve">BONIFACIO INDIC JR</t>
  </si>
  <si>
    <t xml:space="preserve">MARIA MARTIJA</t>
  </si>
  <si>
    <t xml:space="preserve">ALLAN MARTIJA</t>
  </si>
  <si>
    <t xml:space="preserve">ROSALINA BOCO</t>
  </si>
  <si>
    <t xml:space="preserve">RONIE CINCO</t>
  </si>
  <si>
    <t xml:space="preserve">NORA ALBAO</t>
  </si>
  <si>
    <t xml:space="preserve">PRIMO LAGARTO</t>
  </si>
  <si>
    <t xml:space="preserve">WILMA LAGARTO</t>
  </si>
  <si>
    <t xml:space="preserve">WINEFREDA LAGARTE</t>
  </si>
  <si>
    <t xml:space="preserve">RUBEN LAGARTE</t>
  </si>
  <si>
    <t xml:space="preserve">SALVACION MERCADO</t>
  </si>
  <si>
    <t xml:space="preserve">SPIA</t>
  </si>
  <si>
    <t xml:space="preserve">CAPAAMACA</t>
  </si>
  <si>
    <t xml:space="preserve">EDDIE TUTANG</t>
  </si>
  <si>
    <t xml:space="preserve">APOLONIO TOGONON</t>
  </si>
  <si>
    <t xml:space="preserve">JUNIE TUTANG</t>
  </si>
  <si>
    <t xml:space="preserve">ROSALINDA DELUTA</t>
  </si>
  <si>
    <t xml:space="preserve">ALBERTO TAN</t>
  </si>
  <si>
    <t xml:space="preserve">MELETONE TORIÑA</t>
  </si>
  <si>
    <t xml:space="preserve">ISIDRO BASAGAN</t>
  </si>
  <si>
    <t xml:space="preserve">ERNESTO PECAJAS</t>
  </si>
  <si>
    <t xml:space="preserve">BEBOY UBAL</t>
  </si>
  <si>
    <t xml:space="preserve">ROMULO EJORCADAS</t>
  </si>
  <si>
    <t xml:space="preserve">ERNESTO SACARE</t>
  </si>
  <si>
    <t xml:space="preserve">HERCULANO GIBAN</t>
  </si>
  <si>
    <t xml:space="preserve">MARINO LOMOT</t>
  </si>
  <si>
    <t xml:space="preserve">ARTHUR CERRERA</t>
  </si>
  <si>
    <t xml:space="preserve">JOEL MARTIJA</t>
  </si>
  <si>
    <t xml:space="preserve">ZALDY LANATA</t>
  </si>
  <si>
    <t xml:space="preserve">LUZ MONTE</t>
  </si>
  <si>
    <t xml:space="preserve">ANNABELLE MIJARES</t>
  </si>
  <si>
    <t xml:space="preserve">MACARIO BULADO</t>
  </si>
  <si>
    <t xml:space="preserve">LITA MILANO</t>
  </si>
  <si>
    <t xml:space="preserve">RONIE MATRAC</t>
  </si>
  <si>
    <t xml:space="preserve">RENA</t>
  </si>
  <si>
    <t xml:space="preserve">GINA MASING</t>
  </si>
  <si>
    <t xml:space="preserve">SANDY BAGUOD</t>
  </si>
  <si>
    <t xml:space="preserve">RANDY BUCTON</t>
  </si>
  <si>
    <t xml:space="preserve">ROGER MANLANGIT</t>
  </si>
  <si>
    <t xml:space="preserve">ENRIQUE CATOLTOL</t>
  </si>
  <si>
    <t xml:space="preserve">MANUELITO ROSALES</t>
  </si>
  <si>
    <t xml:space="preserve">MAXIMO ESPINOSA</t>
  </si>
  <si>
    <t xml:space="preserve">HERMENIA ROSAURO</t>
  </si>
  <si>
    <t xml:space="preserve">FRANCISCO MORANTE JR</t>
  </si>
  <si>
    <t xml:space="preserve">MARILOU DIANING</t>
  </si>
  <si>
    <t xml:space="preserve">CONCORDIA VILLERO</t>
  </si>
  <si>
    <t xml:space="preserve">SANDRA COMORA</t>
  </si>
  <si>
    <t xml:space="preserve">LUCIEL IBANEZ</t>
  </si>
  <si>
    <t xml:space="preserve">ERNESTO PECAVAS</t>
  </si>
  <si>
    <t xml:space="preserve">DAVID PLECERDA</t>
  </si>
  <si>
    <t xml:space="preserve">BONIFACIO GERVACIO</t>
  </si>
  <si>
    <t xml:space="preserve">SAMUEL COMORA</t>
  </si>
  <si>
    <t xml:space="preserve">SHERWIN COMORA</t>
  </si>
  <si>
    <t xml:space="preserve">MARVIN ABELLO</t>
  </si>
  <si>
    <t xml:space="preserve">ARIEL CANDELA</t>
  </si>
  <si>
    <t xml:space="preserve">DENNIS SEPTINO</t>
  </si>
  <si>
    <t xml:space="preserve">NAJEB ALMADEN</t>
  </si>
  <si>
    <t xml:space="preserve">RAMIL PODOL</t>
  </si>
  <si>
    <t xml:space="preserve">VILMA GAMBA</t>
  </si>
  <si>
    <t xml:space="preserve">WILMA MERCADO</t>
  </si>
  <si>
    <t xml:space="preserve">JOVITA ARVY</t>
  </si>
  <si>
    <t xml:space="preserve">PERCIVAL MONTE</t>
  </si>
  <si>
    <t xml:space="preserve">ROGELIO SALES</t>
  </si>
  <si>
    <t xml:space="preserve">RANDY BOY SERVAÑA</t>
  </si>
  <si>
    <t xml:space="preserve">SHERELYN SAAVEDRA</t>
  </si>
  <si>
    <t xml:space="preserve">WILLIAM OLINO</t>
  </si>
  <si>
    <t xml:space="preserve">EFLEDA AROTA</t>
  </si>
  <si>
    <t xml:space="preserve">EDDIE CORPIN</t>
  </si>
  <si>
    <t xml:space="preserve">MATEA ABRIGO</t>
  </si>
  <si>
    <t xml:space="preserve">SYLVIA CABRALES</t>
  </si>
  <si>
    <t xml:space="preserve">MARITES CORPIN</t>
  </si>
  <si>
    <t xml:space="preserve">PACIANO MACOROL</t>
  </si>
  <si>
    <t xml:space="preserve">BENCESLAO MEDALLA</t>
  </si>
  <si>
    <t xml:space="preserve">RODOLFO GELIZON</t>
  </si>
  <si>
    <t xml:space="preserve">ROEV ASTADA</t>
  </si>
  <si>
    <t xml:space="preserve">ADJUSTMENT</t>
  </si>
  <si>
    <t xml:space="preserve">ROSALINA SINGSON</t>
  </si>
  <si>
    <t xml:space="preserve">ANNABEL ARCILLAS</t>
  </si>
  <si>
    <t xml:space="preserve">CARMELITO TAMBIS</t>
  </si>
  <si>
    <t xml:space="preserve">IGNACIO BERTOS</t>
  </si>
  <si>
    <t xml:space="preserve">ROLANDO CAINDOY</t>
  </si>
  <si>
    <t xml:space="preserve">ROBERTO CAINDOY</t>
  </si>
  <si>
    <t xml:space="preserve">RANDY TAYOTO</t>
  </si>
  <si>
    <t xml:space="preserve">EDGAR PALOMERAS</t>
  </si>
  <si>
    <t xml:space="preserve">ARLENE BORJA</t>
  </si>
  <si>
    <t xml:space="preserve">EDMON CABRALES</t>
  </si>
  <si>
    <t xml:space="preserve">SONNY DE PAZ</t>
  </si>
  <si>
    <t xml:space="preserve">ROMEO SALAS</t>
  </si>
  <si>
    <t xml:space="preserve">NIÑO TAMAYO</t>
  </si>
  <si>
    <t xml:space="preserve">ATILANO CORPIN</t>
  </si>
  <si>
    <t xml:space="preserve">ESPERIDION DUTUON</t>
  </si>
  <si>
    <t xml:space="preserve">ERNESTO GELIZON</t>
  </si>
  <si>
    <t xml:space="preserve">JAY ABOGADO</t>
  </si>
  <si>
    <t xml:space="preserve">JULIUS ABADINES</t>
  </si>
  <si>
    <t xml:space="preserve">ST. BERNARD</t>
  </si>
  <si>
    <t xml:space="preserve">FLGC</t>
  </si>
  <si>
    <t xml:space="preserve">GUADALUPE M. SUMABAT</t>
  </si>
  <si>
    <t xml:space="preserve">JOEL LAMOSTE</t>
  </si>
  <si>
    <t xml:space="preserve">ROLANDO VERZOSA</t>
  </si>
  <si>
    <t xml:space="preserve">RONALDO REQUERO</t>
  </si>
  <si>
    <t xml:space="preserve">ANALYN ALEGRE</t>
  </si>
  <si>
    <t xml:space="preserve">NILDA CIPRIANO</t>
  </si>
  <si>
    <t xml:space="preserve">RALPH PONFERADA</t>
  </si>
  <si>
    <t xml:space="preserve">JAMES KURT ESTACIO</t>
  </si>
  <si>
    <t xml:space="preserve">MERLY DELDA TAMBI</t>
  </si>
  <si>
    <t xml:space="preserve">REYNALDO ESTACION</t>
  </si>
  <si>
    <t xml:space="preserve">ANECITA SANDAGAN</t>
  </si>
  <si>
    <t xml:space="preserve">JERRY BRON</t>
  </si>
  <si>
    <t xml:space="preserve">ADELA CESAR</t>
  </si>
  <si>
    <t xml:space="preserve">JESSIE OMOLON</t>
  </si>
  <si>
    <t xml:space="preserve">LUZYLIN VILLAMOR</t>
  </si>
  <si>
    <t xml:space="preserve">JOCELYN PEREZ</t>
  </si>
  <si>
    <t xml:space="preserve">FR. JAY MADRONA</t>
  </si>
  <si>
    <t xml:space="preserve">JOCELYN BANDIBAS</t>
  </si>
  <si>
    <t xml:space="preserve">JASON DANIOLCO</t>
  </si>
  <si>
    <t xml:space="preserve">JOHN MAYNARD LAMOSTE</t>
  </si>
  <si>
    <t xml:space="preserve">MERLITA YARA</t>
  </si>
  <si>
    <t xml:space="preserve">LINDY MAE LAMOSTE</t>
  </si>
  <si>
    <t xml:space="preserve">CRISANTO GAVIOLA</t>
  </si>
  <si>
    <t xml:space="preserve">ADELFA DANIOLCO</t>
  </si>
  <si>
    <t xml:space="preserve">RENATO GAVIOLA</t>
  </si>
  <si>
    <t xml:space="preserve">ROSALIA CARIGABA</t>
  </si>
  <si>
    <t xml:space="preserve">TERESITA LOGRONIO</t>
  </si>
  <si>
    <t xml:space="preserve">JONATHAN LOGRONIO</t>
  </si>
  <si>
    <t xml:space="preserve">ROBERTO AMIT</t>
  </si>
  <si>
    <t xml:space="preserve">ALBERT LAZARTE</t>
  </si>
  <si>
    <t xml:space="preserve">BELLA PANUNCIO</t>
  </si>
  <si>
    <t xml:space="preserve">GERVACIO BOCO</t>
  </si>
  <si>
    <t xml:space="preserve">EDGAR PALOMERAS JR</t>
  </si>
  <si>
    <t xml:space="preserve">CORNELIO BRINGA</t>
  </si>
  <si>
    <t xml:space="preserve">JOEL AGUSTIN</t>
  </si>
  <si>
    <t xml:space="preserve">ROMEO ROSARIO</t>
  </si>
  <si>
    <t xml:space="preserve">ELIZA PLAZA ROSARIO</t>
  </si>
  <si>
    <t xml:space="preserve">ARLITA ESPINA</t>
  </si>
  <si>
    <t xml:space="preserve">VIRGILIO SOFOCADO</t>
  </si>
  <si>
    <t xml:space="preserve">JOSE GAVIOLA</t>
  </si>
  <si>
    <t xml:space="preserve">CARMENCITA MOJADA</t>
  </si>
  <si>
    <t xml:space="preserve">GEORGE CANONOY</t>
  </si>
  <si>
    <t xml:space="preserve">CESARIO ATOK</t>
  </si>
  <si>
    <t xml:space="preserve">ANDRES VALERIANO</t>
  </si>
  <si>
    <t xml:space="preserve">EMERITA CANONOY</t>
  </si>
  <si>
    <t xml:space="preserve">ESPERIDION DURON</t>
  </si>
  <si>
    <t xml:space="preserve">RITCHIE DELA CRUZ</t>
  </si>
  <si>
    <t xml:space="preserve">OSCAR AGUSTIN</t>
  </si>
  <si>
    <t xml:space="preserve">ERWIN ENTROLIZO</t>
  </si>
  <si>
    <t xml:space="preserve">MICHAEL TABOSO</t>
  </si>
  <si>
    <t xml:space="preserve">SUNNY DE PAZ</t>
  </si>
  <si>
    <t xml:space="preserve">JESSIE LUAÑA</t>
  </si>
  <si>
    <t xml:space="preserve">RICKY DELDA</t>
  </si>
  <si>
    <t xml:space="preserve">VENANCIO SOCALLOS</t>
  </si>
  <si>
    <t xml:space="preserve">RANDY BANGCOYO</t>
  </si>
  <si>
    <t xml:space="preserve">HUGO ROTIA</t>
  </si>
  <si>
    <t xml:space="preserve">ROMEO CORNEJOS</t>
  </si>
  <si>
    <t xml:space="preserve">LITO VICTORIA</t>
  </si>
  <si>
    <t xml:space="preserve">MERLY DELDA TAMBIS</t>
  </si>
  <si>
    <t xml:space="preserve">DANNY TAMBIS</t>
  </si>
  <si>
    <t xml:space="preserve">EMMA MACASCAS</t>
  </si>
  <si>
    <t xml:space="preserve">JASON MESIAS</t>
  </si>
  <si>
    <t xml:space="preserve">BEBITO MATUGINAS</t>
  </si>
  <si>
    <t xml:space="preserve">RONNEL ATOK</t>
  </si>
  <si>
    <t xml:space="preserve">NARCISO MONEDA</t>
  </si>
  <si>
    <t xml:space="preserve">ANALINA CASPILLO</t>
  </si>
  <si>
    <t xml:space="preserve">NONITO ESCAL</t>
  </si>
  <si>
    <t xml:space="preserve">FELIPE BARTICULO</t>
  </si>
  <si>
    <t xml:space="preserve">RICHARD ALEGRE</t>
  </si>
  <si>
    <t xml:space="preserve">NILE SATORRE</t>
  </si>
  <si>
    <t xml:space="preserve">MONICA ANDAYA</t>
  </si>
  <si>
    <t xml:space="preserve">DIOSDADO VILLAMOR</t>
  </si>
  <si>
    <t xml:space="preserve">LUCIA NEAR</t>
  </si>
  <si>
    <t xml:space="preserve">PINA ALMERODA</t>
  </si>
  <si>
    <t xml:space="preserve">BAYBAY</t>
  </si>
  <si>
    <t xml:space="preserve">ERIBERTO GLORIA</t>
  </si>
  <si>
    <t xml:space="preserve">MADU ALMERODA</t>
  </si>
  <si>
    <t xml:space="preserve">MA INES VERZOSA</t>
  </si>
  <si>
    <t xml:space="preserve">LEO VIDAL</t>
  </si>
  <si>
    <t xml:space="preserve">RAFAEL AZUR</t>
  </si>
  <si>
    <t xml:space="preserve">ZAEL PINON</t>
  </si>
  <si>
    <t xml:space="preserve">RUEL SARSOSA</t>
  </si>
  <si>
    <t xml:space="preserve">JOAN CUBAY</t>
  </si>
  <si>
    <t xml:space="preserve">MONICO CORPIN</t>
  </si>
  <si>
    <t xml:space="preserve">MERLY TAMBIS</t>
  </si>
  <si>
    <t xml:space="preserve">LINDA BATUTO</t>
  </si>
  <si>
    <t xml:space="preserve">JOHNNY ABRIGO</t>
  </si>
  <si>
    <t xml:space="preserve">RICARDO BIBAR</t>
  </si>
  <si>
    <t xml:space="preserve">LEOPOLDO GARGOLES</t>
  </si>
  <si>
    <t xml:space="preserve">REYNALDO BUSA</t>
  </si>
  <si>
    <t xml:space="preserve">MYRNA SANCHEZ</t>
  </si>
  <si>
    <t xml:space="preserve">REXEL ESTRADA</t>
  </si>
  <si>
    <t xml:space="preserve">GILDO BUSA</t>
  </si>
  <si>
    <t xml:space="preserve">JOELITO CORPIN</t>
  </si>
  <si>
    <t xml:space="preserve">GREGORIA PALCONIT</t>
  </si>
  <si>
    <t xml:space="preserve">CHITO ABRIGO</t>
  </si>
  <si>
    <t xml:space="preserve">JANUARIO ALFARO</t>
  </si>
  <si>
    <t xml:space="preserve">ERNESTO ARANETA</t>
  </si>
  <si>
    <t xml:space="preserve">SATURNINO CORDEL</t>
  </si>
  <si>
    <t xml:space="preserve">JESSLITO LUCION</t>
  </si>
  <si>
    <t xml:space="preserve">ZAEL PIÑON</t>
  </si>
  <si>
    <t xml:space="preserve">JERY CERVANTES</t>
  </si>
  <si>
    <t xml:space="preserve">JELYN ABAD</t>
  </si>
  <si>
    <t xml:space="preserve">BESITO MATOGUINES</t>
  </si>
  <si>
    <t xml:space="preserve">EVELYN REFUERZO</t>
  </si>
  <si>
    <t xml:space="preserve">JERRY CERVANTES</t>
  </si>
  <si>
    <t xml:space="preserve">LYDIA VIDAL</t>
  </si>
  <si>
    <t xml:space="preserve">JUMAR GAVIOLA</t>
  </si>
  <si>
    <t xml:space="preserve">JAMAR VANZUELA</t>
  </si>
  <si>
    <t xml:space="preserve">RESTITUTO OLARTE</t>
  </si>
  <si>
    <t xml:space="preserve">JASON TIROY</t>
  </si>
  <si>
    <t xml:space="preserve">CHARITA PABUYA</t>
  </si>
  <si>
    <t xml:space="preserve">NORMA CABACUNGAN</t>
  </si>
  <si>
    <t xml:space="preserve">EUBEHELIO LIM</t>
  </si>
  <si>
    <t xml:space="preserve">ROGER CINCO</t>
  </si>
  <si>
    <t xml:space="preserve">RONNEL LAZARTE</t>
  </si>
  <si>
    <t xml:space="preserve">RONNEL ANOYA</t>
  </si>
  <si>
    <t xml:space="preserve">RODEL LAZARTE</t>
  </si>
  <si>
    <t xml:space="preserve">PINING PABUAYA</t>
  </si>
  <si>
    <t xml:space="preserve">JUNMAR SALAS</t>
  </si>
  <si>
    <t xml:space="preserve">MARVIN SALAS</t>
  </si>
  <si>
    <t xml:space="preserve">GUADALUPE SUMABAT</t>
  </si>
  <si>
    <t xml:space="preserve">LUEDITO GONZALEZ</t>
  </si>
  <si>
    <t xml:space="preserve">EUGINE LIM</t>
  </si>
  <si>
    <t xml:space="preserve">WILLIE LAMOSTE</t>
  </si>
  <si>
    <t xml:space="preserve">ARIEL LIM</t>
  </si>
  <si>
    <t xml:space="preserve">MARIA LAMOSTE</t>
  </si>
  <si>
    <t xml:space="preserve">JOSEFINA PABUAYA</t>
  </si>
  <si>
    <t xml:space="preserve">MA IVES VERSOZA</t>
  </si>
  <si>
    <t xml:space="preserve">NARCELO AVENDULA</t>
  </si>
  <si>
    <t xml:space="preserve">JEFFREY IGNACIO</t>
  </si>
  <si>
    <t xml:space="preserve">MARINO PABUAYA</t>
  </si>
  <si>
    <t xml:space="preserve">ALFREDO VALLES</t>
  </si>
  <si>
    <t xml:space="preserve">ALEX MADRIANO</t>
  </si>
  <si>
    <t xml:space="preserve">DELVIN LACERNA</t>
  </si>
  <si>
    <t xml:space="preserve">ERINIO CABAÑAS</t>
  </si>
  <si>
    <t xml:space="preserve">MARCELINA JORTA</t>
  </si>
  <si>
    <t xml:space="preserve">MARIANO BAG-AO</t>
  </si>
  <si>
    <t xml:space="preserve">CHARITA PABUAYA</t>
  </si>
  <si>
    <t xml:space="preserve">NORBERTO VALLES</t>
  </si>
  <si>
    <t xml:space="preserve">JAYBOY QUEROBIN</t>
  </si>
  <si>
    <t xml:space="preserve">GRACE QUEROBIN</t>
  </si>
  <si>
    <t xml:space="preserve">DIOLITO ABAD</t>
  </si>
  <si>
    <t xml:space="preserve">EDGARDO SORIA</t>
  </si>
  <si>
    <t xml:space="preserve">AZUR RAFAEL</t>
  </si>
  <si>
    <t xml:space="preserve">CLARO ESTRIMOS</t>
  </si>
  <si>
    <t xml:space="preserve">VILMA/FELIPE VIDAL</t>
  </si>
  <si>
    <t xml:space="preserve">LILIAN LUANGCO</t>
  </si>
  <si>
    <t xml:space="preserve">ALLAN CASTAÑEDA</t>
  </si>
  <si>
    <t xml:space="preserve">MARILYN GARCIA</t>
  </si>
  <si>
    <t xml:space="preserve">ELMA ROSALES</t>
  </si>
  <si>
    <t xml:space="preserve">ABSALON LUBATON</t>
  </si>
  <si>
    <t xml:space="preserve">YOLLY DELA CALZADA</t>
  </si>
  <si>
    <t xml:space="preserve">FERNANDO ACASIO</t>
  </si>
  <si>
    <t xml:space="preserve">MAASIN</t>
  </si>
  <si>
    <t xml:space="preserve">RUEL BULSA</t>
  </si>
  <si>
    <t xml:space="preserve">MARINO VALLES</t>
  </si>
  <si>
    <t xml:space="preserve">DIOSDADO SANTISO</t>
  </si>
  <si>
    <t xml:space="preserve">CORNELIO TENIO</t>
  </si>
  <si>
    <t xml:space="preserve">JOCELYN PITAO</t>
  </si>
  <si>
    <t xml:space="preserve">NESTOR REGODO</t>
  </si>
  <si>
    <t xml:space="preserve">NIDA RASONABE</t>
  </si>
  <si>
    <t xml:space="preserve">IMELDA PEPITO</t>
  </si>
  <si>
    <t xml:space="preserve">GIRLY REGODO</t>
  </si>
  <si>
    <t xml:space="preserve">RODOLFO CAMPOÑEZ</t>
  </si>
  <si>
    <t xml:space="preserve">RANDY JAGUIROS</t>
  </si>
  <si>
    <t xml:space="preserve">ROLANDO MEDIANA</t>
  </si>
  <si>
    <t xml:space="preserve">ROY NIEPES</t>
  </si>
  <si>
    <t xml:space="preserve">MANUELITO PIÑAS</t>
  </si>
  <si>
    <t xml:space="preserve">JOEL CALUMBITAY</t>
  </si>
  <si>
    <t xml:space="preserve">MYRNA NAPULI</t>
  </si>
  <si>
    <t xml:space="preserve">ALJON SAMBOL</t>
  </si>
  <si>
    <t xml:space="preserve">OSCAR ORDIZ</t>
  </si>
  <si>
    <t xml:space="preserve">JANNETH ESPINOSA</t>
  </si>
  <si>
    <t xml:space="preserve">FRANCISCO PALER</t>
  </si>
  <si>
    <t xml:space="preserve">ZOSIMA MANIBA</t>
  </si>
  <si>
    <t xml:space="preserve">FELIPE/WILMA VIDAL</t>
  </si>
  <si>
    <t xml:space="preserve">CHONA REGIS</t>
  </si>
  <si>
    <t xml:space="preserve">ARIEL PALADIO</t>
  </si>
  <si>
    <t xml:space="preserve">WHSE/BS</t>
  </si>
  <si>
    <t xml:space="preserve">PD Result</t>
  </si>
  <si>
    <t xml:space="preserve">PW Result</t>
  </si>
  <si>
    <t xml:space="preserve">PROCUREMENT TARGET 2024 - NFA LEYTE BRANCH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</si>
  <si>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</si>
  <si>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</si>
  <si>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</si>
  <si>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</si>
  <si>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</si>
  <si>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</si>
  <si>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</si>
  <si>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</si>
  <si>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</si>
  <si>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</si>
  <si>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</si>
  <si>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</si>
  <si>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</si>
  <si>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Target</t>
  </si>
  <si>
    <t xml:space="preserve">Accomplishment</t>
  </si>
  <si>
    <t xml:space="preserve">Percentage</t>
  </si>
  <si>
    <t xml:space="preserve">First Semester</t>
  </si>
  <si>
    <t xml:space="preserve">Second Semester</t>
  </si>
  <si>
    <t xml:space="preserve">Year</t>
  </si>
  <si>
    <t xml:space="preserve">Shortfall/(Surplus)</t>
  </si>
  <si>
    <t xml:space="preserve">DRY</t>
  </si>
  <si>
    <t xml:space="preserve">FRESH</t>
  </si>
  <si>
    <t xml:space="preserve">QUANTITY (bags)</t>
  </si>
  <si>
    <t xml:space="preserve">Percentage %</t>
  </si>
  <si>
    <t xml:space="preserve">Leyte</t>
  </si>
  <si>
    <t xml:space="preserve">Biliran</t>
  </si>
  <si>
    <t xml:space="preserve">So. Leyte</t>
  </si>
  <si>
    <t xml:space="preserve">Total</t>
  </si>
  <si>
    <t xml:space="preserve">Drying capacity</t>
  </si>
  <si>
    <t xml:space="preserve">Daily drying requirement</t>
  </si>
  <si>
    <t xml:space="preserve">Drying deficit</t>
  </si>
  <si>
    <t xml:space="preserve">18 weeks</t>
  </si>
  <si>
    <t xml:space="preserve">SUMMER CROPPING PERFORMANCE AND PROJECTED TARGET IN BAGS</t>
  </si>
  <si>
    <t xml:space="preserve">PROCURED</t>
  </si>
  <si>
    <t xml:space="preserve">PERCENTAGE DISTRIBUTION</t>
  </si>
  <si>
    <t xml:space="preserve">NEXT TARGET</t>
  </si>
  <si>
    <t xml:space="preserve">FREQUENCY IN WEEKS</t>
  </si>
  <si>
    <t xml:space="preserve">Total procurement</t>
  </si>
  <si>
    <t xml:space="preserve">FREQUENCY IN DAYS</t>
  </si>
  <si>
    <t xml:space="preserve">Days in Operation</t>
  </si>
  <si>
    <t xml:space="preserve">Average Daily Proc.</t>
  </si>
  <si>
    <t xml:space="preserve">Est. Daily for 2nd Sem</t>
  </si>
  <si>
    <t xml:space="preserve">   Total Est. Proc.</t>
  </si>
  <si>
    <t xml:space="preserve">   Fresh (78%)</t>
  </si>
  <si>
    <t xml:space="preserve">NFA Drying Capacity</t>
  </si>
  <si>
    <t xml:space="preserve">NFA Drying Deficit</t>
  </si>
  <si>
    <t xml:space="preserve">TOTAL DEFICIT</t>
  </si>
  <si>
    <t xml:space="preserve">WITHIN CAPACITY</t>
  </si>
  <si>
    <t xml:space="preserve">FOR CONTRACT</t>
  </si>
  <si>
    <t xml:space="preserve">INPUT PALAY</t>
  </si>
  <si>
    <t xml:space="preserve">RECOVERY</t>
  </si>
  <si>
    <t xml:space="preserve">DRYING FEE</t>
  </si>
  <si>
    <t xml:space="preserve">DELIVERY FEE</t>
  </si>
  <si>
    <t xml:space="preserve">FACTOR</t>
  </si>
  <si>
    <t xml:space="preserve">2-09</t>
  </si>
  <si>
    <t xml:space="preserve">3-09</t>
  </si>
  <si>
    <t xml:space="preserve">3-10</t>
  </si>
  <si>
    <t xml:space="preserve">3-11</t>
  </si>
  <si>
    <t xml:space="preserve">6-23</t>
  </si>
</sst>
</file>

<file path=xl/styles.xml><?xml version="1.0" encoding="utf-8"?>
<styleSheet xmlns="http://schemas.openxmlformats.org/spreadsheetml/2006/main">
  <numFmts count="18">
    <numFmt numFmtId="164" formatCode="General"/>
    <numFmt numFmtId="165" formatCode="m/d/yyyy"/>
    <numFmt numFmtId="166" formatCode="#,##0"/>
    <numFmt numFmtId="167" formatCode="@"/>
    <numFmt numFmtId="168" formatCode="#,##0.00"/>
    <numFmt numFmtId="169" formatCode="#,##0.000"/>
    <numFmt numFmtId="170" formatCode="_(* #,##0.00_);_(* \(#,##0.00\);_(* \-??_);_(@_)"/>
    <numFmt numFmtId="171" formatCode="mm/dd/yyyy"/>
    <numFmt numFmtId="172" formatCode="#,##0_);[RED]\(#,##0\)"/>
    <numFmt numFmtId="173" formatCode="#,##0.0000"/>
    <numFmt numFmtId="174" formatCode="mmmm\ d&quot;, &quot;yyyy"/>
    <numFmt numFmtId="175" formatCode="_(* #,##0.000_);_(* \(#,##0.000\);_(* \-??_);_(@_)"/>
    <numFmt numFmtId="176" formatCode="0%"/>
    <numFmt numFmtId="177" formatCode="General"/>
    <numFmt numFmtId="178" formatCode="0.00%"/>
    <numFmt numFmtId="179" formatCode="0.0%"/>
    <numFmt numFmtId="180" formatCode="_-* #,##0_-;\-* #,##0_-;_-* \-??_-;_-@"/>
    <numFmt numFmtId="181" formatCode="0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  <font>
      <sz val="10"/>
      <color rgb="FF000000"/>
      <name val="Calibri"/>
      <family val="2"/>
    </font>
    <font>
      <sz val="10"/>
      <color rgb="FF1A1A1A"/>
      <name val="Calibri"/>
      <family val="2"/>
    </font>
    <font>
      <b val="true"/>
      <sz val="12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5F7"/>
      </patternFill>
    </fill>
    <fill>
      <patternFill patternType="solid">
        <fgColor rgb="FFD9E0E8"/>
        <bgColor rgb="FFCFE2F3"/>
      </patternFill>
    </fill>
    <fill>
      <patternFill patternType="solid">
        <fgColor rgb="FF6883A4"/>
        <bgColor rgb="FF4F81BD"/>
      </patternFill>
    </fill>
    <fill>
      <patternFill patternType="solid">
        <fgColor rgb="FFF2F5F7"/>
        <bgColor rgb="FFFFFFFF"/>
      </patternFill>
    </fill>
    <fill>
      <patternFill patternType="solid">
        <fgColor rgb="FFFF9900"/>
        <bgColor rgb="FFF7964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FF"/>
      </patternFill>
    </fill>
    <fill>
      <patternFill patternType="solid">
        <fgColor rgb="FFD5A6BD"/>
        <bgColor rgb="FFB7B7B7"/>
      </patternFill>
    </fill>
    <fill>
      <patternFill patternType="solid">
        <fgColor rgb="FFEAD1DC"/>
        <bgColor rgb="FFD9D9D9"/>
      </patternFill>
    </fill>
    <fill>
      <patternFill patternType="solid">
        <fgColor rgb="FFCFE2F3"/>
        <bgColor rgb="FFD9E0E8"/>
      </patternFill>
    </fill>
    <fill>
      <patternFill patternType="solid">
        <fgColor rgb="FF93C47D"/>
        <bgColor rgb="FF9BBB59"/>
      </patternFill>
    </fill>
    <fill>
      <patternFill patternType="solid">
        <fgColor rgb="FFD9D9D9"/>
        <bgColor rgb="FFD9E0E8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/>
      <bottom style="thick">
        <color rgb="FF6883A4"/>
      </bottom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double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0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0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1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9" fontId="0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1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5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0" fillId="0" borderId="10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4" fillId="0" borderId="1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3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4" fillId="3" borderId="2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4" fillId="3" borderId="2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9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36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37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5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16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8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0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0" fillId="6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6" borderId="4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14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15" fillId="0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0" fillId="7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11" fillId="7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1" fillId="6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4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0" fillId="8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8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11" fillId="8" borderId="4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4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4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8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1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7" fontId="0" fillId="1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1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2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2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9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2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8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8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7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17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18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3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13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6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7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8" xfId="24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36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4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4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37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4" xfId="24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9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4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3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4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4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3" borderId="2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3" borderId="2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4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4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1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EAD1DC"/>
        </patternFill>
      </fill>
    </dxf>
    <dxf>
      <fill>
        <patternFill patternType="solid">
          <fgColor rgb="FFCFE2F3"/>
        </patternFill>
      </fill>
    </dxf>
    <dxf>
      <fill>
        <patternFill patternType="solid">
          <fgColor rgb="FFD5A6BD"/>
        </patternFill>
      </fill>
    </dxf>
    <dxf>
      <fill>
        <patternFill patternType="solid">
          <fgColor rgb="FFFF99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0000"/>
        </patternFill>
      </fill>
    </dxf>
    <dxf>
      <font>
        <color rgb="FFC53929"/>
      </font>
      <fill>
        <patternFill>
          <bgColor rgb="FFFFFFFF"/>
        </patternFill>
      </fill>
    </dxf>
    <dxf>
      <font>
        <b val="1"/>
        <color rgb="FF0B5394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6666"/>
      <rgbColor rgb="FF800080"/>
      <rgbColor rgb="FF008080"/>
      <rgbColor rgb="FFB7B7B7"/>
      <rgbColor rgb="FF8B8B8B"/>
      <rgbColor rgb="FF84A7D1"/>
      <rgbColor rgb="FFC0504D"/>
      <rgbColor rgb="FFF2F5F7"/>
      <rgbColor rgb="FFD9E0E8"/>
      <rgbColor rgb="FF660066"/>
      <rgbColor rgb="FFD38582"/>
      <rgbColor rgb="FF0B5394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D9D9"/>
      <rgbColor rgb="FFB9CF8B"/>
      <rgbColor rgb="FF81C5D7"/>
      <rgbColor rgb="FFF79646"/>
      <rgbColor rgb="FFD5A6BD"/>
      <rgbColor rgb="FFF9B67E"/>
      <rgbColor rgb="FF4F81BD"/>
      <rgbColor rgb="FF4BACC6"/>
      <rgbColor rgb="FF9BBB59"/>
      <rgbColor rgb="FF93C47D"/>
      <rgbColor rgb="FFFF9900"/>
      <rgbColor rgb="FFE06666"/>
      <rgbColor rgb="FF8064A2"/>
      <rgbColor rgb="FFA693BE"/>
      <rgbColor rgb="FF003366"/>
      <rgbColor rgb="FF6883A4"/>
      <rgbColor rgb="FF003300"/>
      <rgbColor rgb="FF333300"/>
      <rgbColor rgb="FFC53929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Relationship Id="rId12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3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'TOTALS 2'!$L$67:$L$68</c:f>
              <c:strCache>
                <c:ptCount val="1"/>
                <c:pt idx="0">
                  <c:v>WHSE_BS ABUYOG</c:v>
                </c:pt>
              </c:strCache>
            </c:strRef>
          </c:tx>
          <c:spPr>
            <a:solidFill>
              <a:srgbClr val="4f81bd"/>
            </a:solidFill>
            <a:ln w="1908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'TOTALS 2'!$K$69:$K$71</c:f>
              <c:strCache>
                <c:ptCount val="3"/>
                <c:pt idx="0">
                  <c:v>8-32</c:v>
                </c:pt>
                <c:pt idx="1">
                  <c:v>8-33</c:v>
                </c:pt>
                <c:pt idx="2">
                  <c:v>8-34</c:v>
                </c:pt>
              </c:strCache>
            </c:strRef>
          </c:cat>
          <c:val>
            <c:numRef>
              <c:f>'TOTALS 2'!$L$69:$L$71</c:f>
              <c:numCache>
                <c:formatCode>General</c:formatCode>
                <c:ptCount val="3"/>
                <c:pt idx="0">
                  <c:v>329</c:v>
                </c:pt>
                <c:pt idx="1">
                  <c:v>227</c:v>
                </c:pt>
                <c:pt idx="2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'TOTALS 2'!$M$67:$M$68</c:f>
              <c:strCache>
                <c:ptCount val="1"/>
                <c:pt idx="0">
                  <c:v>HINUNANGAN</c:v>
                </c:pt>
              </c:strCache>
            </c:strRef>
          </c:tx>
          <c:spPr>
            <a:solidFill>
              <a:srgbClr val="c0504d"/>
            </a:solidFill>
            <a:ln w="1908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'TOTALS 2'!$K$69:$K$71</c:f>
              <c:strCache>
                <c:ptCount val="3"/>
                <c:pt idx="0">
                  <c:v>8-32</c:v>
                </c:pt>
                <c:pt idx="1">
                  <c:v>8-33</c:v>
                </c:pt>
                <c:pt idx="2">
                  <c:v>8-34</c:v>
                </c:pt>
              </c:strCache>
            </c:strRef>
          </c:cat>
          <c:val>
            <c:numRef>
              <c:f>'TOTALS 2'!$M$69:$M$71</c:f>
              <c:numCache>
                <c:formatCode>General</c:formatCode>
                <c:ptCount val="3"/>
                <c:pt idx="0">
                  <c:v>123</c:v>
                </c:pt>
                <c:pt idx="1">
                  <c:v>307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4342557"/>
        <c:axId val="20550152"/>
      </c:lineChart>
      <c:catAx>
        <c:axId val="143425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0550152"/>
        <c:crosses val="autoZero"/>
        <c:auto val="1"/>
        <c:lblAlgn val="ctr"/>
        <c:lblOffset val="100"/>
        <c:noMultiLvlLbl val="0"/>
      </c:catAx>
      <c:valAx>
        <c:axId val="2055015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1434255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TOTALS!$L$74</c:f>
              <c:strCache>
                <c:ptCount val="1"/>
                <c:pt idx="0">
                  <c:v>ALANGALANG</c:v>
                </c:pt>
              </c:strCache>
            </c:strRef>
          </c:tx>
          <c:spPr>
            <a:solidFill>
              <a:srgbClr val="4f81bd"/>
            </a:solidFill>
            <a:ln w="1908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TOTALS!$L$75:$L$92</c:f>
              <c:numCache>
                <c:formatCode>General</c:formatCode>
                <c:ptCount val="18"/>
                <c:pt idx="0">
                  <c:v>2544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TOTALS!$M$74</c:f>
              <c:strCache>
                <c:ptCount val="1"/>
                <c:pt idx="0">
                  <c:v>AMANLURAN</c:v>
                </c:pt>
              </c:strCache>
            </c:strRef>
          </c:tx>
          <c:spPr>
            <a:solidFill>
              <a:srgbClr val="c0504d"/>
            </a:solidFill>
            <a:ln w="1908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TOTALS!$M$75:$M$92</c:f>
              <c:numCache>
                <c:formatCode>General</c:formatCode>
                <c:ptCount val="18"/>
                <c:pt idx="0">
                  <c:v>5694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TOTALS!$N$74</c:f>
              <c:strCache>
                <c:ptCount val="1"/>
                <c:pt idx="0">
                  <c:v>BAYBAY</c:v>
                </c:pt>
              </c:strCache>
            </c:strRef>
          </c:tx>
          <c:spPr>
            <a:solidFill>
              <a:srgbClr val="9bbb59"/>
            </a:solidFill>
            <a:ln w="19080">
              <a:solidFill>
                <a:srgbClr val="9bbb59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TOTALS!$N$75:$N$92</c:f>
              <c:numCache>
                <c:formatCode>General</c:formatCode>
                <c:ptCount val="18"/>
                <c:pt idx="0">
                  <c:v>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TOTALS!$O$74</c:f>
              <c:strCache>
                <c:ptCount val="1"/>
                <c:pt idx="0">
                  <c:v>BILIRAN</c:v>
                </c:pt>
              </c:strCache>
            </c:strRef>
          </c:tx>
          <c:spPr>
            <a:solidFill>
              <a:srgbClr val="8064a2"/>
            </a:solidFill>
            <a:ln w="19080">
              <a:solidFill>
                <a:srgbClr val="8064a2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TOTALS!$O$75:$O$92</c:f>
              <c:numCache>
                <c:formatCode>General</c:formatCode>
                <c:ptCount val="18"/>
                <c:pt idx="0">
                  <c:v>6651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TOTALS!$P$74</c:f>
              <c:strCache>
                <c:ptCount val="1"/>
                <c:pt idx="0">
                  <c:v>HINUNANGAN</c:v>
                </c:pt>
              </c:strCache>
            </c:strRef>
          </c:tx>
          <c:spPr>
            <a:solidFill>
              <a:srgbClr val="4bacc6"/>
            </a:solidFill>
            <a:ln w="19080">
              <a:solidFill>
                <a:srgbClr val="4bacc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TOTALS!$P$75:$P$92</c:f>
              <c:numCache>
                <c:formatCode>General</c:formatCode>
                <c:ptCount val="18"/>
                <c:pt idx="0">
                  <c:v>2799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TOTALS!$Q$74</c:f>
              <c:strCache>
                <c:ptCount val="1"/>
                <c:pt idx="0">
                  <c:v>MAASIN</c:v>
                </c:pt>
              </c:strCache>
            </c:strRef>
          </c:tx>
          <c:spPr>
            <a:solidFill>
              <a:srgbClr val="f79646"/>
            </a:solidFill>
            <a:ln w="19080">
              <a:solidFill>
                <a:srgbClr val="f7964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TOTALS!$Q$75:$Q$92</c:f>
              <c:numCache>
                <c:formatCode>General</c:formatCode>
                <c:ptCount val="18"/>
                <c:pt idx="0">
                  <c:v>160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TOTALS!$R$74</c:f>
              <c:strCache>
                <c:ptCount val="1"/>
                <c:pt idx="0">
                  <c:v>MATAG-OB</c:v>
                </c:pt>
              </c:strCache>
            </c:strRef>
          </c:tx>
          <c:spPr>
            <a:solidFill>
              <a:srgbClr val="84a7d1"/>
            </a:solidFill>
            <a:ln w="19080">
              <a:solidFill>
                <a:srgbClr val="84a7d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TOTALS!$R$75:$R$92</c:f>
              <c:numCache>
                <c:formatCode>General</c:formatCode>
                <c:ptCount val="18"/>
                <c:pt idx="0">
                  <c:v>4107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TOTALS!$S$74</c:f>
              <c:strCache>
                <c:ptCount val="1"/>
                <c:pt idx="0">
                  <c:v>ORMOC</c:v>
                </c:pt>
              </c:strCache>
            </c:strRef>
          </c:tx>
          <c:spPr>
            <a:solidFill>
              <a:srgbClr val="d38582"/>
            </a:solidFill>
            <a:ln w="19080">
              <a:solidFill>
                <a:srgbClr val="d38582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TOTALS!$S$75:$S$92</c:f>
              <c:numCache>
                <c:formatCode>General</c:formatCode>
                <c:ptCount val="18"/>
                <c:pt idx="0">
                  <c:v>98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TOTALS!$T$74</c:f>
              <c:strCache>
                <c:ptCount val="1"/>
                <c:pt idx="0">
                  <c:v>PICAS</c:v>
                </c:pt>
              </c:strCache>
            </c:strRef>
          </c:tx>
          <c:spPr>
            <a:solidFill>
              <a:srgbClr val="b9cf8b"/>
            </a:solidFill>
            <a:ln w="19080">
              <a:solidFill>
                <a:srgbClr val="b9cf8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TOTALS!$T$75:$T$92</c:f>
              <c:numCache>
                <c:formatCode>General</c:formatCode>
                <c:ptCount val="18"/>
                <c:pt idx="0">
                  <c:v>3339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TOTALS!$U$74</c:f>
              <c:strCache>
                <c:ptCount val="1"/>
                <c:pt idx="0">
                  <c:v>SAN MIGUEL</c:v>
                </c:pt>
              </c:strCache>
            </c:strRef>
          </c:tx>
          <c:spPr>
            <a:solidFill>
              <a:srgbClr val="a693be"/>
            </a:solidFill>
            <a:ln w="19080">
              <a:solidFill>
                <a:srgbClr val="a693b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TOTALS!$U$75:$U$92</c:f>
              <c:numCache>
                <c:formatCode>General</c:formatCode>
                <c:ptCount val="18"/>
                <c:pt idx="0">
                  <c:v>116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TOTALS!$V$74</c:f>
              <c:strCache>
                <c:ptCount val="1"/>
                <c:pt idx="0">
                  <c:v>ST. BERNARD</c:v>
                </c:pt>
              </c:strCache>
            </c:strRef>
          </c:tx>
          <c:spPr>
            <a:solidFill>
              <a:srgbClr val="81c5d7"/>
            </a:solidFill>
            <a:ln w="19080">
              <a:solidFill>
                <a:srgbClr val="81c5d7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TOTALS!$V$75:$V$92</c:f>
              <c:numCache>
                <c:formatCode>General</c:formatCode>
                <c:ptCount val="18"/>
                <c:pt idx="0">
                  <c:v>1639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TOTALS!$W$74</c:f>
              <c:strCache>
                <c:ptCount val="1"/>
                <c:pt idx="0">
                  <c:v>(empty)</c:v>
                </c:pt>
              </c:strCache>
            </c:strRef>
          </c:tx>
          <c:spPr>
            <a:solidFill>
              <a:srgbClr val="f9b67e"/>
            </a:solidFill>
            <a:ln w="19080">
              <a:solidFill>
                <a:srgbClr val="f9b67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TOTALS!$K$75:$K$92</c:f>
              <c:strCache>
                <c:ptCount val="18"/>
                <c:pt idx="0">
                  <c:v>340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TOTALS!$W$75:$W$92</c:f>
              <c:numCache>
                <c:formatCode>General</c:formatCode>
                <c:ptCount val="18"/>
                <c:pt idx="0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2476621"/>
        <c:axId val="81998554"/>
      </c:lineChart>
      <c:catAx>
        <c:axId val="724766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1998554"/>
        <c:crosses val="autoZero"/>
        <c:auto val="1"/>
        <c:lblAlgn val="ctr"/>
        <c:lblOffset val="100"/>
        <c:noMultiLvlLbl val="0"/>
      </c:catAx>
      <c:valAx>
        <c:axId val="8199855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2476621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961920</xdr:colOff>
      <xdr:row>0</xdr:row>
      <xdr:rowOff>133200</xdr:rowOff>
    </xdr:from>
    <xdr:to>
      <xdr:col>12</xdr:col>
      <xdr:colOff>571320</xdr:colOff>
      <xdr:row>19</xdr:row>
      <xdr:rowOff>45360</xdr:rowOff>
    </xdr:to>
    <xdr:graphicFrame>
      <xdr:nvGraphicFramePr>
        <xdr:cNvPr id="0" name="Chart 1"/>
        <xdr:cNvGraphicFramePr/>
      </xdr:nvGraphicFramePr>
      <xdr:xfrm>
        <a:off x="7065720" y="133200"/>
        <a:ext cx="5712840" cy="353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961920</xdr:colOff>
      <xdr:row>0</xdr:row>
      <xdr:rowOff>133200</xdr:rowOff>
    </xdr:from>
    <xdr:to>
      <xdr:col>12</xdr:col>
      <xdr:colOff>571320</xdr:colOff>
      <xdr:row>19</xdr:row>
      <xdr:rowOff>45360</xdr:rowOff>
    </xdr:to>
    <xdr:graphicFrame>
      <xdr:nvGraphicFramePr>
        <xdr:cNvPr id="1" name="Chart 2"/>
        <xdr:cNvGraphicFramePr/>
      </xdr:nvGraphicFramePr>
      <xdr:xfrm>
        <a:off x="7065720" y="133200"/>
        <a:ext cx="5712840" cy="353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_rels/pivotCacheDefinition3.xml.rels><?xml version="1.0" encoding="UTF-8"?>
<Relationships xmlns="http://schemas.openxmlformats.org/package/2006/relationships"><Relationship Id="rId1" Type="http://schemas.openxmlformats.org/officeDocument/2006/relationships/pivotCacheRecords" Target="pivotCacheRecords3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2" createdVersion="3">
  <cacheSource type="worksheet">
    <worksheetSource ref="A1:AC63" sheet="DB 2"/>
  </cacheSource>
  <cacheFields count="29">
    <cacheField name="SDO" numFmtId="0">
      <sharedItems count="3">
        <s v="ALIMANGOHAN J"/>
        <s v="GARCIA J"/>
        <s v="LAURE F"/>
      </sharedItems>
    </cacheField>
    <cacheField name="DATE " numFmtId="0">
      <sharedItems containsSemiMixedTypes="0" containsNonDate="0" containsDate="1" containsString="0" minDate="2024-08-06T00:00:00" maxDate="2024-08-19T00:00:00" count="10">
        <d v="2024-08-06T00:00:00"/>
        <d v="2024-08-07T00:00:00"/>
        <d v="2024-08-08T00:00:00"/>
        <d v="2024-08-09T00:00:00"/>
        <d v="2024-08-10T00:00:00"/>
        <d v="2024-08-12T00:00:00"/>
        <d v="2024-08-13T00:00:00"/>
        <d v="2024-08-14T00:00:00"/>
        <d v="2024-08-15T00:00:00"/>
        <d v="2024-08-19T00:00:00"/>
      </sharedItems>
    </cacheField>
    <cacheField name="SELLER" numFmtId="0">
      <sharedItems count="52">
        <s v="ALVARO RUBEN"/>
        <s v="ALYN SIA"/>
        <s v="ARTEMIO MINGELITA"/>
        <s v="ARTEMIO SANO"/>
        <s v="BELINDA LAURINA"/>
        <s v="BENEDICTO SIA"/>
        <s v="BEVERLY BACAY"/>
        <s v="CARLITO GALLER"/>
        <s v="CELERINA BINUEZA"/>
        <s v="DANILO TOMOL"/>
        <s v="DELIA PEREÑO"/>
        <s v="EDDIE ALBA"/>
        <s v="EDSIL ENGCOY"/>
        <s v="EDUARDO SABUNDO"/>
        <s v="ELIAS TERANTE"/>
        <s v="FRANCIS SABUNDO"/>
        <s v="GEMMA PITOGO"/>
        <s v="GLORY BUCTON"/>
        <s v="IAN ACE ULBATA"/>
        <s v="ISIDRO BUGHAO"/>
        <s v="JERRY LOMBOT"/>
        <s v="JERRY LOMPOT"/>
        <s v="JOCELYN AQUINO"/>
        <s v="JOCELYN DE PAZ"/>
        <s v="JOHN COSTORIO"/>
        <s v="JOHYLY MANGADLAO"/>
        <s v="JOJO DILON"/>
        <s v="JONIL FERNANDEZ"/>
        <s v="JOSEPH REALINO"/>
        <s v="JUDIE AQUINO"/>
        <s v="LEONARDO ENGCOY"/>
        <s v="LITA CARPINA"/>
        <s v="LOLITO MANGADLAO"/>
        <s v="LOLONG GALLER"/>
        <s v="LUISA ENGCOY"/>
        <s v="MABATAS IA"/>
        <s v="MARY ANN CAAYUHAN"/>
        <s v="MARY-ANN CAAYOHAN"/>
        <s v="OLIVER BARTOLAY"/>
        <s v="REDEN YAP"/>
        <s v="REYNALDO LOMPOT"/>
        <s v="RODEL PEREZ"/>
        <s v="ROGELIO BONIFE"/>
        <s v="ROGELIO ENGCOY"/>
        <s v="ROLANDO AÑABESA"/>
        <s v="ROLANDO ARCHES"/>
        <s v="ROLANDO GALLER"/>
        <s v="ROQUE GERONA"/>
        <s v="RUTCHIE RUIZ"/>
        <s v="VIRGINIA CALUNGSOD"/>
        <s v="ZALDY PAIS"/>
        <s v="ZALDY RUIZ"/>
      </sharedItems>
    </cacheField>
    <cacheField name="WHSE_BS" numFmtId="0">
      <sharedItems count="2">
        <s v="ABUYOG"/>
        <s v="HINUNANGAN"/>
      </sharedItems>
    </cacheField>
    <cacheField name="PR_NO" numFmtId="0">
      <sharedItems count="62">
        <s v="5738074-6"/>
        <s v="5738075-0"/>
        <s v="5738076-1"/>
        <s v="5738077-2"/>
        <s v="5738078-3"/>
        <s v="5738079-4"/>
        <s v="5738080-5"/>
        <s v="5738081-6"/>
        <s v="5738082-0"/>
        <s v="5738083-1"/>
        <s v="5738084-2"/>
        <s v="5738085-3"/>
        <s v="5738086-4"/>
        <s v="5738087-5"/>
        <s v="5738088-6"/>
        <s v="5738089-0"/>
        <s v="5738090-1"/>
        <s v="5738091-2"/>
        <s v="5738092-3"/>
        <s v="5738093-4"/>
        <s v="5738094-5"/>
        <s v="5738095-6"/>
        <s v="5738096-0"/>
        <s v="5738097-1"/>
        <s v="5738098-2"/>
        <s v="5738099-3"/>
        <s v="5738100-4"/>
        <s v="5789371-0"/>
        <s v="5789372-1"/>
        <s v="5789373-2"/>
        <s v="5789374-3"/>
        <s v="5789401-2"/>
        <s v="5789402-3"/>
        <s v="5789403-4"/>
        <s v="5789404-5"/>
        <s v="5789471-2"/>
        <s v="5789472-3"/>
        <s v="5789473-4"/>
        <s v="5789474-5"/>
        <s v="5789475-6"/>
        <s v="5789476-0"/>
        <s v="5789477-1"/>
        <s v="5789478-2"/>
        <s v="5789479-3"/>
        <s v="5789480-4"/>
        <s v="5789481-5"/>
        <s v="5789482-6"/>
        <s v="5789483-0"/>
        <s v="5789484-1"/>
        <s v="5789484-4"/>
        <s v="5789485-2"/>
        <s v="5789486-3"/>
        <s v="5789487-4"/>
        <s v="5789488-5"/>
        <s v="5789489-6"/>
        <s v="5789490-0"/>
        <s v="5789491-1"/>
        <s v="5789492-2"/>
        <s v="5789493-3"/>
        <s v="5789495-5"/>
        <s v="5789496-6"/>
        <s v="5789497-0"/>
      </sharedItems>
    </cacheField>
    <cacheField name="WSR_NO" numFmtId="0">
      <sharedItems containsSemiMixedTypes="0" containsString="0" containsNumber="1" containsInteger="1" minValue="9984210" maxValue="11955250" count="62">
        <n v="9984210"/>
        <n v="9984211"/>
        <n v="9984212"/>
        <n v="9984213"/>
        <n v="9984214"/>
        <n v="9984215"/>
        <n v="9984216"/>
        <n v="9984217"/>
        <n v="9984218"/>
        <n v="9984219"/>
        <n v="9984220"/>
        <n v="9984221"/>
        <n v="9984222"/>
        <n v="9984223"/>
        <n v="9984224"/>
        <n v="9984225"/>
        <n v="9984226"/>
        <n v="9984227"/>
        <n v="9984228"/>
        <n v="9984229"/>
        <n v="9984230"/>
        <n v="9984231"/>
        <n v="9984232"/>
        <n v="9984233"/>
        <n v="9984234"/>
        <n v="9984235"/>
        <n v="9984236"/>
        <n v="9984237"/>
        <n v="9984238"/>
        <n v="9984239"/>
        <n v="9984240"/>
        <n v="11952952"/>
        <n v="11952953"/>
        <n v="11952954"/>
        <n v="11952955"/>
        <n v="11952956"/>
        <n v="11952957"/>
        <n v="11952958"/>
        <n v="11952959"/>
        <n v="11952960"/>
        <n v="11952961"/>
        <n v="11955230"/>
        <n v="11955231"/>
        <n v="11955232"/>
        <n v="11955233"/>
        <n v="11955234"/>
        <n v="11955235"/>
        <n v="11955236"/>
        <n v="11955237"/>
        <n v="11955238"/>
        <n v="11955239"/>
        <n v="11955240"/>
        <n v="11955241"/>
        <n v="11955242"/>
        <n v="11955243"/>
        <n v="11955244"/>
        <n v="11955245"/>
        <n v="11955246"/>
        <n v="11955247"/>
        <n v="11955248"/>
        <n v="11955249"/>
        <n v="11955250"/>
      </sharedItems>
    </cacheField>
    <cacheField name="BAGS" numFmtId="0">
      <sharedItems containsSemiMixedTypes="0" containsString="0" containsNumber="1" containsInteger="1" minValue="1" maxValue="67" count="3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9"/>
        <n v="21"/>
        <n v="22"/>
        <n v="24"/>
        <n v="26"/>
        <n v="27"/>
        <n v="28"/>
        <n v="31"/>
        <n v="32"/>
        <n v="34"/>
        <n v="40"/>
        <n v="41"/>
        <n v="52"/>
        <n v="66"/>
        <n v="67"/>
      </sharedItems>
    </cacheField>
    <cacheField name="VARIETY" numFmtId="0">
      <sharedItems count="2">
        <s v="PD"/>
        <s v="PW"/>
      </sharedItems>
    </cacheField>
    <cacheField name="SACK" numFmtId="0">
      <sharedItems containsString="0" containsBlank="1" count="1">
        <m/>
      </sharedItems>
    </cacheField>
    <cacheField name="MC" numFmtId="0">
      <sharedItems containsMixedTypes="1" containsNumber="1" minValue="14" maxValue="28.3" count="19">
        <n v="14"/>
        <n v="22"/>
        <n v="23.8"/>
        <n v="24"/>
        <n v="24.5"/>
        <n v="24.6"/>
        <n v="24.7"/>
        <n v="24.8"/>
        <n v="25"/>
        <n v="25.1"/>
        <n v="25.3"/>
        <n v="25.4"/>
        <n v="25.7"/>
        <n v="26"/>
        <n v="26.1"/>
        <n v="26.3"/>
        <n v="28.3"/>
        <s v="22"/>
        <s v="28"/>
      </sharedItems>
    </cacheField>
    <cacheField name="PURITY" numFmtId="0">
      <sharedItems containsBlank="1" containsMixedTypes="1" containsNumber="1" containsInteger="1" minValue="90" maxValue="95" count="9">
        <n v="90"/>
        <n v="91"/>
        <n v="92"/>
        <n v="93"/>
        <n v="95"/>
        <s v="91"/>
        <s v="92"/>
        <s v="93"/>
        <m/>
      </sharedItems>
    </cacheField>
    <cacheField name="GROSS WEIGHT" numFmtId="0">
      <sharedItems containsSemiMixedTypes="0" containsString="0" containsNumber="1" containsInteger="1" minValue="51" maxValue="3375" count="61">
        <n v="51"/>
        <n v="59"/>
        <n v="97"/>
        <n v="123"/>
        <n v="145"/>
        <n v="158"/>
        <n v="180"/>
        <n v="185"/>
        <n v="206"/>
        <n v="215"/>
        <n v="251"/>
        <n v="272"/>
        <n v="281"/>
        <n v="290"/>
        <n v="291"/>
        <n v="314"/>
        <n v="324"/>
        <n v="369"/>
        <n v="388"/>
        <n v="402"/>
        <n v="412"/>
        <n v="507"/>
        <n v="513"/>
        <n v="515"/>
        <n v="528"/>
        <n v="539"/>
        <n v="546"/>
        <n v="574"/>
        <n v="592"/>
        <n v="606"/>
        <n v="656"/>
        <n v="669"/>
        <n v="673"/>
        <n v="680"/>
        <n v="691"/>
        <n v="700"/>
        <n v="703"/>
        <n v="735"/>
        <n v="766"/>
        <n v="818"/>
        <n v="953"/>
        <n v="1000"/>
        <n v="1072"/>
        <n v="1097"/>
        <n v="1117"/>
        <n v="1206"/>
        <n v="1231"/>
        <n v="1236"/>
        <n v="1271"/>
        <n v="1301"/>
        <n v="1332"/>
        <n v="1362"/>
        <n v="1531"/>
        <n v="1542"/>
        <n v="1593"/>
        <n v="1614"/>
        <n v="1888"/>
        <n v="1898"/>
        <n v="2557"/>
        <n v="3309"/>
        <n v="3375"/>
      </sharedItems>
    </cacheField>
    <cacheField name="SACK WEIGHT" numFmtId="0">
      <sharedItems containsSemiMixedTypes="0" containsString="0" containsNumber="1" minValue="0.0285" maxValue="6.365" count="34">
        <n v="0.0285"/>
        <n v="0.095"/>
        <n v="0.19"/>
        <n v="0.285"/>
        <n v="0.38"/>
        <n v="0.475"/>
        <n v="0.57"/>
        <n v="0.665"/>
        <n v="0.76"/>
        <n v="0.855"/>
        <n v="0.95"/>
        <n v="1.045"/>
        <n v="1.14"/>
        <n v="1.235"/>
        <n v="1.33"/>
        <n v="1.425"/>
        <n v="1.52"/>
        <n v="1.615"/>
        <n v="1.8"/>
        <n v="1.805"/>
        <n v="1.955"/>
        <n v="2.09"/>
        <n v="2.28"/>
        <n v="2.47"/>
        <n v="2.565"/>
        <n v="2.66"/>
        <n v="2.945"/>
        <n v="3.04"/>
        <n v="3.23"/>
        <n v="3.8"/>
        <n v="3.895"/>
        <n v="4.94"/>
        <n v="6.27"/>
        <n v="6.365"/>
      </sharedItems>
    </cacheField>
    <cacheField name="NET WEIGHT" numFmtId="0">
      <sharedItems containsSemiMixedTypes="0" containsString="0" containsNumber="1" minValue="50.905" maxValue="3368.6351" count="62">
        <n v="50.905"/>
        <n v="58.905"/>
        <n v="96.81"/>
        <n v="122.715"/>
        <n v="144.715"/>
        <n v="157.715"/>
        <n v="179.62"/>
        <n v="184.62"/>
        <n v="205.62"/>
        <n v="214.525"/>
        <n v="250.525"/>
        <n v="271.43"/>
        <n v="280.43"/>
        <n v="289.43"/>
        <n v="290.335"/>
        <n v="313.335"/>
        <n v="323.335"/>
        <n v="368.24"/>
        <n v="387.24"/>
        <n v="401.24"/>
        <n v="411.145"/>
        <n v="506.05"/>
        <n v="511.86"/>
        <n v="513.955"/>
        <n v="526.955"/>
        <n v="537.86"/>
        <n v="544.955"/>
        <n v="572.955"/>
        <n v="590.67"/>
        <n v="604.765"/>
        <n v="654.765"/>
        <n v="667.67"/>
        <n v="671.575"/>
        <n v="678.48"/>
        <n v="689.48"/>
        <n v="698.575"/>
        <n v="701.575"/>
        <n v="733.48"/>
        <n v="733.575"/>
        <n v="764.385"/>
        <n v="816.2"/>
        <n v="951.01"/>
        <n v="998.195"/>
        <n v="1069.72"/>
        <n v="1094.91"/>
        <n v="1114.72"/>
        <n v="1203.53"/>
        <n v="1228.53"/>
        <n v="1233.72"/>
        <n v="1268.435"/>
        <n v="1298.34"/>
        <n v="1329.435"/>
        <n v="1359.34"/>
        <n v="1528.055"/>
        <n v="1538.96"/>
        <n v="1589.77"/>
        <n v="1610.77"/>
        <n v="1884.2"/>
        <n v="1894.105"/>
        <n v="2552.06"/>
        <n v="3302.73"/>
        <n v="3368.6351"/>
      </sharedItems>
    </cacheField>
    <cacheField name="ENW FACTOR" numFmtId="0">
      <sharedItems containsSemiMixedTypes="0" containsString="0" containsNumber="1" minValue="0.982" maxValue="1.04" count="15">
        <n v="0.982"/>
        <n v="0.985"/>
        <n v="0.986"/>
        <n v="0.99"/>
        <n v="0.994"/>
        <n v="0.996"/>
        <n v="0.998"/>
        <n v="1"/>
        <n v="1.002"/>
        <n v="1.004"/>
        <n v="1.005"/>
        <n v="1.006"/>
        <n v="1.013"/>
        <n v="1.016"/>
        <n v="1.04"/>
      </sharedItems>
    </cacheField>
    <cacheField name="EQUIV. NET WEIGHT" numFmtId="0">
      <sharedItems containsSemiMixedTypes="0" containsString="0" containsNumber="1" minValue="51.00681" maxValue="3503.38" count="62">
        <n v="51.00681"/>
        <n v="59.2584"/>
        <n v="100.682"/>
        <n v="123.4513"/>
        <n v="144.13614"/>
        <n v="157.715"/>
        <n v="186.804"/>
        <n v="187.57392"/>
        <n v="204.79752"/>
        <n v="214.525"/>
        <n v="250.525"/>
        <n v="268.7157"/>
        <n v="291.6472"/>
        <n v="291.7867"/>
        <n v="301.007"/>
        <n v="317.4084"/>
        <n v="317.51497"/>
        <n v="382.969"/>
        <n v="402.729"/>
        <n v="417.28917"/>
        <n v="427.59"/>
        <n v="508.0742"/>
        <n v="526.955"/>
        <n v="532.334"/>
        <n v="534.513"/>
        <n v="534.63284"/>
        <n v="566.7532"/>
        <n v="589.48866"/>
        <n v="595.8732"/>
        <n v="605.97453"/>
        <n v="656.07453"/>
        <n v="659.48665"/>
        <n v="668.3028"/>
        <n v="692.23792"/>
        <n v="694.376"/>
        <n v="722.571375"/>
        <n v="726.518"/>
        <n v="729.638"/>
        <n v="762.819"/>
        <n v="794.9604"/>
        <n v="848.848"/>
        <n v="989.05"/>
        <n v="1038.122"/>
        <n v="1079.58126"/>
        <n v="1112.508"/>
        <n v="1159.308"/>
        <n v="1210.5112"/>
        <n v="1277.67"/>
        <n v="1283.068"/>
        <n v="1284.9247"/>
        <n v="1346.717655"/>
        <n v="1350.273"/>
        <n v="1367.49604"/>
        <n v="1586.59046"/>
        <n v="1588.21922"/>
        <n v="1589.1772"/>
        <n v="1600.518"/>
        <n v="1918.7284"/>
        <n v="1959.568"/>
        <n v="2654.1424"/>
        <n v="3434.839"/>
        <n v="3503.38"/>
      </sharedItems>
    </cacheField>
    <cacheField name="UNIT COST" numFmtId="0">
      <sharedItems containsSemiMixedTypes="0" containsString="0" containsNumber="1" containsInteger="1" minValue="17" maxValue="23" count="2">
        <n v="17"/>
        <n v="23"/>
      </sharedItems>
    </cacheField>
    <cacheField name="BASIC COST" numFmtId="0">
      <sharedItems containsSemiMixedTypes="0" containsString="0" containsNumber="1" minValue="867.12" maxValue="59557.46" count="62">
        <n v="867.12"/>
        <n v="1007.39"/>
        <n v="1711.59"/>
        <n v="2098.67"/>
        <n v="2450.31"/>
        <n v="3175.66"/>
        <n v="3188.76"/>
        <n v="3481.56"/>
        <n v="3627.45"/>
        <n v="3646.93"/>
        <n v="4568.17"/>
        <n v="4957.99"/>
        <n v="4960.37"/>
        <n v="5117.11"/>
        <n v="5395.94"/>
        <n v="5397.75"/>
        <n v="5762.08"/>
        <n v="6510.47"/>
        <n v="6846.39"/>
        <n v="7093.91"/>
        <n v="7269.03"/>
        <n v="8637.26"/>
        <n v="8958.24"/>
        <n v="9049.67"/>
        <n v="9086.72"/>
        <n v="9088.76"/>
        <n v="9634.8"/>
        <n v="10021.31"/>
        <n v="10129.84"/>
        <n v="10301.57"/>
        <n v="11153.27"/>
        <n v="11211.27"/>
        <n v="11361.15"/>
        <n v="11768.04"/>
        <n v="11804.39"/>
        <n v="12283.71"/>
        <n v="12350.8"/>
        <n v="12403.84"/>
        <n v="12967.92"/>
        <n v="13514.32"/>
        <n v="14430.41"/>
        <n v="16813.85"/>
        <n v="17648.07"/>
        <n v="18352.88"/>
        <n v="18912.63"/>
        <n v="19708.23"/>
        <n v="20582.77"/>
        <n v="21720.39"/>
        <n v="21812.15"/>
        <n v="21843.72"/>
        <n v="22894.2"/>
        <n v="22954.64"/>
        <n v="23247.43"/>
        <n v="26972.04"/>
        <n v="26999.73"/>
        <n v="27016"/>
        <n v="27208.8"/>
        <n v="32618.38"/>
        <n v="33312.65"/>
        <n v="45120.41"/>
        <n v="58392.26"/>
        <n v="59557.46"/>
      </sharedItems>
    </cacheField>
    <cacheField name="BSI" numFmtId="0">
      <sharedItems containsString="0" containsBlank="1" count="1">
        <m/>
      </sharedItems>
    </cacheField>
    <cacheField name="PALLGU" numFmtId="0">
      <sharedItems containsString="0" containsBlank="1" count="1">
        <m/>
      </sharedItems>
    </cacheField>
    <cacheField name="PRICERS" numFmtId="0">
      <sharedItems containsString="0" containsBlank="1" containsNumber="1" minValue="153.02" maxValue="10510.14" count="61">
        <n v="153.02"/>
        <n v="177.78"/>
        <n v="302.04"/>
        <n v="370.35"/>
        <n v="432.41"/>
        <n v="560.41"/>
        <n v="562.72"/>
        <n v="614.39"/>
        <n v="643.58"/>
        <n v="806.15"/>
        <n v="874.94"/>
        <n v="875.36"/>
        <n v="903.02"/>
        <n v="952.23"/>
        <n v="952.54"/>
        <n v="1148.9"/>
        <n v="1208.18"/>
        <n v="1251.86"/>
        <n v="1282.77"/>
        <n v="1524.22"/>
        <n v="1580.87"/>
        <n v="1597"/>
        <n v="1603.53"/>
        <n v="1603.9"/>
        <n v="1700.26"/>
        <n v="1768.47"/>
        <n v="1787.61"/>
        <n v="1817.92"/>
        <n v="1968.22"/>
        <n v="1978.46"/>
        <n v="2004.91"/>
        <n v="2076.71"/>
        <n v="2083.12"/>
        <n v="2167.71"/>
        <n v="2179.55"/>
        <n v="2188.91"/>
        <n v="2288.45"/>
        <n v="2384.88"/>
        <n v="2546.54"/>
        <n v="2967.15"/>
        <n v="3114.36"/>
        <n v="3238.74"/>
        <n v="3337.52"/>
        <n v="3477.92"/>
        <n v="3632.25"/>
        <n v="3833.01"/>
        <n v="3849.2"/>
        <n v="3854.77"/>
        <n v="4040.15"/>
        <n v="4050.81"/>
        <n v="4102.49"/>
        <n v="4759.77"/>
        <n v="4764.66"/>
        <n v="4767.53"/>
        <n v="4801.55"/>
        <n v="5756.19"/>
        <n v="5878.7"/>
        <n v="7962.42"/>
        <n v="10304.51"/>
        <n v="10510.14"/>
        <m/>
      </sharedItems>
    </cacheField>
    <cacheField name="GRAND TOTAL" numFmtId="0">
      <sharedItems containsSemiMixedTypes="0" containsString="0" containsNumber="1" minValue="1020.14" maxValue="70067.6" count="62">
        <n v="1020.14"/>
        <n v="1185.17"/>
        <n v="2013.63"/>
        <n v="2469.02"/>
        <n v="2882.72"/>
        <n v="3627.45"/>
        <n v="3736.07"/>
        <n v="3751.48"/>
        <n v="4095.95"/>
        <n v="4290.51"/>
        <n v="5374.32"/>
        <n v="5762.08"/>
        <n v="5832.93"/>
        <n v="5835.73"/>
        <n v="6020.13"/>
        <n v="6348.17"/>
        <n v="6350.29"/>
        <n v="7659.37"/>
        <n v="8054.57"/>
        <n v="8345.77"/>
        <n v="8551.8"/>
        <n v="10161.48"/>
        <n v="10539.11"/>
        <n v="10646.67"/>
        <n v="10690.25"/>
        <n v="10692.66"/>
        <n v="11335.06"/>
        <n v="11789.78"/>
        <n v="11917.45"/>
        <n v="12119.49"/>
        <n v="13121.49"/>
        <n v="13189.73"/>
        <n v="13366.06"/>
        <n v="13844.75"/>
        <n v="13887.51"/>
        <n v="14451.42"/>
        <n v="14530.35"/>
        <n v="14592.75"/>
        <n v="15256.37"/>
        <n v="15899.2"/>
        <n v="16976.95"/>
        <n v="19781"/>
        <n v="20762.43"/>
        <n v="21591.62"/>
        <n v="22250.15"/>
        <n v="23186.15"/>
        <n v="24215.02"/>
        <n v="25553.4"/>
        <n v="25661.35"/>
        <n v="25698.49"/>
        <n v="26934.35"/>
        <n v="27005.45"/>
        <n v="27349.92"/>
        <n v="31731.81"/>
        <n v="31764.39"/>
        <n v="31783.53"/>
        <n v="32010.35"/>
        <n v="38374.57"/>
        <n v="39191.35"/>
        <n v="53082.83"/>
        <n v="68696.77"/>
        <n v="70067.6"/>
      </sharedItems>
    </cacheField>
    <cacheField name="TOTAL NFA" numFmtId="0">
      <sharedItems containsSemiMixedTypes="0" containsString="0" containsNumber="1" minValue="1020.14" maxValue="70067.6" count="62">
        <n v="1020.14"/>
        <n v="1185.17"/>
        <n v="2013.63"/>
        <n v="2469.02"/>
        <n v="2882.72"/>
        <n v="3627.45"/>
        <n v="3736.07"/>
        <n v="3751.48"/>
        <n v="4095.95"/>
        <n v="4290.51"/>
        <n v="5374.32"/>
        <n v="5762.08"/>
        <n v="5832.93"/>
        <n v="5835.73"/>
        <n v="6020.13"/>
        <n v="6348.17"/>
        <n v="6350.29"/>
        <n v="7659.37"/>
        <n v="8054.57"/>
        <n v="8345.77"/>
        <n v="8551.8"/>
        <n v="10161.48"/>
        <n v="10539.11"/>
        <n v="10646.67"/>
        <n v="10690.25"/>
        <n v="10692.66"/>
        <n v="11335.06"/>
        <n v="11789.78"/>
        <n v="11917.45"/>
        <n v="12119.49"/>
        <n v="13121.49"/>
        <n v="13189.73"/>
        <n v="13366.06"/>
        <n v="13844.75"/>
        <n v="13887.51"/>
        <n v="14451.42"/>
        <n v="14530.35"/>
        <n v="14592.75"/>
        <n v="15256.37"/>
        <n v="15899.2"/>
        <n v="16976.95"/>
        <n v="19781"/>
        <n v="20762.43"/>
        <n v="21591.62"/>
        <n v="22250.15"/>
        <n v="23186.15"/>
        <n v="24215.02"/>
        <n v="25553.4"/>
        <n v="25661.35"/>
        <n v="25698.49"/>
        <n v="26934.35"/>
        <n v="27005.45"/>
        <n v="27349.92"/>
        <n v="31731.81"/>
        <n v="31764.39"/>
        <n v="31783.53"/>
        <n v="32010.35"/>
        <n v="38374.57"/>
        <n v="39191.35"/>
        <n v="53082.83"/>
        <n v="68696.77"/>
        <n v="70067.6"/>
      </sharedItems>
    </cacheField>
    <cacheField name="CPF" numFmtId="0">
      <sharedItems containsSemiMixedTypes="0" containsString="0" containsNumber="1" minValue="1020.14" maxValue="70067.6" count="62">
        <n v="1020.14"/>
        <n v="1185.17"/>
        <n v="2013.63"/>
        <n v="2469.02"/>
        <n v="2882.72"/>
        <n v="3627.45"/>
        <n v="3736.07"/>
        <n v="3751.48"/>
        <n v="4095.95"/>
        <n v="4290.51"/>
        <n v="5374.32"/>
        <n v="5762.08"/>
        <n v="5832.93"/>
        <n v="5835.73"/>
        <n v="6020.13"/>
        <n v="6348.17"/>
        <n v="6350.29"/>
        <n v="7659.37"/>
        <n v="8054.57"/>
        <n v="8345.77"/>
        <n v="8551.8"/>
        <n v="10161.48"/>
        <n v="10539.11"/>
        <n v="10646.67"/>
        <n v="10690.25"/>
        <n v="10692.66"/>
        <n v="11335.06"/>
        <n v="11789.78"/>
        <n v="11917.45"/>
        <n v="12119.49"/>
        <n v="13121.49"/>
        <n v="13189.73"/>
        <n v="13366.06"/>
        <n v="13844.75"/>
        <n v="13887.51"/>
        <n v="14451.42"/>
        <n v="14530.35"/>
        <n v="14592.75"/>
        <n v="15256.37"/>
        <n v="15899.2"/>
        <n v="16976.95"/>
        <n v="19781"/>
        <n v="20762.43"/>
        <n v="21591.62"/>
        <n v="22250.15"/>
        <n v="23186.15"/>
        <n v="24215.02"/>
        <n v="25553.4"/>
        <n v="25661.35"/>
        <n v="25698.49"/>
        <n v="26934.35"/>
        <n v="27005.45"/>
        <n v="27349.92"/>
        <n v="31731.81"/>
        <n v="31764.39"/>
        <n v="31783.53"/>
        <n v="32010.35"/>
        <n v="38374.57"/>
        <n v="39191.35"/>
        <n v="53082.83"/>
        <n v="68696.77"/>
        <n v="70067.6"/>
      </sharedItems>
    </cacheField>
    <cacheField name="OGLOC" numFmtId="0">
      <sharedItems count="3">
        <s v="ABUYOG"/>
        <s v="HINUNANGAN"/>
        <s v="MLGC"/>
      </sharedItems>
    </cacheField>
    <cacheField name="PROVINCE" numFmtId="0">
      <sharedItems count="2">
        <s v="LEYTE"/>
        <s v="SO. LEYTE"/>
      </sharedItems>
    </cacheField>
    <cacheField name="WEEK NO" numFmtId="0">
      <sharedItems count="3">
        <s v="8-32"/>
        <s v="8-33"/>
        <s v="8-34"/>
      </sharedItems>
    </cacheField>
    <cacheField name="MONTH" numFmtId="0">
      <sharedItems containsString="0" containsBlank="1" count="1">
        <m/>
      </sharedItems>
    </cacheField>
    <cacheField name="PRICING" numFmtId="0">
      <sharedItems containsString="0" containsBlank="1" count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646" createdVersion="3">
  <cacheSource type="worksheet">
    <worksheetSource ref="A1:Z1647" sheet="DB"/>
  </cacheSource>
  <cacheFields count="26">
    <cacheField name="SDO" numFmtId="0">
      <sharedItems count="8">
        <s v="ALIMANGOHAN J"/>
        <s v="BENUSA S"/>
        <s v="CIERVA M"/>
        <s v="GARCIA J"/>
        <s v="LAURE F"/>
        <s v="MALABAT A"/>
        <s v="SANDINO N"/>
        <s v="TORRE RM"/>
      </sharedItems>
    </cacheField>
    <cacheField name="PROC_DATE" numFmtId="0">
      <sharedItems count="76">
        <s v="2024-02-28"/>
        <s v="2024-03-01"/>
        <s v="2024-03-04"/>
        <s v="2024-03-05"/>
        <s v="2024-03-06"/>
        <s v="2024-03-07"/>
        <s v="2024-03-08"/>
        <s v="2024-03-09"/>
        <s v="2024-03-10"/>
        <s v="2024-03-11"/>
        <s v="2024-03-12"/>
        <s v="2024-03-13"/>
        <s v="2024-03-14"/>
        <s v="2024-03-15"/>
        <s v="2024-03-16"/>
        <s v="2024-03-17"/>
        <s v="2024-03-18"/>
        <s v="2024-03-19"/>
        <s v="2024-03-20"/>
        <s v="2024-03-21"/>
        <s v="2024-03-22"/>
        <s v="2024-03-23"/>
        <s v="2024-03-25"/>
        <s v="2024-03-26"/>
        <s v="2024-03-27"/>
        <s v="2024-03-28"/>
        <s v="2024-04-01"/>
        <s v="2024-04-02"/>
        <s v="2024-04-03"/>
        <s v="2024-04-04"/>
        <s v="2024-04-05"/>
        <s v="2024-04-06"/>
        <s v="2024-04-08"/>
        <s v="2024-04-09"/>
        <s v="2024-04-11"/>
        <s v="2024-04-12"/>
        <s v="2024-04-13"/>
        <s v="2024-04-15"/>
        <s v="2024-04-16"/>
        <s v="2024-04-17"/>
        <s v="2024-04-18"/>
        <s v="2024-04-19"/>
        <s v="2024-04-20"/>
        <s v="2024-04-22"/>
        <s v="2024-04-24"/>
        <s v="2024-04-25"/>
        <s v="2024-04-26"/>
        <s v="2024-04-27"/>
        <s v="2024-04-29"/>
        <s v="2024-04-30"/>
        <s v="2024-05-01"/>
        <s v="2024-05-02"/>
        <s v="2024-05-03"/>
        <s v="2024-05-06"/>
        <s v="2024-05-07"/>
        <s v="2024-05-08"/>
        <s v="2024-05-09"/>
        <s v="2024-05-10"/>
        <s v="2024-05-11"/>
        <s v="2024-05-13"/>
        <s v="2024-05-14"/>
        <s v="2024-05-15"/>
        <s v="2024-05-16"/>
        <s v="2024-05-17"/>
        <s v="2024-05-20"/>
        <s v="2024-05-21"/>
        <s v="2024-05-22"/>
        <s v="2024-05-23"/>
        <s v="2024-05-24"/>
        <s v="2024-05-27"/>
        <s v="2024-05-28"/>
        <s v="2024-05-29"/>
        <s v="2024-05-30"/>
        <s v="2024-05-31"/>
        <s v="2024-06-01"/>
        <s v="2024-06-07"/>
      </sharedItems>
    </cacheField>
    <cacheField name="SELLER" numFmtId="0">
      <sharedItems containsBlank="1" count="889">
        <s v="ABSALON LUBATON"/>
        <s v="ADELA CESAR"/>
        <s v="ADELA MEREN"/>
        <s v="ADELFA DANIOLCO"/>
        <s v="ADJUSTMENT"/>
        <s v="ADOLFO BUENO/BANGON, TANAUAN"/>
        <s v="ADORACION RAGA"/>
        <s v="AGUSTO CAÑANES/LINAO, TANAUAN"/>
        <s v="AIZA SALES"/>
        <s v="ALBERT LAZARTE"/>
        <s v="ALBERTO AMIT"/>
        <s v="ALBERTO TAN"/>
        <s v="ALBINA PARAC/SAN GUILLERMO, MATAG-OB"/>
        <s v="ALECIA BUKTON"/>
        <s v="ALEJANDRO COMORA"/>
        <s v="ALEJANDRO SACAY/NASUNUGAN, ORMOC"/>
        <s v="ALEX MADRIANO"/>
        <s v="ALEX SANCHEZ/SAN VICENTE"/>
        <s v="ALEXANDER SALUBON"/>
        <s v="ALEXIS BONIFE/BINGTE, ABUYOG, LEYTE"/>
        <s v="ALFONSO CAÑANES"/>
        <s v="ALFREDO AUNZO"/>
        <s v="ALFREDO BRINGQUEZ/BALAGTAS"/>
        <s v="ALFREDO MOLDEZ"/>
        <s v="ALFREDO PANDAC"/>
        <s v="ALFREDO VALLES"/>
        <s v="ALJON SAMBOL"/>
        <s v="ALLAN CASTAÑEDA"/>
        <s v="ALLAN GARDE"/>
        <s v="ALLAN MAGAYONES"/>
        <s v="ALLAN MARTIJA"/>
        <s v="ALMA VALENCIA"/>
        <s v="ALMAR LAGONOY"/>
        <s v="AMORA OMEGA"/>
        <s v="ANA ACTIVA/STO ROSARIO, MATAG-OB"/>
        <s v="ANABELLE MIJARES"/>
        <s v="ANACORITA PELAYO/MANSALIP"/>
        <s v="ANALINA CASPILLO"/>
        <s v="ANALISA COSTINIANO"/>
        <s v="ANALYN ALEGRE"/>
        <s v="ANALYN MERCOLITA"/>
        <s v="ANASTACIA GUEVARRA/SABANG BATO, ORMOC"/>
        <s v="ANDREA GASPAN"/>
        <s v="ANDRES VALERIANO"/>
        <s v="ANDREW MALATE"/>
        <s v="ANECITA SANDAGAN"/>
        <s v="ANECITO GARIN"/>
        <s v="ANECITO MIJARES/BANGON, TANAUAN"/>
        <s v="ANGELES MAGALLANES/ SAN JOSE, ORMOC"/>
        <s v="ANGELYN ROSEL/BALAGTAS"/>
        <s v="ANNABEL ARCILLAS"/>
        <s v="ANNABELLE LUBIANO"/>
        <s v="ANNABELLE MIJARES"/>
        <s v="ANSELMO CANDELA"/>
        <s v="ANTHONY ANGELIO"/>
        <s v="ANTOLIN MADJUS"/>
        <s v="ANTONIA BUNGE/SAN SEBASTIAN"/>
        <s v="ANTONIA MARQUEZ/SAN MARCELINO, MATAG-OB"/>
        <s v="ANTONIO LARRAGA"/>
        <s v="ANTONIO MARCES/ STO. ROSARIO, MATAG-OB"/>
        <s v="ANTONIO PINGOY/SAN VICENTE"/>
        <s v="ANTONIO PUSO/SAN SEBASTIAN, MATAG-OB"/>
        <s v="ANTONIO SEVILLA"/>
        <s v="APOLONIO TOGONON"/>
        <s v="ARACELI ANDAJAO"/>
        <s v="ARECIO BRINGUEZ"/>
        <s v="ARIEL CANDELA"/>
        <s v="ARIEL LIM"/>
        <s v="ARIEL PALADIO"/>
        <s v="ARLENE BORJA"/>
        <s v="ARLITA ESPINA"/>
        <s v="ARMANDO SACAY/BALAGTAS, MATAG-OB"/>
        <s v="ARNEL ALMADEN"/>
        <s v="ARNEL COSTINIANO"/>
        <s v="ARNOLD JAO/PALONGPONG, HINUNANGAN"/>
        <s v="ARSENIO FRANCISCO"/>
        <s v="ARTEMIO MARQUEZ"/>
        <s v="ARTEMIO TOLIBAS"/>
        <s v="ARTEMIO TOLIBAS/TUGOP, TANAUAN"/>
        <s v="ARTHUR CERRERA"/>
        <s v="ARTURO SINOY/SAN VICENTE"/>
        <s v="ARTURO SOCO"/>
        <s v="ATILANO CORPIN"/>
        <s v="AURELIO LIKIT"/>
        <s v="AVELINA ARAÑA"/>
        <s v="AVELINO BARACE"/>
        <s v="AVELINO MALATE"/>
        <s v="AZUR RAFAEL"/>
        <s v="BALTAZAR DAYOC"/>
        <s v="BASILIDISA ARDIENTE"/>
        <s v="BASILISA APOLINAR"/>
        <s v="BEATRIZ PARAC"/>
        <s v="BEBITO MATUGINAS"/>
        <s v="BEBOY UBAL"/>
        <s v="BEGGIE BELLO"/>
        <s v="BELINDA GASATAN"/>
        <s v="BELLA PANUNCIO"/>
        <s v="BENCESLAO MEDALLA"/>
        <s v="BENEDICTO ALMADEN/AMANLURAN, TANAUAN"/>
        <s v="BENEDICTO PIÑON/SAN GUILLERMO"/>
        <s v="BENITO OMEGA"/>
        <s v="BENJAMIN GRANADA JR."/>
        <s v="BENJAMIN OMPOD/STO ROSARIO"/>
        <s v="BENJAMIN TULINGAN"/>
        <s v="BENJIE DALAG/BALAGTAS, MATAG-OB"/>
        <s v="BENJIE PUSO"/>
        <s v="BERNABELLA BILBAO"/>
        <s v="BESAMINDA ALENZADREN/SAN VICENTE"/>
        <s v="BESITO MATOGUINES"/>
        <s v="BEVERLITA TABON/SAN VICENTE"/>
        <s v="BONIFACIO ALMADEN/AMANLURAN, TANAUAN"/>
        <s v="BONIFACIO CATARIG/BALAGTAS, MATAG-OB"/>
        <s v="BONIFACIO COLARTE"/>
        <s v="BONIFACIO GERVACIO"/>
        <s v="BONIFACIO INDIC JR"/>
        <s v="CANCELLED"/>
        <s v="CANDIDO DONCILLO/BALAGTAS, MATAG-OB"/>
        <s v="CAPAAMACA"/>
        <s v="CAPAAMACA/CATUBLIAN, HINUNANGAN"/>
        <s v="CARLOS BILBAO"/>
        <s v="CARLOS CORTES/STO. ROSARIO, MATAG-OB"/>
        <s v="CARLOS PILAPIL/SABANG BATO, ORMOC"/>
        <s v="CARMEELITA CASTOR"/>
        <s v="CARMELITA GOMEZ/SAN VICENTE"/>
        <s v="CARMELITO TAMBIS"/>
        <s v="CARMEN TASAN"/>
        <s v="CARMENCITA MOJADA"/>
        <s v="CAROLINA COSTINIANO"/>
        <s v="CAROLINA PARAC"/>
        <s v="CAROLINA RUBAS/BALAGTAS"/>
        <s v="CASIMERA ALMOROTO/BALAGTAS, MATAG-OB"/>
        <s v="CASIMERO CUEVA/BALAGTAS"/>
        <s v="CATHYRINE BULADO/IMELDA, MATAG-OB"/>
        <s v="CERELINA VALENZONA/STO. ROSARIO"/>
        <s v="CERILO CINCO/PICAS, TANAUAN"/>
        <s v="CERLINA BADANA/BANGON, TANAUAN"/>
        <s v="CESARIO ATOK"/>
        <s v="CHARITA PABUAYA"/>
        <s v="CHARITA PABUYA"/>
        <s v="CHARITO LAGARTO/TUGOP, TANAUAN"/>
        <s v="CHARLENE MARCIANO/LABRADOR, ORMOC"/>
        <s v="CHARLIE LAMATA"/>
        <s v="CHERRY FUENTES"/>
        <s v="CHERYL LEANZON/IMELDA"/>
        <s v="CHERYL VILLAMOR"/>
        <s v="CHITO ABRIGO"/>
        <s v="CHITO COSTINIANO"/>
        <s v="CHITO OPINION"/>
        <s v="CHONA REGIS"/>
        <s v="CHRISTOPHER TABON/CANSOSO, MATAG-OB"/>
        <s v="CIRILO SINOY"/>
        <s v="CLARITA SUAREZ"/>
        <s v="CLARO ESTRIMOS"/>
        <s v="CLARO TOLIBAS"/>
        <s v="CLAUDIA IBAÑEZ/CANSOSO"/>
        <s v="CLAUDIA IBAÑEZ/CANSOSO, MATAG-OB"/>
        <s v="CLAUDIO CABILIO"/>
        <s v="CONCHITA BACAT"/>
        <s v="CONCORDIA VILLERO"/>
        <s v="CONRADO YAPAC/BALAGTAS"/>
        <s v="CORAZON CINCO"/>
        <s v="CORNELIO BRINGA"/>
        <s v="CORNELIO TENIO"/>
        <s v="CRESENCIA PENENG"/>
        <s v="CRESENCIA PENENG/SAN VICENTE"/>
        <s v="CRESINCIANO BROÑOLA JR."/>
        <s v="CRISANTO GAVIOLA"/>
        <s v="CRISLYN CORTONA/SAN VICENTE, MATAG-OB"/>
        <s v="CRISPOLO CANDELA JR"/>
        <s v="CRISTETA OLIMBERIO"/>
        <s v="CRISTINA CABALLES"/>
        <s v="CRISTINA DE GUIA"/>
        <s v="CRISTITA ARNEJO"/>
        <s v="CRISTITA PORTALIZA"/>
        <s v="DAISY PINGOY"/>
        <s v="DANILO BALAIS"/>
        <s v="DANILO CUIZON"/>
        <s v="DANILO GUILLEMER/SAN VICENTE, MATAG-OB"/>
        <s v="DANILO MACEDA/PICAS, TANAUAN"/>
        <s v="DANILO MAÑANERA/TALISAY"/>
        <s v="DANILO MARAVELLO"/>
        <s v="DANILO MONTE/TUGOP, TANAUAN"/>
        <s v="DANNY TAMBIS"/>
        <s v="DANTE SACAY/LABRADOR, ORMOC"/>
        <s v="DAVID ANGELIO"/>
        <s v="DAVID PLECERDA"/>
        <s v="DELVIN LACERNA"/>
        <s v="DENNIS SEPTINO"/>
        <s v="DEODORA MADJUS/MANSAHAON, MATAG-OB"/>
        <s v="DEXIE ARCITE/MANSALIP, MATAG-OB"/>
        <s v="DICK ELFA MONTE/AMANLURAN, TANAUAN"/>
        <s v="DICOROSO AREJOLA"/>
        <s v="DINO CLITAR"/>
        <s v="DIOLITO ABAD"/>
        <s v="DIONESIA BATOCAEL"/>
        <s v="DIOSCORO PELON"/>
        <s v="DIOSDADA PELEÑOS/NAULAYAN"/>
        <s v="DIOSDADO CAGWING"/>
        <s v="DIOSDADO CATINDOG"/>
        <s v="DIOSDADO SANTISO"/>
        <s v="DIOSDADO VERAQUE/CANSOSO"/>
        <s v="DIOSDADO VILLAMOR"/>
        <s v="DOMINADOR LARIDO"/>
        <s v="DOMINADOR OMEGA"/>
        <s v="DOMINADOR PENING/SAN VICENTE"/>
        <s v="DOMINGA PARADERO"/>
        <s v="DOMINGO DECLAROS/BALAGTAS, MATAG-OB"/>
        <s v="DUVY GERVACIO"/>
        <s v="EALIPIO ENOSARIO"/>
        <s v="EDDIE ALMADEN/AMANLURAN, TANAUAN"/>
        <s v="EDDIE CORPIN"/>
        <s v="EDDIE DURANTE/MANLABANG, CAIBIRAN"/>
        <s v="EDDIE TUTANG"/>
        <s v="EDGAR CUYOS/LILOAN, ORMOC"/>
        <s v="EDGAR EPIL"/>
        <s v="EDGAR PALOMERAS"/>
        <s v="EDGAR PALOMERAS JR"/>
        <s v="EDGAR PALOMERAS JR."/>
        <s v="EDGARDO APUYA"/>
        <s v="EDGARDO ASOQUE"/>
        <s v="EDGARDO BADANA/SAN ISIDRO, TANAUAN"/>
        <s v="EDGARDO BARACE/BONOY, MATAG-OB"/>
        <s v="EDGARDO BELLO/SACME, TANAUAN"/>
        <s v="EDGARDO SORIA"/>
        <s v="EDITHA COSTINIANO"/>
        <s v="EDMON CABRALES"/>
        <s v="EDNA CAIMOY"/>
        <s v="EDSIL ENGCOY"/>
        <s v="EDWIN PORQUIADO/SAN MARCELINO, MATAG-OB"/>
        <s v="EDWIN VERAQUE/SAN GUILLERMO, MATAG-OB"/>
        <s v="EFLEDA AROTA"/>
        <s v="EFREN ALMADEN/AMANLURAN, TANAUAN"/>
        <s v="ELEDIE CESAR"/>
        <s v="ELENA DELUTA/MANALOG, HINUNANGAN"/>
        <s v="ELENA DENOY/SAN GUILLERMO, MATAG-OB"/>
        <s v="ELEUTERIO ARIZO"/>
        <s v="ELIAS MARQUEZ"/>
        <s v="ELIZA PLAZA ROSARIO"/>
        <s v="ELIZABETH DONATO"/>
        <s v="ELIZABETH ERMAC"/>
        <s v="ELMA ROSALES"/>
        <s v="ELMER BULLADO/IMELDA, MATAG-OB"/>
        <s v="ELMER IBAÑEZ"/>
        <s v="ELMER LAURENTE"/>
        <s v="ELMER LOPERA/SACME, TANAUAN"/>
        <s v="ELSA RIOS"/>
        <s v="ELVIE PORCARE"/>
        <s v="EMERITA CANONOY"/>
        <s v="EMILDA VALERIANO"/>
        <s v="EMILIANO OBANDO/MANSALIP, MATAG-OB"/>
        <s v="EMILY PORQUIADO"/>
        <s v="EMILY TABERNERO/IMELDA, MATAG-OB"/>
        <s v="EMILYN CERO"/>
        <s v="EMMA MACASCAS"/>
        <s v="ENESIA SENECIO"/>
        <s v="ENREQUITA SYLVERIA"/>
        <s v="ENRIQUE CATOLTOL"/>
        <s v="ENRIQUETA MALAPIT/BALAGTAS"/>
        <s v="EPIFANIO TANGPUZ"/>
        <s v="EPPIE ROSE VALLEJO/MANSALIP, MATAG-OB"/>
        <s v="ERIBERTO GLORIA"/>
        <s v="ERIC RELOSA/SAN SEBASTIAN"/>
        <s v="ERINIO CABAÑAS"/>
        <s v="ERLINDA DURA"/>
        <s v="ERLINDA HAYAG/SAN VICENTE, MATAG-OB"/>
        <s v="ERNESTO ARANETA"/>
        <s v="ERNESTO GELIZON"/>
        <s v="ERNESTO MASONG/SAN GUILLERMO, MATAG-OB"/>
        <s v="ERNESTO PECAJAS"/>
        <s v="ERNESTO PECAVAS"/>
        <s v="ERNESTO SACARE"/>
        <s v="ERNIE LAGARTE/TUGOP, TANAUAN"/>
        <s v="ERWIN ENTROLIZO"/>
        <s v="ESMERALDA ALOGBATI"/>
        <s v="ESPERIDION DURON"/>
        <s v="ESPERIDION DUTUON"/>
        <s v="ESTEBAN MANASIS"/>
        <s v="ESTELITA OBANDO"/>
        <s v="ESTERLITA LUCEÑO/IMELDA, MATAG-OB"/>
        <s v="ESTRELLA ROMINA"/>
        <s v="ESTRELLA SURALTA"/>
        <s v="EUBEHELIO LIM"/>
        <s v="EUGENIO BASBAS"/>
        <s v="EUGINE LIM"/>
        <s v="EUSEBIO BUSCAGAN/BALAGTAS, MATAG-OB"/>
        <s v="EUSEBIO MABALLO"/>
        <s v="EVANGELINA DENOY/SAN GUILLERMO, MATAG-OB"/>
        <s v="EVANGELINA EMPASIS/STO ROSARIO, MATAG-OB"/>
        <s v="EVANGELINE"/>
        <s v="EVANGELINE CATARINA"/>
        <s v="EVELYN ESLABAN"/>
        <s v="EVELYN INOPIQUEZ"/>
        <s v="EVELYN REFUERZO"/>
        <s v="FAUSTINO TACOY/LABRADOR, ORMOC"/>
        <s v="FELICISIMO AUTIDA/BONOY, MATAG-OB"/>
        <s v="FELIPE BARTICULO"/>
        <s v="FELIPE/WILMA VIDAL"/>
        <s v="FELISA CAMPAYAN/SAN MARCELINO, MATAG-OB"/>
        <s v="FELIX BULADO"/>
        <s v="FELIX LIMPANGOG/MANSALIP, MATAG-OB"/>
        <s v="FELIX MABALLO"/>
        <s v="FELIX PELENOS/NAULAYAN"/>
        <s v="FELIX SALUBON JR."/>
        <s v="FELOMINO TUTOR"/>
        <s v="FERNANDO ACASIO"/>
        <s v="FERNANDO MENDIOLA"/>
        <s v="FLAVIANA SAMSON/IMELDA, MATAG-OB"/>
        <s v="FLORENCIA ALOGBATE/SAN VICENTE, MATAG-OB"/>
        <s v="FLORENCIA RIOS/SAN VICENTE"/>
        <s v="FLORENTINO LAGAHIT"/>
        <s v="FLORENTINO PANZO"/>
        <s v="FORTUNATO CAÑANES"/>
        <s v="FR. JAY MADRONA"/>
        <s v="FRANCISCA BELTRAN"/>
        <s v="FRANCISCO MAINIT"/>
        <s v="FRANCISCO MORANTE JR"/>
        <s v="FRANCISCO PALER"/>
        <s v="FRANCISCO SABINAY/BALAGTAS"/>
        <s v="FRANCISCO SENECIO/TALISAY"/>
        <s v="FREDESWINDA ECHON"/>
        <s v="GARY MARAVILLO"/>
        <s v="GELMAR ESMENIO"/>
        <s v="GENELYN VILLASANTE"/>
        <s v="GEORGE CANONOY"/>
        <s v="GERRY FERNANDEZ/STO. ROSARIO, MATAG-OB"/>
        <s v="GERVACIO BOCO"/>
        <s v="GIL MOLINA/SACME, TANAUAN"/>
        <s v="GILDO BUSA"/>
        <s v="GINA MASING"/>
        <s v="GINA MATES"/>
        <s v="GIOVANNI PIEDAD/CAHUMAYHUMAYAN, TANAUAN"/>
        <s v="GIRLY REGODO"/>
        <s v="GLORA PINING/LILOAN, ORMOC"/>
        <s v="GLORIA MONTAÑO/AMANLURAN, TANAUAN"/>
        <s v="GLYNN NELLOS/CANSOSO, MATAG-OB"/>
        <s v="GRACE CANDELA"/>
        <s v="GRACE QUEROBIN"/>
        <s v="GRECILDA FERNANDEZ"/>
        <s v="GREGORIA PALCONIT"/>
        <s v="GREGORIA TOLIBAS/CATIGBI-AN, TANAUAN"/>
        <s v="GUADALUPE M. SUMABAT"/>
        <s v="GUADALUPE SUMABAT"/>
        <s v="GUILLERMO MONACHU"/>
        <s v="HELEN CASAS/BONOY, MATAG-OB"/>
        <s v="HELEN GARAY/MANSALIP"/>
        <s v="HERCULANO GIBAN"/>
        <s v="HERCULINA PARAC"/>
        <s v="HERMENIA ROSAURO"/>
        <s v="HERMENIGILDO LARIDO/BALAGTAS"/>
        <s v="HUGO ROTIA"/>
        <s v="HUGO ROTIA/CAIBIRAN, BILIRAN"/>
        <s v="IAN JAMES CAÑON/TUGOP, TANAUAN"/>
        <s v="IAN YLANAN"/>
        <s v="IFFAT/TALISAY, HINUNANGAN"/>
        <s v="IGNACIO BERTOS"/>
        <s v="IGNACIO TABON/CANSOSO"/>
        <s v="ILAGAN GUILLERMO/SAN SEBASTIAN, MATAG-OB"/>
        <s v="IMELDA LOSORATA"/>
        <s v="IMELDA PEPITO"/>
        <s v="IMELDA SULVERA"/>
        <s v="INOSENCIO ESMEÑO"/>
        <s v="IRENEO B. TOLIBAS JR./CATIGBI-AN, TANAUAN"/>
        <s v="ISIDORO COSTINIANO"/>
        <s v="ISIDRO BASAGAN"/>
        <s v="ISMAEL MATO/SAN VICENTE, MATAG-OB"/>
        <s v="JAIME OLORVIDA/SAN MARCELINO"/>
        <s v="JAIME VILLAMOR/SAN MARCELINO, MATAG-OB"/>
        <s v="JAMAR VANZUELA"/>
        <s v="JAMES KURT ESTACIO"/>
        <s v="JANETTE SISON"/>
        <s v="JANICE NIERRAS"/>
        <s v="JANNETH ESPINOSA"/>
        <s v="JANUARIO ALFARO"/>
        <s v="JASON DANIOLCO"/>
        <s v="JASON MESIAS"/>
        <s v="JASON TIROY"/>
        <s v="JAY ABOGADO"/>
        <s v="JAYBOY QUEROBIN"/>
        <s v="JAYSON MAGAYANES"/>
        <s v="JEAN DENOY"/>
        <s v="JEFFREY CORALES/BINONGTO-AN, TANAUAN"/>
        <s v="JEFFREY IGNACIO"/>
        <s v="JELYN ABAD"/>
        <s v="JENILIA FUENTES/SAN VICENTE"/>
        <s v="JENITA ALMERINO"/>
        <s v="JENITA ALMERINO/MANSALIP, MATAG-OB"/>
        <s v="JENNIE COSTELO/SAN SEBASTIAN, MATAG-OB"/>
        <s v="JERRY BRON"/>
        <s v="JERRY CERVANTES"/>
        <s v="JERRY FEJI"/>
        <s v="JERY CERVANTES"/>
        <s v="JESSICA AWIT/STO ROSARIO"/>
        <s v="JESSICA CARILLAS"/>
        <s v="JESSIE BERINO/AMANLURAN, TANAUAN"/>
        <s v="JESSIE DECLAROS/BALAGTAS"/>
        <s v="JESSIE LUAÑA"/>
        <s v="JESSIE LUANGCO"/>
        <s v="JESSIE OMOLON"/>
        <s v="JESSLITO LUCION"/>
        <s v="JOAN CUBAY"/>
        <s v="JOCELYN BANDIBAS"/>
        <s v="JOCELYN PENEDA/MANSALIP, MATAG-OB"/>
        <s v="JOCELYN PEREZ"/>
        <s v="JOCELYN PITAO"/>
        <s v="JOCELYN TORILLAS"/>
        <s v="JOEL AGUSTIN"/>
        <s v="JOEL BILBAO"/>
        <s v="JOEL CALUMBITAY"/>
        <s v="JOEL LAMOSTE"/>
        <s v="JOEL MARTIJA"/>
        <s v="JOELITO CORPIN"/>
        <s v="JOEMAR MUERTIGUE"/>
        <s v="JOEMAR PELEÑOS/NAULAYAN"/>
        <s v="JOENEL GANATAN/MANSAHAON, MATAG-OB"/>
        <s v="JOHN CARLO AREJOLA"/>
        <s v="JOHN MAYNARD LAMOSTE"/>
        <s v="JOHNNY ABRIGO"/>
        <s v="JONAS CESAR"/>
        <s v="JONATHAN LOGRONIO"/>
        <s v="JONATHAN MONTE"/>
        <s v="JONATHAN RAMIREZ/SAN GUILLERMO"/>
        <s v="JONIE BACATE/CATIGBI-AN, TANAUAN"/>
        <s v="JORGE ALMADEN/AMANLURAN, TANAUAN"/>
        <s v="JORGE SACAY/BALAGTAS"/>
        <s v="JOSE ALMADEN"/>
        <s v="JOSE DE PAZ"/>
        <s v="JOSE DEMETERIO/SAN MARCELINO, MATAG-OB"/>
        <s v="JOSE GAVIOLA"/>
        <s v="JOSE JORIKI COLARTE/BALAGTAS"/>
        <s v="JOSE LAURENTE/BALAGTAS, MATAG-OB"/>
        <s v="JOSE MARCES"/>
        <s v="JOSE MARLON FLORENDO"/>
        <s v="JOSE WILSON MADJUS/BONOY, MATAG-OB"/>
        <s v="JOSEFINA PABUAYA"/>
        <s v="JOSEPHINE DERECHO"/>
        <s v="JOSIE LANZA"/>
        <s v="JOVENCIO BALANO/CAHUMAYHUMAYAN, TANAUAN"/>
        <s v="JOVITA ALMOROTO"/>
        <s v="JOVITA ARVY"/>
        <s v="JUANITA CASAS"/>
        <s v="JUDITH PARAC"/>
        <s v="JUDITHA RIVERA/SAN ISIDRO, ORMOC"/>
        <s v="JULIETA ALFEREZ"/>
        <s v="JULIETO LOMOCSO"/>
        <s v="JULIO DACLITAN"/>
        <s v="JULITA DIVINO/BALAGTAS, MATAG-OB"/>
        <s v="JULITA IMPA"/>
        <s v="JULITO OMEGA"/>
        <s v="JULIUS ABADINES"/>
        <s v="JULIUS ROBERTSON BORRE/AMANLURAN, TANAUAN"/>
        <s v="JUMAR GAVIOLA"/>
        <s v="JUN SALVA/BADIANGON, HINUNANGAN"/>
        <s v="JUNIE TUTANG"/>
        <s v="JUNITO OMEGA"/>
        <s v="JUNMAR SALAS"/>
        <s v="KENNETH TABON/SAN GUILLERMO, MATAG-OB"/>
        <s v="LANILYN LUBIANO/ BONOY"/>
        <s v="LAPNISAN"/>
        <s v="LAPNISAN IA/ E. GABUT"/>
        <s v="LAPNISAN IA/CALAG-ITAN,, HINUNANGAN"/>
        <s v="LEMAR PALAÑA"/>
        <s v="LEO AGAS"/>
        <s v="LEO AVILA"/>
        <s v="LEO FABI"/>
        <s v="LEO VIDAL"/>
        <s v="LEONARDO BUENDIA JR"/>
        <s v="LEONARDO COGAY/MANSALIP"/>
        <s v="LEONARDO MABALLO/PICAS, TANAUAN"/>
        <s v="LEONARDO MARILAO/SAN MARCELINO, MATAG-OB"/>
        <s v="LEOPOLDO GARGOLES"/>
        <s v="LETCHEL VALDEZ/SAN JOSE, ORMOC"/>
        <s v="LEVI ALBURO/STO. ROSARIO, MATAG-OB"/>
        <s v="LIGAYA MARQUEZ"/>
        <s v="LILIA ALINSOLORIN"/>
        <s v="LILIA PATANO"/>
        <s v="LILIAN LUANGCO"/>
        <s v="LINA CINCO"/>
        <s v="LINA VILLANUEVA"/>
        <s v="LINDA BATUTO"/>
        <s v="LINDY MAE LAMOSTE"/>
        <s v="LITA MILANO"/>
        <s v="LITO GAMEZ"/>
        <s v="LITO VICTORIA"/>
        <s v="LOGINA ZACARIAS/AMANLURAN, TANAUAN"/>
        <s v="LOIDA MARIANO"/>
        <s v="LOIDA MINGAO"/>
        <s v="LOLITA AUNZO/CAMBADBAD, MATAG-OB"/>
        <s v="LOLITA PARDILLA"/>
        <s v="LOLITO CATUBIGAN/TALISAY"/>
        <s v="LOLITO PUSON"/>
        <s v="LOURDES MONTE/AMANLURAN, TANAUAN"/>
        <s v="LOURDESLITA SACA/STO. ROSARIO, MATAG-OB"/>
        <s v="LUCENA MONSALES/MANSALIP, MATAG-OB"/>
        <s v="LUCIA MAS/GUINDAG-AN, TANAUAN"/>
        <s v="LUCIA NEAR"/>
        <s v="LUCIANA ENCIENZO"/>
        <s v="LUCIEL IBANEZ"/>
        <s v="LUCIO ALMOROTO"/>
        <s v="LUEDITO GONZALEZ"/>
        <s v="LUISA LAURENTE/BALAGTAS, MATAG-OB"/>
        <s v="LUMINADO PERUDA"/>
        <s v="LUZ MONTE"/>
        <s v="LUZ VALENZONA/BALAGTAS"/>
        <s v="LUZYLIN VILLAMOR"/>
        <s v="LYDIA BASTES"/>
        <s v="LYDIA VIDAL"/>
        <s v="MA INES VERZOSA"/>
        <s v="MA IVES VERSOZA"/>
        <s v="MA. RELITA HAYAG"/>
        <s v="MABATAS IA"/>
        <s v="MABATAS IA/ R. ENGCOY"/>
        <s v="MABATAS IA/TAHUSAN, HINUNANGAN"/>
        <s v="MACARIO BILBAO"/>
        <s v="MACARIO BULADO"/>
        <s v="MADU ALMERODA"/>
        <s v="MANNY DONAIRE"/>
        <s v="MANUEL LAMATA"/>
        <s v="MANUEL SANCHEZ"/>
        <s v="MANUEL SANCHEZ JR."/>
        <s v="MANUELITO PIÑAS"/>
        <s v="MANUELITO ROSALES"/>
        <s v="MARCELINA JORTA"/>
        <s v="MARCELINO BOCO"/>
        <s v="MARCELINO PARAC"/>
        <s v="MARCELINO TUMULAK/MANSALIP, MATAG-OB"/>
        <s v="MARCIANO ARCITE"/>
        <s v="MARENEE JORDA.SAN GULLERMO , MATAG-OB"/>
        <s v="MARGIE CANONIGO"/>
        <s v="MARGIE LORENO/TUGOP, TANAUAN"/>
        <s v="MARIA BILBAO"/>
        <s v="MARIA CORDILLO/SAN SEBASTIAN, MATAG-OB"/>
        <s v="MARIA FE OLORVIDA"/>
        <s v="MARIA JESSA VERAQUE/SAN GUILLERMO, MATAG-OB"/>
        <s v="MARIA LAMOSTE"/>
        <s v="MARIA LUDIVINA BURLASA/LILOAN, ORMOC"/>
        <s v="MARIA MARTIJA"/>
        <s v="MARIA VIRGINIA POLINIO/STO. ROSARIO, MATAG-OB"/>
        <s v="MARIANO BAG-AO"/>
        <s v="MARICEL SOCO"/>
        <s v="MARIEL CORNEJO"/>
        <s v="MARIFE MAINIT"/>
        <s v="MARIFE VALDEZ/SAN JOSE, ORMOC"/>
        <s v="MARILOU DIANING"/>
        <s v="MARILYN GARCIA"/>
        <s v="MARILYN MARCIANO/LABRADOR, ORMOC"/>
        <s v="MARINA BITOON/SAN VICENTE, MATAG-OB"/>
        <s v="MARINA MATUGINA/LILOAN, ORMOC"/>
        <s v="MARINO LOMOT"/>
        <s v="MARINO PABUAYA"/>
        <s v="MARINO VALLES"/>
        <s v="MARIO TAÑO/STO ROSARIO, MATAG-OB"/>
        <s v="MARIO TAÑO/STO. ROSARIO, MATAG-OB"/>
        <s v="MARISA GARCIANO"/>
        <s v="MARITES CORPIN"/>
        <s v="MARK STEPHEN MAGALONA/LABRADOR, ORMOC"/>
        <s v="MARLON DUMA"/>
        <s v="MARTHA PUBLICO"/>
        <s v="MARVIN ABELLO"/>
        <s v="MARVIN SALAS"/>
        <s v="MARY ANN MERCIANO/LABRADOR, ORMOC"/>
        <s v="MATEA ABRIGO"/>
        <s v="MAURENCIA TASAN"/>
        <s v="MAXIMO ESPINOSA"/>
        <s v="MELANIA OMEGA"/>
        <s v="MELETONE TORIÑA"/>
        <s v="MERCEDES FERNANDEZ/STO. ROSARIO, MATAG-OB"/>
        <s v="MERCEDITA TUDE"/>
        <s v="MERCY ALJO"/>
        <s v="MERCY ONDOS"/>
        <s v="MERLITA YARA"/>
        <s v="MERLY DELDA TAMBI"/>
        <s v="MERLY DELDA TAMBIS"/>
        <s v="MERLY TAMBIS"/>
        <s v="MICHAEL DELGADO"/>
        <s v="MICHAEL LAMATA"/>
        <s v="MICHAEL TABOSO"/>
        <s v="MIKE LAZARTE"/>
        <s v="MILO CANDELA"/>
        <s v="MIRYAN CORNEJO"/>
        <s v="MODESTA PIÑON/SAN VICENTE, MATAG-OB"/>
        <s v="MONIA PASCUA"/>
        <s v="MONICA ANDAYA"/>
        <s v="MONICO CORPIN"/>
        <s v="MYRNA NAPULI"/>
        <s v="MYRNA SANCHEZ"/>
        <s v="NAJEB ALMADEN"/>
        <s v="NAJEB ALMADEN/AMANLURAN, TANAUAN"/>
        <s v="NANCY DELA CRUZ"/>
        <s v="NANCY DELA CRUZ/SAN VICENTE"/>
        <s v="NARCELO AVENDULA"/>
        <s v="NARCISO MERIN JR"/>
        <s v="NARCISO MONEDA"/>
        <s v="NATY SANGLITAN/RIVERSIDE, MATAG-OB"/>
        <s v="NEDALINE TUMALABCAO/IMELDA, MATAG-OB"/>
        <s v="NEIL ALMADEN"/>
        <s v="NELIA RIOS"/>
        <s v="NELSON OLORVIDA"/>
        <s v="NELSON PARAC"/>
        <s v="NELSON TOROC"/>
        <s v="NELSON VILLANUEVA"/>
        <s v="NENITA ALMERINO/STO ROSARIO, MATAG-OB"/>
        <s v="NENITA BANDALA/CATIGBI-AN, TANAUAN"/>
        <s v="NERIO SEVERINO"/>
        <s v="NESTOR REGODO"/>
        <s v="NESTOR ROLLAN/SAN GUILLERMO, MATAG-OB"/>
        <s v="NICANOR VERIOSO"/>
        <s v="NIDA RASONABE"/>
        <s v="NILDA CIPRIANO"/>
        <s v="NILDA LIMPANGOG/MANSALIP, MATAG-OB"/>
        <s v="NILE SATORRE"/>
        <s v="NILO COSTINIANO"/>
        <s v="NILO TOLERO/IMELDA, MATAG-OB"/>
        <s v="NIÑO TAMAYO"/>
        <s v="NOEL BADANA/SAN ISIDRO, TANAUAN"/>
        <s v="NONITO ESCAL"/>
        <s v="NORA ALBAO"/>
        <s v="NORA MOLON/CANDILASARA, TANAUAN"/>
        <s v="NORA NOYA/BALAGTAS, MATAG-OB"/>
        <s v="NORBERTO BONIFE/SAN VICENTE"/>
        <s v="NORBERTO VALLES"/>
        <s v="NORBERTO VELARDE"/>
        <s v="NORMA CABACUNGAN"/>
        <s v="NORMAN BASIANO"/>
        <s v="NORMAN SALUBON"/>
        <s v="OLIVIA ALBAO/AMANLURAN, TANAUAN"/>
        <s v="OMAR TAÑA"/>
        <s v="OSCAR AGUSTIN"/>
        <s v="OSCAR BALANO/CATMON, TANAUAN"/>
        <s v="OSCAR ORDIZ"/>
        <s v="PABLO AMIT/TUGOP, TANAUAN"/>
        <s v="PACIANO MACOROL"/>
        <s v="PACIFICO COSTINIANO JR/PICAS, TANAUAN"/>
        <s v="PACITA ALOGBATI"/>
        <s v="PALONGPONG SWISA/ D. BACUS"/>
        <s v="PATERNO SISMAR"/>
        <s v="PATRICIA DEVARAS"/>
        <s v="PAUL JOHN TAÑA"/>
        <s v="PAUL THOMAS VILLANUEVA"/>
        <s v="PAULINA LABADOR/MANSALIP"/>
        <s v="PAULITA CANDELA"/>
        <s v="PEDRO BARACE/BONOY"/>
        <s v="PEDRO FLORENDO"/>
        <s v="PELSO MEMANO"/>
        <s v="PERCIVAL MONTE"/>
        <s v="PETER CINCO"/>
        <s v="PHIL LUGARTO"/>
        <s v="PINA ALMERODA"/>
        <s v="PINING PABUAYA"/>
        <s v="PIONEER IA/STO NINO I, HINUNANGAN"/>
        <s v="PRESENTACION RIOS/SAN VICENTE, MATAG-OB"/>
        <s v="PRIMITIVO MENIANO JR/BANGON, TANAUAN"/>
        <s v="PRIMO LAGARTO"/>
        <s v="PROCOPIO VERUNQUE"/>
        <s v="QUIRINO PARAC"/>
        <s v="QUIRINO PARAC/TALISAY, MATAG-OB"/>
        <s v="RAFAEL AZUR"/>
        <s v="RALPH PONFERADA"/>
        <s v="RAMIL CANDELA"/>
        <s v="RAMIL MARQUEZ"/>
        <s v="RAMIL PODOL"/>
        <s v="RAMIL RODRIGO"/>
        <s v="RAMON BERTOS"/>
        <s v="RAMONITO BRINGQUEZ"/>
        <s v="RANDY BANGCOYO"/>
        <s v="RANDY BOY SERVAÑA"/>
        <s v="RANDY BUCTON"/>
        <s v="RANDY JAGUIROS"/>
        <s v="RANDY TAYOTO"/>
        <s v="RAQUEL ARNEJO/LABRADOR, ORMOC"/>
        <s v="RAYMOND COSTINIANO"/>
        <s v="RAYMUND BAYAWA/BONOY"/>
        <s v="RAYMUNDO MONTE"/>
        <s v="REBECCA PEDRANO/SAN VICENTE"/>
        <s v="RECTO LAGARTO"/>
        <s v="REDEN YAP"/>
        <s v="REDEN YAP/BADIANGON, HINUNANGAN"/>
        <s v="REDOLFO RESMA"/>
        <s v="REMEGIO APOLINAR/MANSALIP"/>
        <s v="REMEGIO DELA GANAR"/>
        <s v="REMEGIO GARIDO/BALAGTAS"/>
        <s v="REMEGIO LUBIANO/BONOY, MATAG-OB"/>
        <s v="RENA"/>
        <s v="RENALDO BOLANTE/SAN VICENTE, MATAG-OB"/>
        <s v="RENAN MARILAO/SAN SEBASTIAN"/>
        <s v="RENANTE MALIGON"/>
        <s v="RENATO GAVIOLA"/>
        <s v="RENATO MANIANO"/>
        <s v="RENATO PALCONIT"/>
        <s v="RENGIE CREER/TUGOP, TANAUAN"/>
        <s v="RESTITUTA KEMPIS/ TUGOP, TANAUAN"/>
        <s v="RESTITUTO OLARTE"/>
        <s v="RETCHIE CREER/TUGOP, TANAUAN"/>
        <s v="REXEL ESTRADA"/>
        <s v="REYNALDO ALBAO/AMANLURAN, TANAUAN"/>
        <s v="REYNALDO BUSA"/>
        <s v="REYNALDO ESTACION"/>
        <s v="REYNALDO RESMA"/>
        <s v="REYNIL BANTOSILA"/>
        <s v="RFE JOCELYN SANCHEZ"/>
        <s v="RHINE BASILAN/ARADO, TANAUAN"/>
        <s v="RICARDO BIBAR"/>
        <s v="RICARDO TARIPE"/>
        <s v="RICHARD ALEGRE"/>
        <s v="RICHARD ENGUITO/IMELDA"/>
        <s v="RICKY DELDA"/>
        <s v="RICKY GRANTOS"/>
        <s v="RITCHIE DELA CRUZ"/>
        <s v="ROBERTO AMIT"/>
        <s v="ROBERTO CAINDOY"/>
        <s v="ROBERTO CAINDOY/PICAS, TANAUAN"/>
        <s v="ROBERTO PEREZ"/>
        <s v="ROBERTO SANCHEZ/BALAGTAS, MATAG-OB"/>
        <s v="ROBERTON DE PAZ/MANSALIP, MATAG-OB"/>
        <s v="RODEL LAGARTE/TUGOP, TANAUAN"/>
        <s v="RODEL LAZARTE"/>
        <s v="RODELI OLIMBERIO/LINAO, TANAUAN"/>
        <s v="RODERICK DUMDUM/BALAGTAS"/>
        <s v="RODINA TASAN/ORMOC"/>
        <s v="RODNEY LAMATA"/>
        <s v="RODOLFO CAMPOÑEZ"/>
        <s v="RODOLFO COSTINIANO/PICAS, TANAUAN"/>
        <s v="RODOLFO GELIZON"/>
        <s v="RODOLFO TALABOC"/>
        <s v="RODRIGO VALENZONA"/>
        <s v="ROEL CAHENDI"/>
        <s v="ROEL DONATO/IMELDA, MATAG-OB"/>
        <s v="ROEL ORONOS"/>
        <s v="ROEL YAP/BADIANGON, HINUNANGAN"/>
        <s v="ROEV ASTADA"/>
        <s v="ROGELIO ENGCOY"/>
        <s v="ROGELIO SACAY/BALAGTAS, MATAG-OB"/>
        <s v="ROGELIO SALES"/>
        <s v="ROGER CAINDOY"/>
        <s v="ROGER CINCO"/>
        <s v="ROGER DELA CERNA"/>
        <s v="ROGER DELA CERNA/MANSALIP, MATAG-OB"/>
        <s v="ROGER MANLANGIT"/>
        <s v="ROLANDO CAINDOY"/>
        <s v="ROLANDO MEDIANA"/>
        <s v="ROLANDO ORONOS"/>
        <s v="ROLANDO VERZOSA"/>
        <s v="ROLINDA SANCHEZ"/>
        <s v="ROMEL BILBAO"/>
        <s v="ROMEL MONSALES"/>
        <s v="ROMEO CORNEJOS"/>
        <s v="ROMEO DELA CRUZ"/>
        <s v="ROMEO ROSARIO"/>
        <s v="ROMEO SALAS"/>
        <s v="ROMEO TABON/CANSOSO, MATAG-OB"/>
        <s v="ROMMEL BRINGQUEZ/STO ROSARIO, MATAG-OB"/>
        <s v="ROMNICK EMPASIS/STO ROSARIO"/>
        <s v="ROMOLO MACEDA/PICAS, TANAUAN"/>
        <s v="ROMUALDO OLIMBERIO JR/LINAO, TANAUAN"/>
        <s v="ROMUALDO OLIMBERIO SR/LINAO, TANAUAN"/>
        <s v="ROMULO EJORCADAS"/>
        <s v="ROMULO YEPEZ"/>
        <s v="RONALDO REQUERO"/>
        <s v="RONEL MORAIDE/BALAGTAS"/>
        <s v="RONIE CINCO"/>
        <s v="RONIE LOYAGA/CAHUMAYHUMAYAN, TANAUAN"/>
        <s v="RONIE MATRAC"/>
        <s v="RONNEL ANOYA"/>
        <s v="RONNEL ATOK"/>
        <s v="RONNEL LAGARTE/ TUGOP, TANAUAN"/>
        <s v="RONNEL LAZARTE"/>
        <s v="RONNIE ESMENIO"/>
        <s v="ROSA DILDA/STO ROSARIO, MATAG-OB"/>
        <s v="ROSALIA CARIGABA"/>
        <s v="ROSALIA MANTE"/>
        <s v="ROSALINA BOCO"/>
        <s v="ROSALINA ERASMO"/>
        <s v="ROSALINA LABADOR"/>
        <s v="ROSALINA LABADOR/NAULAYAN"/>
        <s v="ROSALINA SINGSON"/>
        <s v="ROSALINDA DELUTA"/>
        <s v="ROSALINDA GONZALES"/>
        <s v="ROSALINDA MAALO"/>
        <s v="ROSALITA EMPASIS"/>
        <s v="ROSARIO BILBAO/IMELDA"/>
        <s v="ROSE ANN VILLARANTE/TUGOP, TANAUAN"/>
        <s v="ROSEL TORTELLANO/BALAGTAS"/>
        <s v="ROSELYN OMEGA/SAN VICENTE, MATAG-OB"/>
        <s v="ROSEMARIE CARDOOS/SAN VICENTE"/>
        <s v="ROSEMARIE RELON/NAULAYAN, MATAG-OB"/>
        <s v="ROWENA MISAGAL/TUGOP, TANAUAN"/>
        <s v="ROY NIEPES"/>
        <s v="RUBEN LAGARTE"/>
        <s v="RUBEN MACEDA/PICAS, TANAUAN"/>
        <s v="RUEL BULSA"/>
        <s v="RUEL MORA"/>
        <s v="RUEL SARSOSA"/>
        <s v="RUFO CARNO"/>
        <s v="RUFO CARNO/SAN SEBASTIAN, MATAG-OB"/>
        <s v="RUSTICO CATACIO"/>
        <s v="RUTH MORE/SAN VICENTE, MATAG-OB"/>
        <s v="SALOME APAS/SAN JOSE, ORMOC"/>
        <s v="SALVACION MERCADO"/>
        <s v="SALVACION VILLAMOR/SAN MARCELINO, MATAG-OB"/>
        <s v="SAMUEL COMORA"/>
        <s v="SAMUEL NAYON/LABRADOR, ORMOC"/>
        <s v="SAMUEL PAGHID"/>
        <s v="SANDRA COMORA"/>
        <s v="SANDY BAGUOD"/>
        <s v="SANTIAGO COMORA"/>
        <s v="SANTOS GEROLAGA"/>
        <s v="SARAH LIMPIADO"/>
        <s v="SATURNINO CORDEL"/>
        <s v="SDIOSDADO CAAYON/BALAGTAS, MATAG-OB"/>
        <s v="SERGIO BANTOSILA"/>
        <s v="SERGIO SANORIA"/>
        <s v="SEVERIANO ABASIAL/SAN SEBASTIAN"/>
        <s v="SHERELYN SAAVEDRA"/>
        <s v="SHERLITA DEMETERIO/IMELDA, MATAG-OB"/>
        <s v="SHERWIN COMORA"/>
        <s v="SHERYL MOLO/BALAGTAS"/>
        <s v="SHIRLEY TACOY"/>
        <s v="SILVESTRE BADANA/SAN ISIDRO, TANAUAN"/>
        <s v="SILVESTRE MAGAYONES"/>
        <s v="SOLEDAD HUMANG-IT"/>
        <s v="SONIA BULADO/STO. ROSARIO, MATAG-OB"/>
        <s v="SONNY DE PAZ"/>
        <s v="SPIA"/>
        <s v="SPIA/PATONG, HINUNANGAN"/>
        <s v="STO. ÑINO I-PATONG IA/ J. MIOLE"/>
        <s v="SUNNY DE PAZ"/>
        <s v="SUSAN CAMERO"/>
        <s v="SUSANA NAMOC/SAN GUILLERMO, MATAG-OB"/>
        <s v="SUSANA SOLIDOR"/>
        <s v="SYLVIA CABRALES"/>
        <s v="TARSICIA VILLAMOR/SAN GUILLERMO"/>
        <s v="TEODORA DELUTA/STO NINO, HINUNANGAN"/>
        <s v="TEOFILO ANTIVO/CALSADAHAY, TANAUAN"/>
        <s v="TEOFILO PARAC"/>
        <s v="TERESITA DAWAL/BALAGTAS"/>
        <s v="TERESITA LOGRONIO"/>
        <s v="TERESITA VIACRUSIS"/>
        <s v="TERSO COSTINIANO"/>
        <s v="TITSIE CATAÑO/SAN MARCELINO, MATAG-OB"/>
        <s v="VENANCIO SOCALLOS"/>
        <s v="VEVECIO MANUAL/CANSOSO"/>
        <s v="VEVENCIO RELOSA"/>
        <s v="VEVENCIO RIOS"/>
        <s v="VICENTE OLORVIDA"/>
        <s v="VICTORIA GARAY/MANSALIP"/>
        <s v="VICTORIA JAYSON"/>
        <s v="VICTORIA JAYSON/MANSAHAON, MATAG-OB"/>
        <s v="VICTORIA TAYATO"/>
        <s v="VILMA ARCONA/GUINDAG-AN, TANAUAN"/>
        <s v="VILMA GAMBA"/>
        <s v="VILMA MENIANO/BANGON, TANAUAN"/>
        <s v="VILMA/FELIPE VIDAL"/>
        <s v="VINA AVILA"/>
        <s v="VIOLETA ALBAO"/>
        <s v="VIRGILIO EMBERSO/CAHUMAYHUMAYAN, TANAUAN"/>
        <s v="VIRGILIO SOFOCADO"/>
        <s v="VIRGILIO TAÑA"/>
        <s v="VIRGILIO TOLIBAS JR/BANTAGAN, TANAUAN"/>
        <s v="VIRGINIA MARCES"/>
        <s v="VIRGINIA OLARVIDA/SAN MARCELINO, MATAG-OB"/>
        <s v="VITALIANO VALENZONA/BALAGTAS, MATAG-OB"/>
        <s v="VIVENCIO INDOC/TUGOP, TANAUAN"/>
        <s v="WELFREDO MALAZARTE"/>
        <s v="WENEFREDO LARIDO"/>
        <s v="WENIFREDO MARILAO/SAN SEBASTIAN, MATAG-OB"/>
        <s v="WILFREDO ECHON"/>
        <s v="WILFREDO SURALTA/BALAGTAS"/>
        <s v="WILLIAM OLINO"/>
        <s v="WILLIE LAMOSTE"/>
        <s v="WILMA LAGARTO"/>
        <s v="WILMA MERCADO"/>
        <s v="WILMA TERO/STO ROSARIO"/>
        <s v="WILMAR RAQUEL"/>
        <s v="WINEFREDA ESTRERA/BALAGTAS"/>
        <s v="WINEFREDA LAGARTE"/>
        <s v="WINEFREDO ALBAO"/>
        <s v="WINEFREDO ALBAO JR/AMANLURAN, TANAUAN"/>
        <s v="WINEFREDO ALBAO/AMANLURAN, TANAUAN"/>
        <s v="WINEFREDO MARCES/STO. ROSARIO, MATAG-OB"/>
        <s v="YOLANDA LAGARTO/TUGOP, TANAUAN"/>
        <s v="YOLLY DELA CALZADA"/>
        <s v="ZAEL PINON"/>
        <s v="ZAEL PIÑON"/>
        <s v="ZALDY ABOSIJO"/>
        <s v="ZALDY LANATA"/>
        <s v="ZALDY RUIZ"/>
        <s v="ZALDY RUIZ/TAHUSAN, HINUNANGAN"/>
        <s v="ZOSIMA MANIBA"/>
        <s v="ZOSIMO TAMBIS"/>
        <m/>
      </sharedItems>
    </cacheField>
    <cacheField name="WHSE_BS" numFmtId="0">
      <sharedItems containsBlank="1" count="13">
        <s v="ABUYOG"/>
        <s v="ALANGALANG"/>
        <s v="AMANLURAN"/>
        <s v="BAYBAY"/>
        <s v="BILIRAN"/>
        <s v="HINUNANGAN"/>
        <s v="MAASIN"/>
        <s v="MATAG-OB"/>
        <s v="ORMOC"/>
        <s v="PICAS"/>
        <s v="SAN MIGUEL"/>
        <s v="ST. BERNARD"/>
        <m/>
      </sharedItems>
    </cacheField>
    <cacheField name="PR_NO" numFmtId="0">
      <sharedItems containsString="0" containsBlank="1" containsNumber="1" containsInteger="1" minValue="5092751" maxValue="6000000" count="1636">
        <n v="5092751"/>
        <n v="5092752"/>
        <n v="5092753"/>
        <n v="5092754"/>
        <n v="5092755"/>
        <n v="5092756"/>
        <n v="5092757"/>
        <n v="5092758"/>
        <n v="5092759"/>
        <n v="5092760"/>
        <n v="5092761"/>
        <n v="5092762"/>
        <n v="5092763"/>
        <n v="5092764"/>
        <n v="5092765"/>
        <n v="5092766"/>
        <n v="5092767"/>
        <n v="5092768"/>
        <n v="5092769"/>
        <n v="5092770"/>
        <n v="5092771"/>
        <n v="5092772"/>
        <n v="5092773"/>
        <n v="5092774"/>
        <n v="5092775"/>
        <n v="5092776"/>
        <n v="5092777"/>
        <n v="5092778"/>
        <n v="5092779"/>
        <n v="5092780"/>
        <n v="5092781"/>
        <n v="5092782"/>
        <n v="5092783"/>
        <n v="5092784"/>
        <n v="5092785"/>
        <n v="5092786"/>
        <n v="5092787"/>
        <n v="5092788"/>
        <n v="5092789"/>
        <n v="5092790"/>
        <n v="5092791"/>
        <n v="5092792"/>
        <n v="5092793"/>
        <n v="5092794"/>
        <n v="5092795"/>
        <n v="5092796"/>
        <n v="5092797"/>
        <n v="5092798"/>
        <n v="5092799"/>
        <n v="5092800"/>
        <n v="5092801"/>
        <n v="5092802"/>
        <n v="5092803"/>
        <n v="5092804"/>
        <n v="5092805"/>
        <n v="5092806"/>
        <n v="5092807"/>
        <n v="5092808"/>
        <n v="5092809"/>
        <n v="5092810"/>
        <n v="5092811"/>
        <n v="5092812"/>
        <n v="5092813"/>
        <n v="5092814"/>
        <n v="5092815"/>
        <n v="5092816"/>
        <n v="5092817"/>
        <n v="5092818"/>
        <n v="5092819"/>
        <n v="5092820"/>
        <n v="5092821"/>
        <n v="5092822"/>
        <n v="5092823"/>
        <n v="5092824"/>
        <n v="5092825"/>
        <n v="5092826"/>
        <n v="5092827"/>
        <n v="5092828"/>
        <n v="5092829"/>
        <n v="5092830"/>
        <n v="5092831"/>
        <n v="5092832"/>
        <n v="5092833"/>
        <n v="5092834"/>
        <n v="5092835"/>
        <n v="5092836"/>
        <n v="5092837"/>
        <n v="5092838"/>
        <n v="5092839"/>
        <n v="5092840"/>
        <n v="5092841"/>
        <n v="5092842"/>
        <n v="5092843"/>
        <n v="5092844"/>
        <n v="5092845"/>
        <n v="5092846"/>
        <n v="5092847"/>
        <n v="5092848"/>
        <n v="5092849"/>
        <n v="5092850"/>
        <n v="5092851"/>
        <n v="5092852"/>
        <n v="5612272"/>
        <n v="5612273"/>
        <n v="5612274"/>
        <n v="5612275"/>
        <n v="5612276"/>
        <n v="5612277"/>
        <n v="5612278"/>
        <n v="5612279"/>
        <n v="5612280"/>
        <n v="5612281"/>
        <n v="5612282"/>
        <n v="5612283"/>
        <n v="5612284"/>
        <n v="5612285"/>
        <n v="5612286"/>
        <n v="5612287"/>
        <n v="5612288"/>
        <n v="5612289"/>
        <n v="5612290"/>
        <n v="5612291"/>
        <n v="5612292"/>
        <n v="5612293"/>
        <n v="5612294"/>
        <n v="5612295"/>
        <n v="5612296"/>
        <n v="5612297"/>
        <n v="5612298"/>
        <n v="5612299"/>
        <n v="5612300"/>
        <n v="5612435"/>
        <n v="5612436"/>
        <n v="5612437"/>
        <n v="5612438"/>
        <n v="5612439"/>
        <n v="5612440"/>
        <n v="5612441"/>
        <n v="5612442"/>
        <n v="5612443"/>
        <n v="5612444"/>
        <n v="5612445"/>
        <n v="5612446"/>
        <n v="5612447"/>
        <n v="5612448"/>
        <n v="5612449"/>
        <n v="5612450"/>
        <n v="5612451"/>
        <n v="5612452"/>
        <n v="5612453"/>
        <n v="5612454"/>
        <n v="5612455"/>
        <n v="5612456"/>
        <n v="5612457"/>
        <n v="5612458"/>
        <n v="5612459"/>
        <n v="5612460"/>
        <n v="5612461"/>
        <n v="5612462"/>
        <n v="5612463"/>
        <n v="5612464"/>
        <n v="5612465"/>
        <n v="5612466"/>
        <n v="5612467"/>
        <n v="5612468"/>
        <n v="5612469"/>
        <n v="5612470"/>
        <n v="5612471"/>
        <n v="5612472"/>
        <n v="5612473"/>
        <n v="5612474"/>
        <n v="5612475"/>
        <n v="5612476"/>
        <n v="5612477"/>
        <n v="5612478"/>
        <n v="5612479"/>
        <n v="5612480"/>
        <n v="5612481"/>
        <n v="5612482"/>
        <n v="5612483"/>
        <n v="5612484"/>
        <n v="5612485"/>
        <n v="5612486"/>
        <n v="5612487"/>
        <n v="5612488"/>
        <n v="5612489"/>
        <n v="5612490"/>
        <n v="5612491"/>
        <n v="5612492"/>
        <n v="5612493"/>
        <n v="5612494"/>
        <n v="5612495"/>
        <n v="5612496"/>
        <n v="5612497"/>
        <n v="5612498"/>
        <n v="5612499"/>
        <n v="5612500"/>
        <n v="5738053"/>
        <n v="5738054"/>
        <n v="5738055"/>
        <n v="5738056"/>
        <n v="5738057"/>
        <n v="5738058"/>
        <n v="5738059"/>
        <n v="5738060"/>
        <n v="5738061"/>
        <n v="5738062"/>
        <n v="5738063"/>
        <n v="5738064"/>
        <n v="5738065"/>
        <n v="5738066"/>
        <n v="5738067"/>
        <n v="5738068"/>
        <n v="5738069"/>
        <n v="5738070"/>
        <n v="5738071"/>
        <n v="5738072"/>
        <n v="5738073"/>
        <n v="5739151"/>
        <n v="5739152"/>
        <n v="5739153"/>
        <n v="5739154"/>
        <n v="5739155"/>
        <n v="5739156"/>
        <n v="5739157"/>
        <n v="5739158"/>
        <n v="5739159"/>
        <n v="5739160"/>
        <n v="5739161"/>
        <n v="5739162"/>
        <n v="5739163"/>
        <n v="5739164"/>
        <n v="5739165"/>
        <n v="5739166"/>
        <n v="5739167"/>
        <n v="5739168"/>
        <n v="5739169"/>
        <n v="5739170"/>
        <n v="5739171"/>
        <n v="5739172"/>
        <n v="5739173"/>
        <n v="5739174"/>
        <n v="5739175"/>
        <n v="5739176"/>
        <n v="5739177"/>
        <n v="5739178"/>
        <n v="5739179"/>
        <n v="5739180"/>
        <n v="5739181"/>
        <n v="5739182"/>
        <n v="5739183"/>
        <n v="5739184"/>
        <n v="5739185"/>
        <n v="5739186"/>
        <n v="5739187"/>
        <n v="5739188"/>
        <n v="5739189"/>
        <n v="5739190"/>
        <n v="5739191"/>
        <n v="5739192"/>
        <n v="5739193"/>
        <n v="5739194"/>
        <n v="5739195"/>
        <n v="5739196"/>
        <n v="5739197"/>
        <n v="5739198"/>
        <n v="5739199"/>
        <n v="5739200"/>
        <n v="5739451"/>
        <n v="5739452"/>
        <n v="5739453"/>
        <n v="5739454"/>
        <n v="5739455"/>
        <n v="5739456"/>
        <n v="5739457"/>
        <n v="5739458"/>
        <n v="5739459"/>
        <n v="5739460"/>
        <n v="5739461"/>
        <n v="5739462"/>
        <n v="5739463"/>
        <n v="5739464"/>
        <n v="5739465"/>
        <n v="5739466"/>
        <n v="5739467"/>
        <n v="5739468"/>
        <n v="5739469"/>
        <n v="5739470"/>
        <n v="5739471"/>
        <n v="5739472"/>
        <n v="5739473"/>
        <n v="5739474"/>
        <n v="5739475"/>
        <n v="5739476"/>
        <n v="5739477"/>
        <n v="5739478"/>
        <n v="5739479"/>
        <n v="5739480"/>
        <n v="5739481"/>
        <n v="5739482"/>
        <n v="5739483"/>
        <n v="5739484"/>
        <n v="5739485"/>
        <n v="5739486"/>
        <n v="5739487"/>
        <n v="5739488"/>
        <n v="5739489"/>
        <n v="5739490"/>
        <n v="5739491"/>
        <n v="5739492"/>
        <n v="5739493"/>
        <n v="5739494"/>
        <n v="5739495"/>
        <n v="5739496"/>
        <n v="5739497"/>
        <n v="5739498"/>
        <n v="5739499"/>
        <n v="5739500"/>
        <n v="5741533"/>
        <n v="5741534"/>
        <n v="5741535"/>
        <n v="5741536"/>
        <n v="5741537"/>
        <n v="5741538"/>
        <n v="5741539"/>
        <n v="5741540"/>
        <n v="5741541"/>
        <n v="5741542"/>
        <n v="5741543"/>
        <n v="5741544"/>
        <n v="5741545"/>
        <n v="5741546"/>
        <n v="5741547"/>
        <n v="5741548"/>
        <n v="5741549"/>
        <n v="5741550"/>
        <n v="5741551"/>
        <n v="5741552"/>
        <n v="5741553"/>
        <n v="5741554"/>
        <n v="5741555"/>
        <n v="5741556"/>
        <n v="5741557"/>
        <n v="5741558"/>
        <n v="5741559"/>
        <n v="5741560"/>
        <n v="5741561"/>
        <n v="5741562"/>
        <n v="5741563"/>
        <n v="5741564"/>
        <n v="5741565"/>
        <n v="5741566"/>
        <n v="5741567"/>
        <n v="5741568"/>
        <n v="5741569"/>
        <n v="5741570"/>
        <n v="5741571"/>
        <n v="5741572"/>
        <n v="5741573"/>
        <n v="5741574"/>
        <n v="5741575"/>
        <n v="5741576"/>
        <n v="5741577"/>
        <n v="5741578"/>
        <n v="5741579"/>
        <n v="5741580"/>
        <n v="5741581"/>
        <n v="5741582"/>
        <n v="5741583"/>
        <n v="5741584"/>
        <n v="5741585"/>
        <n v="5741586"/>
        <n v="5741587"/>
        <n v="5741588"/>
        <n v="5741589"/>
        <n v="5741590"/>
        <n v="5741591"/>
        <n v="5741592"/>
        <n v="5741593"/>
        <n v="5741594"/>
        <n v="5741595"/>
        <n v="5741596"/>
        <n v="5741597"/>
        <n v="5741598"/>
        <n v="5741599"/>
        <n v="5741600"/>
        <n v="5741601"/>
        <n v="5741602"/>
        <n v="5741603"/>
        <n v="5741604"/>
        <n v="5741605"/>
        <n v="5741606"/>
        <n v="5741607"/>
        <n v="5741608"/>
        <n v="5741609"/>
        <n v="5741610"/>
        <n v="5741611"/>
        <n v="5741612"/>
        <n v="5741613"/>
        <n v="5741614"/>
        <n v="5741615"/>
        <n v="5741616"/>
        <n v="5741617"/>
        <n v="5741618"/>
        <n v="5741619"/>
        <n v="5741620"/>
        <n v="5741621"/>
        <n v="5741622"/>
        <n v="5741623"/>
        <n v="5741624"/>
        <n v="5741625"/>
        <n v="5741626"/>
        <n v="5741627"/>
        <n v="5741628"/>
        <n v="5741629"/>
        <n v="5741630"/>
        <n v="5741631"/>
        <n v="5741632"/>
        <n v="5741633"/>
        <n v="5741634"/>
        <n v="5741635"/>
        <n v="5741636"/>
        <n v="5741637"/>
        <n v="5741638"/>
        <n v="5741639"/>
        <n v="5741640"/>
        <n v="5741641"/>
        <n v="5741642"/>
        <n v="5741643"/>
        <n v="5741644"/>
        <n v="5741645"/>
        <n v="5741646"/>
        <n v="5741647"/>
        <n v="5741648"/>
        <n v="5741649"/>
        <n v="5741650"/>
        <n v="5785567"/>
        <n v="5785568"/>
        <n v="5785569"/>
        <n v="5785570"/>
        <n v="5785571"/>
        <n v="5785572"/>
        <n v="5785573"/>
        <n v="5785574"/>
        <n v="5785575"/>
        <n v="5785576"/>
        <n v="5785577"/>
        <n v="5785578"/>
        <n v="5785579"/>
        <n v="5785580"/>
        <n v="5785581"/>
        <n v="5785582"/>
        <n v="5785583"/>
        <n v="5785584"/>
        <n v="5785585"/>
        <n v="5785586"/>
        <n v="5785587"/>
        <n v="5785588"/>
        <n v="5785589"/>
        <n v="5785590"/>
        <n v="5785591"/>
        <n v="5785592"/>
        <n v="5785593"/>
        <n v="5785594"/>
        <n v="5785595"/>
        <n v="5785596"/>
        <n v="5785597"/>
        <n v="5785598"/>
        <n v="5785599"/>
        <n v="5785600"/>
        <n v="5786155"/>
        <n v="5786156"/>
        <n v="5786157"/>
        <n v="5786158"/>
        <n v="5786159"/>
        <n v="5786160"/>
        <n v="5786161"/>
        <n v="5786162"/>
        <n v="5786163"/>
        <n v="5786164"/>
        <n v="5786165"/>
        <n v="5786166"/>
        <n v="5786167"/>
        <n v="5786168"/>
        <n v="5786169"/>
        <n v="5786170"/>
        <n v="5786171"/>
        <n v="5786172"/>
        <n v="5786173"/>
        <n v="5786174"/>
        <n v="5786175"/>
        <n v="5786176"/>
        <n v="5786177"/>
        <n v="5786178"/>
        <n v="5786179"/>
        <n v="5786180"/>
        <n v="5786181"/>
        <n v="5786182"/>
        <n v="5786183"/>
        <n v="5786184"/>
        <n v="5786185"/>
        <n v="5786186"/>
        <n v="5786187"/>
        <n v="5786188"/>
        <n v="5786189"/>
        <n v="5786190"/>
        <n v="5786191"/>
        <n v="5786192"/>
        <n v="5786193"/>
        <n v="5786194"/>
        <n v="5786195"/>
        <n v="5786196"/>
        <n v="5786197"/>
        <n v="5786198"/>
        <n v="5786199"/>
        <n v="5786200"/>
        <n v="5786201"/>
        <n v="5786202"/>
        <n v="5786203"/>
        <n v="5786204"/>
        <n v="5786205"/>
        <n v="5786206"/>
        <n v="5786207"/>
        <n v="5786208"/>
        <n v="5786209"/>
        <n v="5786210"/>
        <n v="5786211"/>
        <n v="5786212"/>
        <n v="5786213"/>
        <n v="5786214"/>
        <n v="5786215"/>
        <n v="5786216"/>
        <n v="5786217"/>
        <n v="5786218"/>
        <n v="5786219"/>
        <n v="5786220"/>
        <n v="5786221"/>
        <n v="5786222"/>
        <n v="5786223"/>
        <n v="5786224"/>
        <n v="5786225"/>
        <n v="5786226"/>
        <n v="5786227"/>
        <n v="5786228"/>
        <n v="5786229"/>
        <n v="5786230"/>
        <n v="5786231"/>
        <n v="5786232"/>
        <n v="5786233"/>
        <n v="5786234"/>
        <n v="5786235"/>
        <n v="5786236"/>
        <n v="5786237"/>
        <n v="5786238"/>
        <n v="5786239"/>
        <n v="5786240"/>
        <n v="5786241"/>
        <n v="5786242"/>
        <n v="5786243"/>
        <n v="5786244"/>
        <n v="5786245"/>
        <n v="5786246"/>
        <n v="5786247"/>
        <n v="5786248"/>
        <n v="5786249"/>
        <n v="5786250"/>
        <n v="5786251"/>
        <n v="5786252"/>
        <n v="5786253"/>
        <n v="5786254"/>
        <n v="5786255"/>
        <n v="5786256"/>
        <n v="5786257"/>
        <n v="5786258"/>
        <n v="5786259"/>
        <n v="5786260"/>
        <n v="5786261"/>
        <n v="5786262"/>
        <n v="5786263"/>
        <n v="5786264"/>
        <n v="5786265"/>
        <n v="5786266"/>
        <n v="5786267"/>
        <n v="5786268"/>
        <n v="5786269"/>
        <n v="5786270"/>
        <n v="5786271"/>
        <n v="5786272"/>
        <n v="5786273"/>
        <n v="5786274"/>
        <n v="5786275"/>
        <n v="5786276"/>
        <n v="5786277"/>
        <n v="5786278"/>
        <n v="5786279"/>
        <n v="5786280"/>
        <n v="5786281"/>
        <n v="5786282"/>
        <n v="5786283"/>
        <n v="5786284"/>
        <n v="5786285"/>
        <n v="5786286"/>
        <n v="5786287"/>
        <n v="5786288"/>
        <n v="5786289"/>
        <n v="5786290"/>
        <n v="5786291"/>
        <n v="5786292"/>
        <n v="5786293"/>
        <n v="5786451"/>
        <n v="5786452"/>
        <n v="5786453"/>
        <n v="5786454"/>
        <n v="5786455"/>
        <n v="5786456"/>
        <n v="5786457"/>
        <n v="5786458"/>
        <n v="5786459"/>
        <n v="5786460"/>
        <n v="5786461"/>
        <n v="5786462"/>
        <n v="5786463"/>
        <n v="5786464"/>
        <n v="5786465"/>
        <n v="5786466"/>
        <n v="5786467"/>
        <n v="5786468"/>
        <n v="5786469"/>
        <n v="5786470"/>
        <n v="5786471"/>
        <n v="5786472"/>
        <n v="5786473"/>
        <n v="5786474"/>
        <n v="5786475"/>
        <n v="5786476"/>
        <n v="5786477"/>
        <n v="5786478"/>
        <n v="5786479"/>
        <n v="5786480"/>
        <n v="5786481"/>
        <n v="5786482"/>
        <n v="5786483"/>
        <n v="5786484"/>
        <n v="5786485"/>
        <n v="5786486"/>
        <n v="5786487"/>
        <n v="5786488"/>
        <n v="5786489"/>
        <n v="5786490"/>
        <n v="5786491"/>
        <n v="5786492"/>
        <n v="5786493"/>
        <n v="5786494"/>
        <n v="5786495"/>
        <n v="5786496"/>
        <n v="5786497"/>
        <n v="5786498"/>
        <n v="5786499"/>
        <n v="5786500"/>
        <n v="5786501"/>
        <n v="5786502"/>
        <n v="5786503"/>
        <n v="5786504"/>
        <n v="5786505"/>
        <n v="5786506"/>
        <n v="5786507"/>
        <n v="5786508"/>
        <n v="5786509"/>
        <n v="5786510"/>
        <n v="5786511"/>
        <n v="5786512"/>
        <n v="5786513"/>
        <n v="5786514"/>
        <n v="5786515"/>
        <n v="5786516"/>
        <n v="5786517"/>
        <n v="5786518"/>
        <n v="5786519"/>
        <n v="5786520"/>
        <n v="5786521"/>
        <n v="5786522"/>
        <n v="5786523"/>
        <n v="5786524"/>
        <n v="5786525"/>
        <n v="5786526"/>
        <n v="5786527"/>
        <n v="5786528"/>
        <n v="5786529"/>
        <n v="5786530"/>
        <n v="5786531"/>
        <n v="5786532"/>
        <n v="5786533"/>
        <n v="5786534"/>
        <n v="5786535"/>
        <n v="5786536"/>
        <n v="5786537"/>
        <n v="5786538"/>
        <n v="5786539"/>
        <n v="5786540"/>
        <n v="5786541"/>
        <n v="5786542"/>
        <n v="5786543"/>
        <n v="5786544"/>
        <n v="5786545"/>
        <n v="5786546"/>
        <n v="5786547"/>
        <n v="5786548"/>
        <n v="5786549"/>
        <n v="5786550"/>
        <n v="5786551"/>
        <n v="5786552"/>
        <n v="5786553"/>
        <n v="5786554"/>
        <n v="5786555"/>
        <n v="5786556"/>
        <n v="5786557"/>
        <n v="5786558"/>
        <n v="5786559"/>
        <n v="5786560"/>
        <n v="5786561"/>
        <n v="5786562"/>
        <n v="5786563"/>
        <n v="5786564"/>
        <n v="5786565"/>
        <n v="5786566"/>
        <n v="5786567"/>
        <n v="5786568"/>
        <n v="5786569"/>
        <n v="5786570"/>
        <n v="5786571"/>
        <n v="5786572"/>
        <n v="5786573"/>
        <n v="5786574"/>
        <n v="5786575"/>
        <n v="5786576"/>
        <n v="5786577"/>
        <n v="5786578"/>
        <n v="5786663"/>
        <n v="5786664"/>
        <n v="5786665"/>
        <n v="5786666"/>
        <n v="5786667"/>
        <n v="5786668"/>
        <n v="5786669"/>
        <n v="5786670"/>
        <n v="5786671"/>
        <n v="5786672"/>
        <n v="5786673"/>
        <n v="5786674"/>
        <n v="5786675"/>
        <n v="5786676"/>
        <n v="5786677"/>
        <n v="5786678"/>
        <n v="5786679"/>
        <n v="5786680"/>
        <n v="5786681"/>
        <n v="5786682"/>
        <n v="5786683"/>
        <n v="5786684"/>
        <n v="5786685"/>
        <n v="5786686"/>
        <n v="5786687"/>
        <n v="5786688"/>
        <n v="5786689"/>
        <n v="5786690"/>
        <n v="5786691"/>
        <n v="5786692"/>
        <n v="5786693"/>
        <n v="5786694"/>
        <n v="5786695"/>
        <n v="5786696"/>
        <n v="5786697"/>
        <n v="5786698"/>
        <n v="5786699"/>
        <n v="5786700"/>
        <n v="5786748"/>
        <n v="5786749"/>
        <n v="5786750"/>
        <n v="5786785"/>
        <n v="5786786"/>
        <n v="5786787"/>
        <n v="5786788"/>
        <n v="5786789"/>
        <n v="5786790"/>
        <n v="5786791"/>
        <n v="5786792"/>
        <n v="5786793"/>
        <n v="5786794"/>
        <n v="5786795"/>
        <n v="5786796"/>
        <n v="5786797"/>
        <n v="5786798"/>
        <n v="5786799"/>
        <n v="5786800"/>
        <n v="5786801"/>
        <n v="5786802"/>
        <n v="5786803"/>
        <n v="5786804"/>
        <n v="5786805"/>
        <n v="5786806"/>
        <n v="5786807"/>
        <n v="5786808"/>
        <n v="5786809"/>
        <n v="5786810"/>
        <n v="5786811"/>
        <n v="5786812"/>
        <n v="5786813"/>
        <n v="5786814"/>
        <n v="5786815"/>
        <n v="5786816"/>
        <n v="5786817"/>
        <n v="5786818"/>
        <n v="5786819"/>
        <n v="5786820"/>
        <n v="5786821"/>
        <n v="5786822"/>
        <n v="5786823"/>
        <n v="5786824"/>
        <n v="5786825"/>
        <n v="5786826"/>
        <n v="5786827"/>
        <n v="5786828"/>
        <n v="5786829"/>
        <n v="5786830"/>
        <n v="5786831"/>
        <n v="5786832"/>
        <n v="5786833"/>
        <n v="5786834"/>
        <n v="5786835"/>
        <n v="5786836"/>
        <n v="5786837"/>
        <n v="5786838"/>
        <n v="5786839"/>
        <n v="5786840"/>
        <n v="5786841"/>
        <n v="5786842"/>
        <n v="5786843"/>
        <n v="5786844"/>
        <n v="5786845"/>
        <n v="5786846"/>
        <n v="5786847"/>
        <n v="5786848"/>
        <n v="5786849"/>
        <n v="5786850"/>
        <n v="5786851"/>
        <n v="5786852"/>
        <n v="5786853"/>
        <n v="5786854"/>
        <n v="5786855"/>
        <n v="5786856"/>
        <n v="5786857"/>
        <n v="5786858"/>
        <n v="5786859"/>
        <n v="5786860"/>
        <n v="5786861"/>
        <n v="5786862"/>
        <n v="5786863"/>
        <n v="5786864"/>
        <n v="5786865"/>
        <n v="5786866"/>
        <n v="5786867"/>
        <n v="5786868"/>
        <n v="5786869"/>
        <n v="5786870"/>
        <n v="5786871"/>
        <n v="5786872"/>
        <n v="5786873"/>
        <n v="5786874"/>
        <n v="5786875"/>
        <n v="5786876"/>
        <n v="5786877"/>
        <n v="5786878"/>
        <n v="5786879"/>
        <n v="5786880"/>
        <n v="5786881"/>
        <n v="5786882"/>
        <n v="5786883"/>
        <n v="5786884"/>
        <n v="5786885"/>
        <n v="5786886"/>
        <n v="5786887"/>
        <n v="5786888"/>
        <n v="5786889"/>
        <n v="5786890"/>
        <n v="5786891"/>
        <n v="5786892"/>
        <n v="5786893"/>
        <n v="5786894"/>
        <n v="5786895"/>
        <n v="5786896"/>
        <n v="5786897"/>
        <n v="5786898"/>
        <n v="5786899"/>
        <n v="5786900"/>
        <n v="5788601"/>
        <n v="5788602"/>
        <n v="5788603"/>
        <n v="5788604"/>
        <n v="5788605"/>
        <n v="5788606"/>
        <n v="5788607"/>
        <n v="5788608"/>
        <n v="5788609"/>
        <n v="5788610"/>
        <n v="5788611"/>
        <n v="5788612"/>
        <n v="5788613"/>
        <n v="5788614"/>
        <n v="5788615"/>
        <n v="5788616"/>
        <n v="5788617"/>
        <n v="5788618"/>
        <n v="5788619"/>
        <n v="5788620"/>
        <n v="5788621"/>
        <n v="5788622"/>
        <n v="5788623"/>
        <n v="5788624"/>
        <n v="5788625"/>
        <n v="5788626"/>
        <n v="5788627"/>
        <n v="5788628"/>
        <n v="5788629"/>
        <n v="5788630"/>
        <n v="5788631"/>
        <n v="5788632"/>
        <n v="5788633"/>
        <n v="5788634"/>
        <n v="5788635"/>
        <n v="5788636"/>
        <n v="5788637"/>
        <n v="5788638"/>
        <n v="5788639"/>
        <n v="5788640"/>
        <n v="5788641"/>
        <n v="5788642"/>
        <n v="5788643"/>
        <n v="5788644"/>
        <n v="5788645"/>
        <n v="5788646"/>
        <n v="5788647"/>
        <n v="5788648"/>
        <n v="5788649"/>
        <n v="5788650"/>
        <n v="5788651"/>
        <n v="5788652"/>
        <n v="5788653"/>
        <n v="5788654"/>
        <n v="5788655"/>
        <n v="5788656"/>
        <n v="5788657"/>
        <n v="5788658"/>
        <n v="5788659"/>
        <n v="5788660"/>
        <n v="5788661"/>
        <n v="5788662"/>
        <n v="5788663"/>
        <n v="5788664"/>
        <n v="5788665"/>
        <n v="5788666"/>
        <n v="5788667"/>
        <n v="5788668"/>
        <n v="5788669"/>
        <n v="5788670"/>
        <n v="5788671"/>
        <n v="5788672"/>
        <n v="5788673"/>
        <n v="5788674"/>
        <n v="5788675"/>
        <n v="5788676"/>
        <n v="5788677"/>
        <n v="5788678"/>
        <n v="5788679"/>
        <n v="5788680"/>
        <n v="5788681"/>
        <n v="5788682"/>
        <n v="5788683"/>
        <n v="5788684"/>
        <n v="5788685"/>
        <n v="5788686"/>
        <n v="5788687"/>
        <n v="5788688"/>
        <n v="5788689"/>
        <n v="5788690"/>
        <n v="5788691"/>
        <n v="5788692"/>
        <n v="5788693"/>
        <n v="5788694"/>
        <n v="5788695"/>
        <n v="5788696"/>
        <n v="5788697"/>
        <n v="5788698"/>
        <n v="5788699"/>
        <n v="5788700"/>
        <n v="5788701"/>
        <n v="5788702"/>
        <n v="5788703"/>
        <n v="5788704"/>
        <n v="5788705"/>
        <n v="5788706"/>
        <n v="5788707"/>
        <n v="5788708"/>
        <n v="5788709"/>
        <n v="5788710"/>
        <n v="5788711"/>
        <n v="5788712"/>
        <n v="5788713"/>
        <n v="5788714"/>
        <n v="5788715"/>
        <n v="5788716"/>
        <n v="5788717"/>
        <n v="5788718"/>
        <n v="5788719"/>
        <n v="5788720"/>
        <n v="5788721"/>
        <n v="5788722"/>
        <n v="5788723"/>
        <n v="5788724"/>
        <n v="5788725"/>
        <n v="5788726"/>
        <n v="5788727"/>
        <n v="5788728"/>
        <n v="5788729"/>
        <n v="5788730"/>
        <n v="5788731"/>
        <n v="5788732"/>
        <n v="5788733"/>
        <n v="5788734"/>
        <n v="5788735"/>
        <n v="5788736"/>
        <n v="5788737"/>
        <n v="5788738"/>
        <n v="5788739"/>
        <n v="5788740"/>
        <n v="5788741"/>
        <n v="5788742"/>
        <n v="5788743"/>
        <n v="5788744"/>
        <n v="5788745"/>
        <n v="5788746"/>
        <n v="5788747"/>
        <n v="5788748"/>
        <n v="5788749"/>
        <n v="5788750"/>
        <n v="5788751"/>
        <n v="5788752"/>
        <n v="5788753"/>
        <n v="5788754"/>
        <n v="5788755"/>
        <n v="5788756"/>
        <n v="5788757"/>
        <n v="5788758"/>
        <n v="5788759"/>
        <n v="5788760"/>
        <n v="5788761"/>
        <n v="5788762"/>
        <n v="5788763"/>
        <n v="5788764"/>
        <n v="5788765"/>
        <n v="5788766"/>
        <n v="5788767"/>
        <n v="5788768"/>
        <n v="5788769"/>
        <n v="5788770"/>
        <n v="5788771"/>
        <n v="5788772"/>
        <n v="5788773"/>
        <n v="5788774"/>
        <n v="5788775"/>
        <n v="5788776"/>
        <n v="5788777"/>
        <n v="5788778"/>
        <n v="5788779"/>
        <n v="5788780"/>
        <n v="5788781"/>
        <n v="5788782"/>
        <n v="5788783"/>
        <n v="5788784"/>
        <n v="5788785"/>
        <n v="5788786"/>
        <n v="5788787"/>
        <n v="5788788"/>
        <n v="5788789"/>
        <n v="5788790"/>
        <n v="5788791"/>
        <n v="5788792"/>
        <n v="5788793"/>
        <n v="5788794"/>
        <n v="5788795"/>
        <n v="5788796"/>
        <n v="5788797"/>
        <n v="5788798"/>
        <n v="5788799"/>
        <n v="5788800"/>
        <n v="5788801"/>
        <n v="5788802"/>
        <n v="5788803"/>
        <n v="5788804"/>
        <n v="5788805"/>
        <n v="5788806"/>
        <n v="5788807"/>
        <n v="5788808"/>
        <n v="5788809"/>
        <n v="5788810"/>
        <n v="5788811"/>
        <n v="5788812"/>
        <n v="5788813"/>
        <n v="5788814"/>
        <n v="5788815"/>
        <n v="5788816"/>
        <n v="5788817"/>
        <n v="5788818"/>
        <n v="5788819"/>
        <n v="5788820"/>
        <n v="5788821"/>
        <n v="5788822"/>
        <n v="5788823"/>
        <n v="5788824"/>
        <n v="5788825"/>
        <n v="5788826"/>
        <n v="5788827"/>
        <n v="5788828"/>
        <n v="5788829"/>
        <n v="5788830"/>
        <n v="5788831"/>
        <n v="5788832"/>
        <n v="5788833"/>
        <n v="5788834"/>
        <n v="5788835"/>
        <n v="5788836"/>
        <n v="5788837"/>
        <n v="5788838"/>
        <n v="5788839"/>
        <n v="5788840"/>
        <n v="5788841"/>
        <n v="5788842"/>
        <n v="5788843"/>
        <n v="5788844"/>
        <n v="5788845"/>
        <n v="5788846"/>
        <n v="5788847"/>
        <n v="5788848"/>
        <n v="5788849"/>
        <n v="5788850"/>
        <n v="5788851"/>
        <n v="5788852"/>
        <n v="5788901"/>
        <n v="5788902"/>
        <n v="5788903"/>
        <n v="5788904"/>
        <n v="5788905"/>
        <n v="5788906"/>
        <n v="5788907"/>
        <n v="5788908"/>
        <n v="5788909"/>
        <n v="5788910"/>
        <n v="5788911"/>
        <n v="5788912"/>
        <n v="5788913"/>
        <n v="5788914"/>
        <n v="5788915"/>
        <n v="5788916"/>
        <n v="5788917"/>
        <n v="5788918"/>
        <n v="5788919"/>
        <n v="5788920"/>
        <n v="5788921"/>
        <n v="5788922"/>
        <n v="5788923"/>
        <n v="5788924"/>
        <n v="5788925"/>
        <n v="5788927"/>
        <n v="5788928"/>
        <n v="5788929"/>
        <n v="5788930"/>
        <n v="5788931"/>
        <n v="5788932"/>
        <n v="5788933"/>
        <n v="5788934"/>
        <n v="5788935"/>
        <n v="5788936"/>
        <n v="5788937"/>
        <n v="5788938"/>
        <n v="5788939"/>
        <n v="5788940"/>
        <n v="5788941"/>
        <n v="5788942"/>
        <n v="5788943"/>
        <n v="5788944"/>
        <n v="5788945"/>
        <n v="5788946"/>
        <n v="5788947"/>
        <n v="5788948"/>
        <n v="5788949"/>
        <n v="5788950"/>
        <n v="5788951"/>
        <n v="5788952"/>
        <n v="5788953"/>
        <n v="5788954"/>
        <n v="5788955"/>
        <n v="5788956"/>
        <n v="5788957"/>
        <n v="5788958"/>
        <n v="5788959"/>
        <n v="5788960"/>
        <n v="5788961"/>
        <n v="5788962"/>
        <n v="5788963"/>
        <n v="5788964"/>
        <n v="5788965"/>
        <n v="5788966"/>
        <n v="5788967"/>
        <n v="5788968"/>
        <n v="5788969"/>
        <n v="5788970"/>
        <n v="5788971"/>
        <n v="5788972"/>
        <n v="5788973"/>
        <n v="5788974"/>
        <n v="5788975"/>
        <n v="5788976"/>
        <n v="5788977"/>
        <n v="5788978"/>
        <n v="5788979"/>
        <n v="5788980"/>
        <n v="5788981"/>
        <n v="5788982"/>
        <n v="5788983"/>
        <n v="5788984"/>
        <n v="5788985"/>
        <n v="5788986"/>
        <n v="5788987"/>
        <n v="5788988"/>
        <n v="5788989"/>
        <n v="5788990"/>
        <n v="5788991"/>
        <n v="5788992"/>
        <n v="5788993"/>
        <n v="5788994"/>
        <n v="5788995"/>
        <n v="5788996"/>
        <n v="5788997"/>
        <n v="5788998"/>
        <n v="5788999"/>
        <n v="5789000"/>
        <n v="5789001"/>
        <n v="5789002"/>
        <n v="5789003"/>
        <n v="5789004"/>
        <n v="5789005"/>
        <n v="5789006"/>
        <n v="5789007"/>
        <n v="5789008"/>
        <n v="5789009"/>
        <n v="5789010"/>
        <n v="5789011"/>
        <n v="5789012"/>
        <n v="5789013"/>
        <n v="5789014"/>
        <n v="5789015"/>
        <n v="5789016"/>
        <n v="5789017"/>
        <n v="5789018"/>
        <n v="5789019"/>
        <n v="5789020"/>
        <n v="5789021"/>
        <n v="5789022"/>
        <n v="5789023"/>
        <n v="5789024"/>
        <n v="5789025"/>
        <n v="5789026"/>
        <n v="5789027"/>
        <n v="5789028"/>
        <n v="5789029"/>
        <n v="5789030"/>
        <n v="5789031"/>
        <n v="5789032"/>
        <n v="5789033"/>
        <n v="5789034"/>
        <n v="5789035"/>
        <n v="5789036"/>
        <n v="5789037"/>
        <n v="5789038"/>
        <n v="5789039"/>
        <n v="5789040"/>
        <n v="5789041"/>
        <n v="5789042"/>
        <n v="5789043"/>
        <n v="5789044"/>
        <n v="5789045"/>
        <n v="5789046"/>
        <n v="5789047"/>
        <n v="5789048"/>
        <n v="5789049"/>
        <n v="5789050"/>
        <n v="5789051"/>
        <n v="5789052"/>
        <n v="5789053"/>
        <n v="5789054"/>
        <n v="5789055"/>
        <n v="5789056"/>
        <n v="5789057"/>
        <n v="5789058"/>
        <n v="5789059"/>
        <n v="5789060"/>
        <n v="5789061"/>
        <n v="5789062"/>
        <n v="5789063"/>
        <n v="5789064"/>
        <n v="5789065"/>
        <n v="5789066"/>
        <n v="5789067"/>
        <n v="5789068"/>
        <n v="5789069"/>
        <n v="5789070"/>
        <n v="5789071"/>
        <n v="5789072"/>
        <n v="5789073"/>
        <n v="5789074"/>
        <n v="5789075"/>
        <n v="5789076"/>
        <n v="5789077"/>
        <n v="5789078"/>
        <n v="5789079"/>
        <n v="5789080"/>
        <n v="5789081"/>
        <n v="5789082"/>
        <n v="5789083"/>
        <n v="5789084"/>
        <n v="5789085"/>
        <n v="5789086"/>
        <n v="5789087"/>
        <n v="5789088"/>
        <n v="5789089"/>
        <n v="5789090"/>
        <n v="5789091"/>
        <n v="5789092"/>
        <n v="5789093"/>
        <n v="5789094"/>
        <n v="5789095"/>
        <n v="5789096"/>
        <n v="5789097"/>
        <n v="5789098"/>
        <n v="5789099"/>
        <n v="5789100"/>
        <n v="5789101"/>
        <n v="5789102"/>
        <n v="5789103"/>
        <n v="5789104"/>
        <n v="5789105"/>
        <n v="5789106"/>
        <n v="5789107"/>
        <n v="5789108"/>
        <n v="5789109"/>
        <n v="5789110"/>
        <n v="5789111"/>
        <n v="5789112"/>
        <n v="5789113"/>
        <n v="5789114"/>
        <n v="5789115"/>
        <n v="5789116"/>
        <n v="5789117"/>
        <n v="5789118"/>
        <n v="5789119"/>
        <n v="5789120"/>
        <n v="5789121"/>
        <n v="5789122"/>
        <n v="5789123"/>
        <n v="5789124"/>
        <n v="5789125"/>
        <n v="5789126"/>
        <n v="5789127"/>
        <n v="5789128"/>
        <n v="5789129"/>
        <n v="5789130"/>
        <n v="5789131"/>
        <n v="5789132"/>
        <n v="5789133"/>
        <n v="5789134"/>
        <n v="5789135"/>
        <n v="5789136"/>
        <n v="5789137"/>
        <n v="5789138"/>
        <n v="5789139"/>
        <n v="5789140"/>
        <n v="5789141"/>
        <n v="5789142"/>
        <n v="5789143"/>
        <n v="5789144"/>
        <n v="5789145"/>
        <n v="5789146"/>
        <n v="5789147"/>
        <n v="5789148"/>
        <n v="5789149"/>
        <n v="5789150"/>
        <n v="5789151"/>
        <n v="5789152"/>
        <n v="5789153"/>
        <n v="5789154"/>
        <n v="5789155"/>
        <n v="5789156"/>
        <n v="5789157"/>
        <n v="5789158"/>
        <n v="5789159"/>
        <n v="5789160"/>
        <n v="5789161"/>
        <n v="5789251"/>
        <n v="5789252"/>
        <n v="5789253"/>
        <n v="5789254"/>
        <n v="5789255"/>
        <n v="5789256"/>
        <n v="5789257"/>
        <n v="5789258"/>
        <n v="5789259"/>
        <n v="5789260"/>
        <n v="5789261"/>
        <n v="5789262"/>
        <n v="5789263"/>
        <n v="5789264"/>
        <n v="5789265"/>
        <n v="5789266"/>
        <n v="5789267"/>
        <n v="5789268"/>
        <n v="5789269"/>
        <n v="5789270"/>
        <n v="5789271"/>
        <n v="5789272"/>
        <n v="5789273"/>
        <n v="5789274"/>
        <n v="5789275"/>
        <n v="5789276"/>
        <n v="5789277"/>
        <n v="5789278"/>
        <n v="5789279"/>
        <n v="5789280"/>
        <n v="5789281"/>
        <n v="5789282"/>
        <n v="5789283"/>
        <n v="5789284"/>
        <n v="5789285"/>
        <n v="5789286"/>
        <n v="5789287"/>
        <n v="5789288"/>
        <n v="5789289"/>
        <n v="5789290"/>
        <n v="5789291"/>
        <n v="5789292"/>
        <n v="5789293"/>
        <n v="5789294"/>
        <n v="5789295"/>
        <n v="5789296"/>
        <n v="5789297"/>
        <n v="5789298"/>
        <n v="5789299"/>
        <n v="5789300"/>
        <n v="5789301"/>
        <n v="5789302"/>
        <n v="5789303"/>
        <n v="5789304"/>
        <n v="5789305"/>
        <n v="5789351"/>
        <n v="5789352"/>
        <n v="5789353"/>
        <n v="5789354"/>
        <n v="5789355"/>
        <n v="5789356"/>
        <n v="5789357"/>
        <n v="5789358"/>
        <n v="5789359"/>
        <n v="5789360"/>
        <n v="5789361"/>
        <n v="5789362"/>
        <n v="5789363"/>
        <n v="5789364"/>
        <n v="5789365"/>
        <n v="5789366"/>
        <n v="5789367"/>
        <n v="5789368"/>
        <n v="5789369"/>
        <n v="5789370"/>
        <n v="5789451"/>
        <n v="5789452"/>
        <n v="5789453"/>
        <n v="5789454"/>
        <n v="5789455"/>
        <n v="5789456"/>
        <n v="5789457"/>
        <n v="5789458"/>
        <n v="5789459"/>
        <n v="5789460"/>
        <n v="5789461"/>
        <n v="5789462"/>
        <n v="5789463"/>
        <n v="5789464"/>
        <n v="5789465"/>
        <n v="5789801"/>
        <n v="5789802"/>
        <n v="5789803"/>
        <n v="5789804"/>
        <n v="5789805"/>
        <n v="5789806"/>
        <n v="5789807"/>
        <n v="5789808"/>
        <n v="5789809"/>
        <n v="5789810"/>
        <n v="5789811"/>
        <n v="5789812"/>
        <n v="5789813"/>
        <n v="5789814"/>
        <n v="5789815"/>
        <n v="5789816"/>
        <n v="5789817"/>
        <n v="5789818"/>
        <n v="5789819"/>
        <n v="5789820"/>
        <n v="5789821"/>
        <n v="5789822"/>
        <n v="5789823"/>
        <n v="5789824"/>
        <n v="5789825"/>
        <n v="5789826"/>
        <n v="5789827"/>
        <n v="5789828"/>
        <n v="5789829"/>
        <n v="5789830"/>
        <n v="5789831"/>
        <n v="5789832"/>
        <n v="5789833"/>
        <n v="5789834"/>
        <n v="5789835"/>
        <n v="5789836"/>
        <n v="5789837"/>
        <n v="5789838"/>
        <n v="5789839"/>
        <n v="5789840"/>
        <n v="5789841"/>
        <n v="5789842"/>
        <n v="5789843"/>
        <n v="5789844"/>
        <n v="5789845"/>
        <n v="5789846"/>
        <n v="5789847"/>
        <n v="5789848"/>
        <n v="5789849"/>
        <n v="5789850"/>
        <n v="5789851"/>
        <n v="5789852"/>
        <n v="5789853"/>
        <n v="5789854"/>
        <n v="5789855"/>
        <n v="5789856"/>
        <n v="5789857"/>
        <n v="5789858"/>
        <n v="5789859"/>
        <n v="5789860"/>
        <n v="5789861"/>
        <n v="5789862"/>
        <n v="5789863"/>
        <n v="5789864"/>
        <n v="5789865"/>
        <n v="5789866"/>
        <n v="5789867"/>
        <n v="5789868"/>
        <n v="5789869"/>
        <n v="5789870"/>
        <n v="5789871"/>
        <n v="5789872"/>
        <n v="5789873"/>
        <n v="5789874"/>
        <n v="5789875"/>
        <n v="5789876"/>
        <n v="5789877"/>
        <n v="5789878"/>
        <n v="5789879"/>
        <n v="5789880"/>
        <n v="5789881"/>
        <n v="5789883"/>
        <n v="5789884"/>
        <n v="5789885"/>
        <n v="5789886"/>
        <n v="5789887"/>
        <n v="5789888"/>
        <n v="5789889"/>
        <n v="5789890"/>
        <n v="5789891"/>
        <n v="5789892"/>
        <n v="5789893"/>
        <n v="5789894"/>
        <n v="5789895"/>
        <n v="5789896"/>
        <n v="5789897"/>
        <n v="5789908"/>
        <n v="5789909"/>
        <n v="5789911"/>
        <n v="5789912"/>
        <n v="5789913"/>
        <n v="5789914"/>
        <n v="5789915"/>
        <n v="5789916"/>
        <n v="5789917"/>
        <n v="5789918"/>
        <n v="5789919"/>
        <n v="5789920"/>
        <n v="5789921"/>
        <n v="5789922"/>
        <n v="5789923"/>
        <n v="5789924"/>
        <n v="5789925"/>
        <n v="5789926"/>
        <n v="5789927"/>
        <n v="5789928"/>
        <n v="5789929"/>
        <n v="5789930"/>
        <n v="5789931"/>
        <n v="5789932"/>
        <n v="5789933"/>
        <n v="5789934"/>
        <n v="5789935"/>
        <n v="5789936"/>
        <n v="5789937"/>
        <n v="5789938"/>
        <n v="5789939"/>
        <n v="5789940"/>
        <n v="5789941"/>
        <n v="5789942"/>
        <n v="5789943"/>
        <n v="5789944"/>
        <n v="5789945"/>
        <n v="5789946"/>
        <n v="5789947"/>
        <n v="5789948"/>
        <n v="5789949"/>
        <n v="5789950"/>
        <n v="6000000"/>
        <m/>
      </sharedItems>
    </cacheField>
    <cacheField name="WSR_NO" numFmtId="0">
      <sharedItems containsString="0" containsBlank="1" containsNumber="1" containsInteger="1" minValue="8741951" maxValue="12315050" count="1016">
        <n v="8741951"/>
        <n v="8741952"/>
        <n v="8741953"/>
        <n v="8741954"/>
        <n v="8741955"/>
        <n v="8741956"/>
        <n v="8741957"/>
        <n v="8741958"/>
        <n v="8741959"/>
        <n v="8741960"/>
        <n v="8741961"/>
        <n v="8741962"/>
        <n v="8741963"/>
        <n v="8741964"/>
        <n v="8741965"/>
        <n v="8741966"/>
        <n v="8741967"/>
        <n v="8741968"/>
        <n v="8741969"/>
        <n v="8741970"/>
        <n v="8741971"/>
        <n v="8741972"/>
        <n v="8741973"/>
        <n v="8741974"/>
        <n v="8741975"/>
        <n v="8741976"/>
        <n v="8741977"/>
        <n v="8741978"/>
        <n v="8741979"/>
        <n v="8741980"/>
        <n v="8741981"/>
        <n v="8741982"/>
        <n v="8741983"/>
        <n v="8741984"/>
        <n v="8741985"/>
        <n v="8741986"/>
        <n v="8741987"/>
        <n v="8741988"/>
        <n v="8741989"/>
        <n v="8741990"/>
        <n v="8741991"/>
        <n v="8741992"/>
        <n v="8741993"/>
        <n v="8741994"/>
        <n v="8741995"/>
        <n v="8741996"/>
        <n v="8741997"/>
        <n v="8741998"/>
        <n v="8741999"/>
        <n v="8742000"/>
        <n v="8742001"/>
        <n v="8742002"/>
        <n v="8742003"/>
        <n v="8742004"/>
        <n v="8742005"/>
        <n v="8742006"/>
        <n v="8742007"/>
        <n v="8742008"/>
        <n v="8742009"/>
        <n v="8742010"/>
        <n v="8742011"/>
        <n v="8742012"/>
        <n v="8742013"/>
        <n v="8742014"/>
        <n v="8742015"/>
        <n v="8742016"/>
        <n v="8742017"/>
        <n v="8742018"/>
        <n v="8742019"/>
        <n v="8742020"/>
        <n v="8742021"/>
        <n v="8742022"/>
        <n v="8742023"/>
        <n v="8742024"/>
        <n v="8742025"/>
        <n v="8742026"/>
        <n v="8742027"/>
        <n v="8742028"/>
        <n v="8742029"/>
        <n v="8742030"/>
        <n v="8742031"/>
        <n v="8742032"/>
        <n v="8742033"/>
        <n v="8742034"/>
        <n v="8742035"/>
        <n v="8742036"/>
        <n v="8742037"/>
        <n v="8742038"/>
        <n v="8742039"/>
        <n v="8742040"/>
        <n v="8742041"/>
        <n v="8742042"/>
        <n v="8742043"/>
        <n v="8742044"/>
        <n v="8742045"/>
        <n v="8742046"/>
        <n v="8742047"/>
        <n v="8742048"/>
        <n v="8742049"/>
        <n v="8742050"/>
        <n v="9983951"/>
        <n v="9983952"/>
        <n v="9983953"/>
        <n v="9983954"/>
        <n v="9983955"/>
        <n v="9983956"/>
        <n v="9983957"/>
        <n v="9983958"/>
        <n v="9983964"/>
        <n v="9984082"/>
        <n v="9984086"/>
        <n v="9984087"/>
        <n v="9984089"/>
        <n v="9984090"/>
        <n v="9984091"/>
        <n v="9984093"/>
        <n v="9984094"/>
        <n v="9984095"/>
        <n v="9984096"/>
        <n v="9984097"/>
        <n v="9984098"/>
        <n v="9984099"/>
        <n v="9984100"/>
        <n v="9984101"/>
        <n v="9984102"/>
        <n v="9984103"/>
        <n v="9984104"/>
        <n v="9984105"/>
        <n v="9984106"/>
        <n v="9984107"/>
        <n v="9984108"/>
        <n v="9984109"/>
        <n v="9984110"/>
        <n v="9984111"/>
        <n v="9984112"/>
        <n v="9984113"/>
        <n v="9984114"/>
        <n v="9984115"/>
        <n v="9984116"/>
        <n v="9984117"/>
        <n v="9984118"/>
        <n v="9984119"/>
        <n v="9984120"/>
        <n v="9984121"/>
        <n v="9984122"/>
        <n v="9984123"/>
        <n v="9984124"/>
        <n v="9984125"/>
        <n v="9984126"/>
        <n v="9984127"/>
        <n v="9984128"/>
        <n v="9984129"/>
        <n v="9984130"/>
        <n v="9984131"/>
        <n v="9984132"/>
        <n v="9984133"/>
        <n v="9984134"/>
        <n v="9984135"/>
        <n v="9984136"/>
        <n v="9984137"/>
        <n v="9984138"/>
        <n v="9984139"/>
        <n v="9984140"/>
        <n v="9984141"/>
        <n v="9984142"/>
        <n v="9984143"/>
        <n v="9984144"/>
        <n v="9984145"/>
        <n v="9984146"/>
        <n v="9984147"/>
        <n v="9984148"/>
        <n v="9984149"/>
        <n v="9984150"/>
        <n v="9984169"/>
        <n v="9984170"/>
        <n v="9984171"/>
        <n v="9984172"/>
        <n v="9984173"/>
        <n v="9984174"/>
        <n v="9984175"/>
        <n v="9984176"/>
        <n v="9984177"/>
        <n v="9984178"/>
        <n v="9984179"/>
        <n v="9984180"/>
        <n v="9984181"/>
        <n v="9984182"/>
        <n v="9984183"/>
        <n v="9984184"/>
        <n v="9984185"/>
        <n v="9984186"/>
        <n v="9984187"/>
        <n v="9984188"/>
        <n v="9984189"/>
        <n v="9984190"/>
        <n v="9984191"/>
        <n v="9984192"/>
        <n v="9984193"/>
        <n v="9984194"/>
        <n v="9984195"/>
        <n v="9984196"/>
        <n v="9984197"/>
        <n v="9984198"/>
        <n v="9984199"/>
        <n v="9984200"/>
        <n v="9984201"/>
        <n v="9984202"/>
        <n v="9984203"/>
        <n v="9984204"/>
        <n v="9984205"/>
        <n v="9984206"/>
        <n v="9984207"/>
        <n v="9984208"/>
        <n v="9984209"/>
        <n v="11356434"/>
        <n v="11503732"/>
        <n v="11503733"/>
        <n v="11503734"/>
        <n v="11504328"/>
        <n v="11504330"/>
        <n v="11504331"/>
        <n v="11504332"/>
        <n v="11504333"/>
        <n v="11504334"/>
        <n v="11504335"/>
        <n v="11504336"/>
        <n v="11504337"/>
        <n v="11504338"/>
        <n v="11504339"/>
        <n v="11504340"/>
        <n v="11504341"/>
        <n v="11926028"/>
        <n v="11951406"/>
        <n v="11952951"/>
        <n v="11954766"/>
        <n v="11954770"/>
        <n v="11954776"/>
        <n v="11954777"/>
        <n v="11954778"/>
        <n v="11954779"/>
        <n v="11954780"/>
        <n v="11954781"/>
        <n v="11954782"/>
        <n v="11954783"/>
        <n v="11954784"/>
        <n v="11954786"/>
        <n v="11954787"/>
        <n v="11954788"/>
        <n v="11954791"/>
        <n v="11954793"/>
        <n v="11954797"/>
        <n v="11955079"/>
        <n v="11955080"/>
        <n v="11955081"/>
        <n v="11955101"/>
        <n v="11955102"/>
        <n v="11955103"/>
        <n v="11955104"/>
        <n v="11955105"/>
        <n v="11955106"/>
        <n v="11955107"/>
        <n v="11955108"/>
        <n v="11955109"/>
        <n v="11955110"/>
        <n v="11955111"/>
        <n v="11955112"/>
        <n v="11955113"/>
        <n v="11955114"/>
        <n v="11955115"/>
        <n v="11955116"/>
        <n v="11955117"/>
        <n v="11955118"/>
        <n v="11955119"/>
        <n v="11955120"/>
        <n v="11955121"/>
        <n v="11955122"/>
        <n v="11955123"/>
        <n v="11955124"/>
        <n v="11955125"/>
        <n v="11955126"/>
        <n v="11955127"/>
        <n v="11955128"/>
        <n v="11955129"/>
        <n v="11955130"/>
        <n v="11955131"/>
        <n v="11955132"/>
        <n v="11955133"/>
        <n v="11955134"/>
        <n v="11955135"/>
        <n v="11955136"/>
        <n v="11955137"/>
        <n v="11955139"/>
        <n v="11955141"/>
        <n v="11955142"/>
        <n v="11955143"/>
        <n v="11955144"/>
        <n v="11955145"/>
        <n v="11955146"/>
        <n v="11955147"/>
        <n v="11955148"/>
        <n v="11955149"/>
        <n v="11955150"/>
        <n v="11955296"/>
        <n v="11955297"/>
        <n v="11955298"/>
        <n v="11955299"/>
        <n v="11955300"/>
        <n v="11955401"/>
        <n v="11955402"/>
        <n v="11955403"/>
        <n v="11955404"/>
        <n v="11955405"/>
        <n v="11955406"/>
        <n v="11955407"/>
        <n v="11955408"/>
        <n v="11955409"/>
        <n v="11955410"/>
        <n v="11955411"/>
        <n v="11955412"/>
        <n v="11955413"/>
        <n v="11955414"/>
        <n v="11955415"/>
        <n v="11955416"/>
        <n v="11955603"/>
        <n v="11955604"/>
        <n v="11955605"/>
        <n v="11955606"/>
        <n v="11955607"/>
        <n v="11955608"/>
        <n v="11955609"/>
        <n v="11955610"/>
        <n v="11955611"/>
        <n v="11955612"/>
        <n v="11955613"/>
        <n v="11955614"/>
        <n v="11955615"/>
        <n v="11955616"/>
        <n v="11955617"/>
        <n v="11955618"/>
        <n v="11955619"/>
        <n v="11955620"/>
        <n v="11955621"/>
        <n v="11955622"/>
        <n v="11955623"/>
        <n v="11955624"/>
        <n v="11955625"/>
        <n v="11955626"/>
        <n v="11955627"/>
        <n v="11955628"/>
        <n v="11955629"/>
        <n v="11955630"/>
        <n v="11955631"/>
        <n v="11955632"/>
        <n v="11955633"/>
        <n v="11955634"/>
        <n v="11955635"/>
        <n v="11955636"/>
        <n v="11955637"/>
        <n v="11955638"/>
        <n v="11955639"/>
        <n v="11955640"/>
        <n v="11955641"/>
        <n v="11955642"/>
        <n v="11955643"/>
        <n v="11955644"/>
        <n v="11955645"/>
        <n v="11955646"/>
        <n v="11955647"/>
        <n v="11955648"/>
        <n v="11955649"/>
        <n v="11955650"/>
        <n v="11955651"/>
        <n v="11955652"/>
        <n v="11955653"/>
        <n v="11955654"/>
        <n v="11955655"/>
        <n v="11955661"/>
        <n v="11955662"/>
        <n v="11955663"/>
        <n v="11955664"/>
        <n v="11955665"/>
        <n v="11955666"/>
        <n v="11955667"/>
        <n v="11955668"/>
        <n v="11955669"/>
        <n v="11955670"/>
        <n v="11955671"/>
        <n v="11955672"/>
        <n v="11955673"/>
        <n v="11955674"/>
        <n v="11955675"/>
        <n v="11955676"/>
        <n v="11955677"/>
        <n v="11955678"/>
        <n v="11955679"/>
        <n v="11955680"/>
        <n v="11955681"/>
        <n v="11955682"/>
        <n v="11955683"/>
        <n v="11955684"/>
        <n v="11955685"/>
        <n v="11955686"/>
        <n v="11955687"/>
        <n v="11955688"/>
        <n v="11955689"/>
        <n v="11955690"/>
        <n v="11955691"/>
        <n v="11955692"/>
        <n v="11955693"/>
        <n v="11955737"/>
        <n v="11955738"/>
        <n v="11955739"/>
        <n v="11955740"/>
        <n v="11955741"/>
        <n v="11955742"/>
        <n v="11955743"/>
        <n v="11955744"/>
        <n v="11955745"/>
        <n v="11955746"/>
        <n v="11955747"/>
        <n v="11955748"/>
        <n v="11955749"/>
        <n v="11955750"/>
        <n v="11955751"/>
        <n v="11955752"/>
        <n v="11955753"/>
        <n v="11955754"/>
        <n v="11955755"/>
        <n v="11955756"/>
        <n v="11955757"/>
        <n v="11955758"/>
        <n v="11955759"/>
        <n v="11955801"/>
        <n v="11955802"/>
        <n v="11955803"/>
        <n v="11955804"/>
        <n v="11955805"/>
        <n v="11955806"/>
        <n v="11955807"/>
        <n v="11955808"/>
        <n v="11955809"/>
        <n v="11955810"/>
        <n v="11955811"/>
        <n v="11955813"/>
        <n v="11955814"/>
        <n v="11955815"/>
        <n v="11955817"/>
        <n v="11955847"/>
        <n v="11955848"/>
        <n v="11955849"/>
        <n v="11955850"/>
        <n v="11955901"/>
        <n v="11955902"/>
        <n v="11955903"/>
        <n v="11955904"/>
        <n v="11955905"/>
        <n v="11955906"/>
        <n v="11955907"/>
        <n v="11955908"/>
        <n v="11955909"/>
        <n v="11955910"/>
        <n v="11955911"/>
        <n v="11955912"/>
        <n v="11955913"/>
        <n v="11955914"/>
        <n v="11955951"/>
        <n v="11955952"/>
        <n v="11955955"/>
        <n v="11956006"/>
        <n v="11956007"/>
        <n v="11956008"/>
        <n v="11956009"/>
        <n v="11956010"/>
        <n v="11956011"/>
        <n v="11956012"/>
        <n v="11956013"/>
        <n v="11956014"/>
        <n v="11956015"/>
        <n v="11956016"/>
        <n v="11956017"/>
        <n v="11956018"/>
        <n v="11956019"/>
        <n v="11956020"/>
        <n v="11956021"/>
        <n v="11956022"/>
        <n v="11956023"/>
        <n v="11956024"/>
        <n v="11956025"/>
        <n v="11956026"/>
        <n v="11956027"/>
        <n v="11956029"/>
        <n v="11956030"/>
        <n v="11956031"/>
        <n v="11956032"/>
        <n v="11956033"/>
        <n v="11956034"/>
        <n v="11956035"/>
        <n v="11956036"/>
        <n v="11956037"/>
        <n v="11956038"/>
        <n v="11956039"/>
        <n v="11956040"/>
        <n v="11956041"/>
        <n v="11956042"/>
        <n v="11956043"/>
        <n v="11956044"/>
        <n v="11956045"/>
        <n v="11956046"/>
        <n v="11956047"/>
        <n v="11956048"/>
        <n v="11956049"/>
        <n v="11956050"/>
        <n v="11956051"/>
        <n v="11956052"/>
        <n v="11956053"/>
        <n v="11956054"/>
        <n v="11956055"/>
        <n v="11956056"/>
        <n v="11956057"/>
        <n v="11956058"/>
        <n v="11956059"/>
        <n v="11956060"/>
        <n v="11956061"/>
        <n v="11956062"/>
        <n v="11956063"/>
        <n v="11956064"/>
        <n v="11956065"/>
        <n v="11956066"/>
        <n v="11956067"/>
        <n v="11956068"/>
        <n v="11956069"/>
        <n v="11956070"/>
        <n v="11956071"/>
        <n v="11956072"/>
        <n v="11956073"/>
        <n v="11956074"/>
        <n v="11956075"/>
        <n v="11956076"/>
        <n v="11956077"/>
        <n v="11956078"/>
        <n v="11956079"/>
        <n v="11956080"/>
        <n v="11956081"/>
        <n v="11956082"/>
        <n v="11956083"/>
        <n v="11956084"/>
        <n v="11956085"/>
        <n v="11956086"/>
        <n v="11956087"/>
        <n v="11956088"/>
        <n v="11956089"/>
        <n v="11956090"/>
        <n v="11956091"/>
        <n v="11956092"/>
        <n v="11956093"/>
        <n v="11956094"/>
        <n v="11956095"/>
        <n v="11956096"/>
        <n v="11956097"/>
        <n v="11956098"/>
        <n v="11956099"/>
        <n v="11956100"/>
        <n v="11956101"/>
        <n v="11956102"/>
        <n v="11956103"/>
        <n v="11956104"/>
        <n v="11956105"/>
        <n v="11956106"/>
        <n v="11956107"/>
        <n v="11956108"/>
        <n v="11956109"/>
        <n v="11956110"/>
        <n v="11956111"/>
        <n v="11956112"/>
        <n v="11956113"/>
        <n v="11956114"/>
        <n v="11956115"/>
        <n v="11956116"/>
        <n v="11956117"/>
        <n v="11956118"/>
        <n v="11956119"/>
        <n v="11956120"/>
        <n v="11956121"/>
        <n v="11956122"/>
        <n v="11956123"/>
        <n v="11956124"/>
        <n v="11956125"/>
        <n v="11956126"/>
        <n v="11956127"/>
        <n v="11956128"/>
        <n v="11956129"/>
        <n v="11956130"/>
        <n v="11956131"/>
        <n v="11956132"/>
        <n v="11956133"/>
        <n v="11956134"/>
        <n v="11956135"/>
        <n v="11956136"/>
        <n v="11956137"/>
        <n v="11956138"/>
        <n v="11956139"/>
        <n v="11956140"/>
        <n v="11956141"/>
        <n v="11956142"/>
        <n v="11956143"/>
        <n v="11956144"/>
        <n v="11956145"/>
        <n v="11956146"/>
        <n v="11956147"/>
        <n v="11956148"/>
        <n v="11956149"/>
        <n v="11956150"/>
        <n v="11956151"/>
        <n v="11956152"/>
        <n v="11956153"/>
        <n v="11956154"/>
        <n v="11956155"/>
        <n v="11956156"/>
        <n v="11956157"/>
        <n v="11956158"/>
        <n v="11956159"/>
        <n v="11956160"/>
        <n v="11956161"/>
        <n v="11956162"/>
        <n v="11956163"/>
        <n v="11956164"/>
        <n v="11956165"/>
        <n v="11956166"/>
        <n v="11956167"/>
        <n v="11956168"/>
        <n v="11956169"/>
        <n v="11956170"/>
        <n v="11956171"/>
        <n v="11956172"/>
        <n v="11956173"/>
        <n v="11956174"/>
        <n v="11956175"/>
        <n v="11956176"/>
        <n v="11956177"/>
        <n v="11956178"/>
        <n v="11956179"/>
        <n v="11956180"/>
        <n v="11956181"/>
        <n v="11956182"/>
        <n v="11956183"/>
        <n v="11956185"/>
        <n v="11956186"/>
        <n v="11956187"/>
        <n v="11956188"/>
        <n v="11956189"/>
        <n v="11956190"/>
        <n v="11956191"/>
        <n v="11956192"/>
        <n v="11956193"/>
        <n v="11956194"/>
        <n v="11956195"/>
        <n v="11956196"/>
        <n v="11956197"/>
        <n v="11956198"/>
        <n v="11956199"/>
        <n v="11956200"/>
        <n v="11956201"/>
        <n v="11956202"/>
        <n v="11956235"/>
        <n v="11956236"/>
        <n v="11956239"/>
        <n v="11956240"/>
        <n v="11956241"/>
        <n v="11956309"/>
        <n v="11956310"/>
        <n v="11956311"/>
        <n v="11956337"/>
        <n v="11956351"/>
        <n v="11956352"/>
        <n v="11956353"/>
        <n v="11956369"/>
        <n v="11956370"/>
        <n v="11956371"/>
        <n v="11956372"/>
        <n v="11956373"/>
        <n v="11956374"/>
        <n v="11956375"/>
        <n v="11956376"/>
        <n v="11956377"/>
        <n v="11956378"/>
        <n v="11956379"/>
        <n v="11956380"/>
        <n v="11956381"/>
        <n v="11956382"/>
        <n v="11956383"/>
        <n v="11956384"/>
        <n v="11956385"/>
        <n v="11956386"/>
        <n v="11956387"/>
        <n v="11956388"/>
        <n v="11956389"/>
        <n v="11956390"/>
        <n v="11956391"/>
        <n v="11956392"/>
        <n v="11956393"/>
        <n v="11956394"/>
        <n v="11956395"/>
        <n v="11956396"/>
        <n v="11956397"/>
        <n v="11956398"/>
        <n v="11956399"/>
        <n v="11956400"/>
        <n v="11956402"/>
        <n v="11956404"/>
        <n v="11956405"/>
        <n v="11956407"/>
        <n v="11956408"/>
        <n v="11956409"/>
        <n v="11956417"/>
        <n v="11956418"/>
        <n v="11956419"/>
        <n v="11956428"/>
        <n v="11956429"/>
        <n v="11956430"/>
        <n v="11956432"/>
        <n v="11956439"/>
        <n v="11956454"/>
        <n v="11956456"/>
        <n v="11956457"/>
        <n v="11956459"/>
        <n v="11956460"/>
        <n v="11956461"/>
        <n v="11956804"/>
        <n v="12020409"/>
        <n v="12040404"/>
        <n v="12040405"/>
        <n v="12040406"/>
        <n v="12040407"/>
        <n v="12040408"/>
        <n v="12040429"/>
        <n v="12040430"/>
        <n v="12040431"/>
        <n v="12040432"/>
        <n v="12040433"/>
        <n v="12040434"/>
        <n v="12040435"/>
        <n v="12040436"/>
        <n v="12040437"/>
        <n v="12040438"/>
        <n v="12040439"/>
        <n v="12040440"/>
        <n v="12040441"/>
        <n v="12040442"/>
        <n v="12040443"/>
        <n v="12040449"/>
        <n v="12239401"/>
        <n v="12239402"/>
        <n v="12239403"/>
        <n v="12239404"/>
        <n v="12239405"/>
        <n v="12239406"/>
        <n v="12239407"/>
        <n v="12239408"/>
        <n v="12239409"/>
        <n v="12239410"/>
        <n v="12239411"/>
        <n v="12239412"/>
        <n v="12239413"/>
        <n v="12239415"/>
        <n v="12239416"/>
        <n v="12239417"/>
        <n v="12239418"/>
        <n v="12239419"/>
        <n v="12239420"/>
        <n v="12239421"/>
        <n v="12239422"/>
        <n v="12239423"/>
        <n v="12239424"/>
        <n v="12239425"/>
        <n v="12239426"/>
        <n v="12239427"/>
        <n v="12239428"/>
        <n v="12239429"/>
        <n v="12239430"/>
        <n v="12239431"/>
        <n v="12239432"/>
        <n v="12239433"/>
        <n v="12239434"/>
        <n v="12239435"/>
        <n v="12239436"/>
        <n v="12239437"/>
        <n v="12239438"/>
        <n v="12239439"/>
        <n v="12239440"/>
        <n v="12239441"/>
        <n v="12239442"/>
        <n v="12239443"/>
        <n v="12239444"/>
        <n v="12239445"/>
        <n v="12239446"/>
        <n v="12239447"/>
        <n v="12239448"/>
        <n v="12239450"/>
        <n v="12240055"/>
        <n v="12240056"/>
        <n v="12240109"/>
        <n v="12240110"/>
        <n v="12240111"/>
        <n v="12240112"/>
        <n v="12240113"/>
        <n v="12312051"/>
        <n v="12312052"/>
        <n v="12312053"/>
        <n v="12312054"/>
        <n v="12312055"/>
        <n v="12312201"/>
        <n v="12312202"/>
        <n v="12312203"/>
        <n v="12312204"/>
        <n v="12312205"/>
        <n v="12312206"/>
        <n v="12312207"/>
        <n v="12312208"/>
        <n v="12312209"/>
        <n v="12312210"/>
        <n v="12312211"/>
        <n v="12312212"/>
        <n v="12312213"/>
        <n v="12312214"/>
        <n v="12312215"/>
        <n v="12312216"/>
        <n v="12312217"/>
        <n v="12312218"/>
        <n v="12312219"/>
        <n v="12312220"/>
        <n v="12312221"/>
        <n v="12312222"/>
        <n v="12312223"/>
        <n v="12312224"/>
        <n v="12312225"/>
        <n v="12312226"/>
        <n v="12312227"/>
        <n v="12312228"/>
        <n v="12312229"/>
        <n v="12312230"/>
        <n v="12312231"/>
        <n v="12312232"/>
        <n v="12312233"/>
        <n v="12312234"/>
        <n v="12312235"/>
        <n v="12312236"/>
        <n v="12312237"/>
        <n v="12312238"/>
        <n v="12312239"/>
        <n v="12312240"/>
        <n v="12312241"/>
        <n v="12312242"/>
        <n v="12312243"/>
        <n v="12312244"/>
        <n v="12312245"/>
        <n v="12312246"/>
        <n v="12312247"/>
        <n v="12312248"/>
        <n v="12312249"/>
        <n v="12312250"/>
        <n v="12312251"/>
        <n v="12312252"/>
        <n v="12312253"/>
        <n v="12312254"/>
        <n v="12312255"/>
        <n v="12312256"/>
        <n v="12312257"/>
        <n v="12312258"/>
        <n v="12312259"/>
        <n v="12312260"/>
        <n v="12312261"/>
        <n v="12313779"/>
        <n v="12313784"/>
        <n v="12313785"/>
        <n v="12313786"/>
        <n v="12313787"/>
        <n v="12313788"/>
        <n v="12313789"/>
        <n v="12313790"/>
        <n v="12313791"/>
        <n v="12313792"/>
        <n v="12313793"/>
        <n v="12313794"/>
        <n v="12313795"/>
        <n v="12313796"/>
        <n v="12313797"/>
        <n v="12313798"/>
        <n v="12313799"/>
        <n v="12313800"/>
        <n v="12314824"/>
        <n v="12314825"/>
        <n v="12314826"/>
        <n v="12314827"/>
        <n v="12314828"/>
        <n v="12314829"/>
        <n v="12314830"/>
        <n v="12314831"/>
        <n v="12314832"/>
        <n v="12314833"/>
        <n v="12314834"/>
        <n v="12314835"/>
        <n v="12314836"/>
        <n v="12314837"/>
        <n v="12314838"/>
        <n v="12314839"/>
        <n v="12314840"/>
        <n v="12314841"/>
        <n v="12314842"/>
        <n v="12314843"/>
        <n v="12314844"/>
        <n v="12314845"/>
        <n v="12314846"/>
        <n v="12314847"/>
        <n v="12314848"/>
        <n v="12314849"/>
        <n v="12314850"/>
        <n v="12314901"/>
        <n v="12314902"/>
        <n v="12314903"/>
        <n v="12314904"/>
        <n v="12314905"/>
        <n v="12314906"/>
        <n v="12314907"/>
        <n v="12314908"/>
        <n v="12314909"/>
        <n v="12314910"/>
        <n v="12314911"/>
        <n v="12314912"/>
        <n v="12314913"/>
        <n v="12314914"/>
        <n v="12314915"/>
        <n v="12314916"/>
        <n v="12314917"/>
        <n v="12314918"/>
        <n v="12314919"/>
        <n v="12314920"/>
        <n v="12314921"/>
        <n v="12314922"/>
        <n v="12314923"/>
        <n v="12314924"/>
        <n v="12314925"/>
        <n v="12314926"/>
        <n v="12314927"/>
        <n v="12314928"/>
        <n v="12314929"/>
        <n v="12314930"/>
        <n v="12314931"/>
        <n v="12314932"/>
        <n v="12314933"/>
        <n v="12314934"/>
        <n v="12314935"/>
        <n v="12314936"/>
        <n v="12314937"/>
        <n v="12314938"/>
        <n v="12314939"/>
        <n v="12314940"/>
        <n v="12314941"/>
        <n v="12314942"/>
        <n v="12314943"/>
        <n v="12314944"/>
        <n v="12314945"/>
        <n v="12314946"/>
        <n v="12314947"/>
        <n v="12314948"/>
        <n v="12314949"/>
        <n v="12314950"/>
        <n v="12315001"/>
        <n v="12315002"/>
        <n v="12315003"/>
        <n v="12315004"/>
        <n v="12315005"/>
        <n v="12315006"/>
        <n v="12315007"/>
        <n v="12315008"/>
        <n v="12315009"/>
        <n v="12315010"/>
        <n v="12315011"/>
        <n v="12315012"/>
        <n v="12315013"/>
        <n v="12315014"/>
        <n v="12315015"/>
        <n v="12315016"/>
        <n v="12315017"/>
        <n v="12315018"/>
        <n v="12315019"/>
        <n v="12315020"/>
        <n v="12315021"/>
        <n v="12315022"/>
        <n v="12315023"/>
        <n v="12315024"/>
        <n v="12315025"/>
        <n v="12315026"/>
        <n v="12315027"/>
        <n v="12315028"/>
        <n v="12315029"/>
        <n v="12315030"/>
        <n v="12315031"/>
        <n v="12315032"/>
        <n v="12315033"/>
        <n v="12315034"/>
        <n v="12315035"/>
        <n v="12315036"/>
        <n v="12315037"/>
        <n v="12315038"/>
        <n v="12315040"/>
        <n v="12315041"/>
        <n v="12315042"/>
        <n v="12315043"/>
        <n v="12315044"/>
        <n v="12315045"/>
        <n v="12315046"/>
        <n v="12315047"/>
        <n v="12315048"/>
        <n v="12315049"/>
        <n v="12315050"/>
        <m/>
      </sharedItems>
    </cacheField>
    <cacheField name="BAGS" numFmtId="0">
      <sharedItems containsSemiMixedTypes="0" containsString="0" containsNumber="1" containsInteger="1" minValue="0" maxValue="199" count="9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7"/>
        <n v="48"/>
        <n v="49"/>
        <n v="50"/>
        <n v="51"/>
        <n v="52"/>
        <n v="53"/>
        <n v="54"/>
        <n v="55"/>
        <n v="56"/>
        <n v="58"/>
        <n v="59"/>
        <n v="60"/>
        <n v="61"/>
        <n v="62"/>
        <n v="64"/>
        <n v="65"/>
        <n v="66"/>
        <n v="68"/>
        <n v="69"/>
        <n v="70"/>
        <n v="73"/>
        <n v="74"/>
        <n v="75"/>
        <n v="76"/>
        <n v="77"/>
        <n v="79"/>
        <n v="80"/>
        <n v="82"/>
        <n v="83"/>
        <n v="84"/>
        <n v="85"/>
        <n v="86"/>
        <n v="93"/>
        <n v="94"/>
        <n v="97"/>
        <n v="100"/>
        <n v="103"/>
        <n v="113"/>
        <n v="116"/>
        <n v="120"/>
        <n v="121"/>
        <n v="122"/>
        <n v="140"/>
        <n v="145"/>
        <n v="147"/>
        <n v="148"/>
        <n v="154"/>
        <n v="159"/>
        <n v="199"/>
      </sharedItems>
    </cacheField>
    <cacheField name="VARIETY" numFmtId="0">
      <sharedItems containsBlank="1" count="3">
        <s v="PD"/>
        <s v="PW"/>
        <m/>
      </sharedItems>
    </cacheField>
    <cacheField name="SACK" numFmtId="0">
      <sharedItems containsBlank="1" count="2">
        <s v="E50"/>
        <m/>
      </sharedItems>
    </cacheField>
    <cacheField name="MC" numFmtId="0">
      <sharedItems containsSemiMixedTypes="0" containsString="0" containsNumber="1" minValue="0" maxValue="29.9" count="51">
        <n v="0"/>
        <n v="2"/>
        <n v="8.5"/>
        <n v="10.9"/>
        <n v="12"/>
        <n v="12.12"/>
        <n v="12.4"/>
        <n v="12.5"/>
        <n v="12.7"/>
        <n v="13"/>
        <n v="13.1"/>
        <n v="13.2"/>
        <n v="13.4"/>
        <n v="13.5"/>
        <n v="13.6"/>
        <n v="13.7"/>
        <n v="13.8"/>
        <n v="13.9"/>
        <n v="14"/>
        <n v="22"/>
        <n v="22.1"/>
        <n v="22.2"/>
        <n v="22.3"/>
        <n v="22.4"/>
        <n v="22.5"/>
        <n v="22.6"/>
        <n v="22.7"/>
        <n v="22.8"/>
        <n v="22.9"/>
        <n v="23"/>
        <n v="23.2"/>
        <n v="23.3"/>
        <n v="23.5"/>
        <n v="23.8"/>
        <n v="24"/>
        <n v="24.2"/>
        <n v="24.5"/>
        <n v="24.8"/>
        <n v="25"/>
        <n v="25.1"/>
        <n v="25.5"/>
        <n v="26"/>
        <n v="26.5"/>
        <n v="26.7"/>
        <n v="27"/>
        <n v="27.6"/>
        <n v="28"/>
        <n v="28.1"/>
        <n v="28.2"/>
        <n v="29"/>
        <n v="29.9"/>
      </sharedItems>
    </cacheField>
    <cacheField name="PURITY" numFmtId="0">
      <sharedItems containsSemiMixedTypes="0" containsString="0" containsNumber="1" containsInteger="1" minValue="0" maxValue="99" count="8">
        <n v="0"/>
        <n v="90"/>
        <n v="91"/>
        <n v="92"/>
        <n v="93"/>
        <n v="94"/>
        <n v="95"/>
        <n v="99"/>
      </sharedItems>
    </cacheField>
    <cacheField name="GROSS_WEIGHT" numFmtId="0">
      <sharedItems containsString="0" containsBlank="1" containsNumber="1" containsInteger="1" minValue="30" maxValue="10229" count="922">
        <n v="30"/>
        <n v="36"/>
        <n v="37"/>
        <n v="39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9"/>
        <n v="73"/>
        <n v="74"/>
        <n v="78"/>
        <n v="79"/>
        <n v="83"/>
        <n v="84"/>
        <n v="85"/>
        <n v="86"/>
        <n v="87"/>
        <n v="88"/>
        <n v="89"/>
        <n v="90"/>
        <n v="92"/>
        <n v="93"/>
        <n v="94"/>
        <n v="95"/>
        <n v="96"/>
        <n v="97"/>
        <n v="98"/>
        <n v="99"/>
        <n v="100"/>
        <n v="101"/>
        <n v="103"/>
        <n v="104"/>
        <n v="105"/>
        <n v="106"/>
        <n v="107"/>
        <n v="108"/>
        <n v="109"/>
        <n v="110"/>
        <n v="111"/>
        <n v="113"/>
        <n v="117"/>
        <n v="125"/>
        <n v="126"/>
        <n v="128"/>
        <n v="129"/>
        <n v="131"/>
        <n v="134"/>
        <n v="135"/>
        <n v="136"/>
        <n v="137"/>
        <n v="138"/>
        <n v="139"/>
        <n v="140"/>
        <n v="142"/>
        <n v="143"/>
        <n v="144"/>
        <n v="145"/>
        <n v="146"/>
        <n v="147"/>
        <n v="148"/>
        <n v="150"/>
        <n v="152"/>
        <n v="154"/>
        <n v="155"/>
        <n v="156"/>
        <n v="157"/>
        <n v="158"/>
        <n v="161"/>
        <n v="162"/>
        <n v="163"/>
        <n v="164"/>
        <n v="165"/>
        <n v="166"/>
        <n v="168"/>
        <n v="169"/>
        <n v="170"/>
        <n v="171"/>
        <n v="172"/>
        <n v="173"/>
        <n v="174"/>
        <n v="176"/>
        <n v="177"/>
        <n v="178"/>
        <n v="179"/>
        <n v="180"/>
        <n v="182"/>
        <n v="183"/>
        <n v="186"/>
        <n v="187"/>
        <n v="188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7"/>
        <n v="229"/>
        <n v="230"/>
        <n v="231"/>
        <n v="232"/>
        <n v="233"/>
        <n v="234"/>
        <n v="237"/>
        <n v="238"/>
        <n v="239"/>
        <n v="240"/>
        <n v="241"/>
        <n v="242"/>
        <n v="244"/>
        <n v="246"/>
        <n v="247"/>
        <n v="248"/>
        <n v="249"/>
        <n v="250"/>
        <n v="251"/>
        <n v="253"/>
        <n v="254"/>
        <n v="255"/>
        <n v="257"/>
        <n v="258"/>
        <n v="261"/>
        <n v="262"/>
        <n v="263"/>
        <n v="264"/>
        <n v="265"/>
        <n v="266"/>
        <n v="267"/>
        <n v="268"/>
        <n v="270"/>
        <n v="272"/>
        <n v="273"/>
        <n v="274"/>
        <n v="275"/>
        <n v="277"/>
        <n v="278"/>
        <n v="279"/>
        <n v="280"/>
        <n v="281"/>
        <n v="282"/>
        <n v="284"/>
        <n v="288"/>
        <n v="289"/>
        <n v="290"/>
        <n v="292"/>
        <n v="293"/>
        <n v="294"/>
        <n v="295"/>
        <n v="296"/>
        <n v="297"/>
        <n v="299"/>
        <n v="300"/>
        <n v="301"/>
        <n v="302"/>
        <n v="303"/>
        <n v="304"/>
        <n v="306"/>
        <n v="307"/>
        <n v="310"/>
        <n v="311"/>
        <n v="313"/>
        <n v="315"/>
        <n v="316"/>
        <n v="317"/>
        <n v="318"/>
        <n v="319"/>
        <n v="320"/>
        <n v="321"/>
        <n v="322"/>
        <n v="323"/>
        <n v="324"/>
        <n v="326"/>
        <n v="327"/>
        <n v="329"/>
        <n v="330"/>
        <n v="332"/>
        <n v="336"/>
        <n v="337"/>
        <n v="340"/>
        <n v="343"/>
        <n v="344"/>
        <n v="345"/>
        <n v="346"/>
        <n v="347"/>
        <n v="348"/>
        <n v="349"/>
        <n v="352"/>
        <n v="353"/>
        <n v="356"/>
        <n v="357"/>
        <n v="358"/>
        <n v="359"/>
        <n v="360"/>
        <n v="361"/>
        <n v="363"/>
        <n v="365"/>
        <n v="367"/>
        <n v="368"/>
        <n v="369"/>
        <n v="370"/>
        <n v="372"/>
        <n v="373"/>
        <n v="375"/>
        <n v="379"/>
        <n v="380"/>
        <n v="381"/>
        <n v="382"/>
        <n v="383"/>
        <n v="384"/>
        <n v="385"/>
        <n v="386"/>
        <n v="387"/>
        <n v="389"/>
        <n v="390"/>
        <n v="391"/>
        <n v="392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9"/>
        <n v="430"/>
        <n v="431"/>
        <n v="432"/>
        <n v="433"/>
        <n v="434"/>
        <n v="435"/>
        <n v="437"/>
        <n v="438"/>
        <n v="439"/>
        <n v="440"/>
        <n v="443"/>
        <n v="445"/>
        <n v="446"/>
        <n v="448"/>
        <n v="449"/>
        <n v="451"/>
        <n v="452"/>
        <n v="454"/>
        <n v="455"/>
        <n v="456"/>
        <n v="462"/>
        <n v="464"/>
        <n v="465"/>
        <n v="466"/>
        <n v="467"/>
        <n v="468"/>
        <n v="469"/>
        <n v="471"/>
        <n v="472"/>
        <n v="473"/>
        <n v="474"/>
        <n v="475"/>
        <n v="477"/>
        <n v="478"/>
        <n v="479"/>
        <n v="480"/>
        <n v="482"/>
        <n v="484"/>
        <n v="486"/>
        <n v="487"/>
        <n v="490"/>
        <n v="493"/>
        <n v="494"/>
        <n v="496"/>
        <n v="498"/>
        <n v="499"/>
        <n v="500"/>
        <n v="501"/>
        <n v="502"/>
        <n v="507"/>
        <n v="510"/>
        <n v="511"/>
        <n v="513"/>
        <n v="515"/>
        <n v="516"/>
        <n v="517"/>
        <n v="518"/>
        <n v="522"/>
        <n v="526"/>
        <n v="527"/>
        <n v="528"/>
        <n v="529"/>
        <n v="530"/>
        <n v="531"/>
        <n v="532"/>
        <n v="534"/>
        <n v="535"/>
        <n v="536"/>
        <n v="537"/>
        <n v="538"/>
        <n v="540"/>
        <n v="541"/>
        <n v="544"/>
        <n v="545"/>
        <n v="547"/>
        <n v="548"/>
        <n v="549"/>
        <n v="550"/>
        <n v="553"/>
        <n v="554"/>
        <n v="559"/>
        <n v="560"/>
        <n v="561"/>
        <n v="562"/>
        <n v="566"/>
        <n v="569"/>
        <n v="571"/>
        <n v="572"/>
        <n v="573"/>
        <n v="574"/>
        <n v="576"/>
        <n v="581"/>
        <n v="583"/>
        <n v="584"/>
        <n v="586"/>
        <n v="591"/>
        <n v="592"/>
        <n v="594"/>
        <n v="596"/>
        <n v="598"/>
        <n v="599"/>
        <n v="602"/>
        <n v="603"/>
        <n v="604"/>
        <n v="605"/>
        <n v="606"/>
        <n v="607"/>
        <n v="613"/>
        <n v="614"/>
        <n v="616"/>
        <n v="617"/>
        <n v="624"/>
        <n v="627"/>
        <n v="629"/>
        <n v="630"/>
        <n v="634"/>
        <n v="635"/>
        <n v="637"/>
        <n v="638"/>
        <n v="640"/>
        <n v="641"/>
        <n v="643"/>
        <n v="645"/>
        <n v="646"/>
        <n v="647"/>
        <n v="648"/>
        <n v="649"/>
        <n v="650"/>
        <n v="652"/>
        <n v="655"/>
        <n v="661"/>
        <n v="662"/>
        <n v="664"/>
        <n v="665"/>
        <n v="666"/>
        <n v="667"/>
        <n v="668"/>
        <n v="669"/>
        <n v="671"/>
        <n v="672"/>
        <n v="673"/>
        <n v="674"/>
        <n v="677"/>
        <n v="678"/>
        <n v="680"/>
        <n v="681"/>
        <n v="682"/>
        <n v="685"/>
        <n v="686"/>
        <n v="690"/>
        <n v="692"/>
        <n v="693"/>
        <n v="694"/>
        <n v="696"/>
        <n v="697"/>
        <n v="699"/>
        <n v="700"/>
        <n v="701"/>
        <n v="702"/>
        <n v="706"/>
        <n v="709"/>
        <n v="710"/>
        <n v="712"/>
        <n v="714"/>
        <n v="716"/>
        <n v="720"/>
        <n v="721"/>
        <n v="725"/>
        <n v="726"/>
        <n v="727"/>
        <n v="734"/>
        <n v="735"/>
        <n v="740"/>
        <n v="741"/>
        <n v="742"/>
        <n v="744"/>
        <n v="745"/>
        <n v="746"/>
        <n v="747"/>
        <n v="748"/>
        <n v="754"/>
        <n v="756"/>
        <n v="757"/>
        <n v="758"/>
        <n v="759"/>
        <n v="760"/>
        <n v="761"/>
        <n v="764"/>
        <n v="768"/>
        <n v="772"/>
        <n v="773"/>
        <n v="774"/>
        <n v="776"/>
        <n v="778"/>
        <n v="779"/>
        <n v="785"/>
        <n v="786"/>
        <n v="788"/>
        <n v="790"/>
        <n v="791"/>
        <n v="792"/>
        <n v="794"/>
        <n v="795"/>
        <n v="796"/>
        <n v="800"/>
        <n v="803"/>
        <n v="804"/>
        <n v="805"/>
        <n v="806"/>
        <n v="809"/>
        <n v="810"/>
        <n v="811"/>
        <n v="812"/>
        <n v="813"/>
        <n v="816"/>
        <n v="817"/>
        <n v="818"/>
        <n v="819"/>
        <n v="820"/>
        <n v="821"/>
        <n v="822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2"/>
        <n v="933"/>
        <n v="934"/>
        <n v="935"/>
        <n v="937"/>
        <n v="938"/>
        <n v="939"/>
        <n v="940"/>
        <n v="942"/>
        <n v="944"/>
        <n v="945"/>
        <n v="946"/>
        <n v="947"/>
        <n v="948"/>
        <n v="949"/>
        <n v="950"/>
        <n v="952"/>
        <n v="953"/>
        <n v="954"/>
        <n v="955"/>
        <n v="956"/>
        <n v="957"/>
        <n v="958"/>
        <n v="959"/>
        <n v="961"/>
        <n v="962"/>
        <n v="963"/>
        <n v="964"/>
        <n v="965"/>
        <n v="967"/>
        <n v="969"/>
        <n v="970"/>
        <n v="971"/>
        <n v="974"/>
        <n v="976"/>
        <n v="977"/>
        <n v="978"/>
        <n v="979"/>
        <n v="980"/>
        <n v="981"/>
        <n v="982"/>
        <n v="983"/>
        <n v="987"/>
        <n v="988"/>
        <n v="989"/>
        <n v="990"/>
        <n v="991"/>
        <n v="992"/>
        <n v="993"/>
        <n v="995"/>
        <n v="997"/>
        <n v="998"/>
        <n v="999"/>
        <n v="1000"/>
        <n v="1004"/>
        <n v="1012"/>
        <n v="1025"/>
        <n v="1029"/>
        <n v="1040"/>
        <n v="1053"/>
        <n v="1061"/>
        <n v="1063"/>
        <n v="1068"/>
        <n v="1071"/>
        <n v="1075"/>
        <n v="1078"/>
        <n v="1084"/>
        <n v="1086"/>
        <n v="1088"/>
        <n v="1092"/>
        <n v="1093"/>
        <n v="1094"/>
        <n v="1096"/>
        <n v="1097"/>
        <n v="1098"/>
        <n v="1099"/>
        <n v="1102"/>
        <n v="1104"/>
        <n v="1108"/>
        <n v="1110"/>
        <n v="1114"/>
        <n v="1136"/>
        <n v="1138"/>
        <n v="1141"/>
        <n v="1144"/>
        <n v="1151"/>
        <n v="1156"/>
        <n v="1160"/>
        <n v="1164"/>
        <n v="1166"/>
        <n v="1167"/>
        <n v="1169"/>
        <n v="1173"/>
        <n v="1177"/>
        <n v="1179"/>
        <n v="1180"/>
        <n v="1193"/>
        <n v="1199"/>
        <n v="1201"/>
        <n v="1205"/>
        <n v="1206"/>
        <n v="1227"/>
        <n v="1229"/>
        <n v="1230"/>
        <n v="1234"/>
        <n v="1237"/>
        <n v="1238"/>
        <n v="1241"/>
        <n v="1251"/>
        <n v="1256"/>
        <n v="1260"/>
        <n v="1261"/>
        <n v="1263"/>
        <n v="1282"/>
        <n v="1285"/>
        <n v="1286"/>
        <n v="1288"/>
        <n v="1293"/>
        <n v="1303"/>
        <n v="1311"/>
        <n v="1318"/>
        <n v="1321"/>
        <n v="1335"/>
        <n v="1349"/>
        <n v="1362"/>
        <n v="1363"/>
        <n v="1369"/>
        <n v="1376"/>
        <n v="1378"/>
        <n v="1388"/>
        <n v="1389"/>
        <n v="1394"/>
        <n v="1405"/>
        <n v="1409"/>
        <n v="1411"/>
        <n v="1412"/>
        <n v="1468"/>
        <n v="1481"/>
        <n v="1501"/>
        <n v="1508"/>
        <n v="1522"/>
        <n v="1546"/>
        <n v="1562"/>
        <n v="1568"/>
        <n v="1570"/>
        <n v="1575"/>
        <n v="1579"/>
        <n v="1585"/>
        <n v="1589"/>
        <n v="1611"/>
        <n v="1638"/>
        <n v="1657"/>
        <n v="1662"/>
        <n v="1669"/>
        <n v="1681"/>
        <n v="1686"/>
        <n v="1693"/>
        <n v="1723"/>
        <n v="1724"/>
        <n v="1731"/>
        <n v="1741"/>
        <n v="1750"/>
        <n v="1764"/>
        <n v="1770"/>
        <n v="1775"/>
        <n v="1790"/>
        <n v="1798"/>
        <n v="1802"/>
        <n v="1806"/>
        <n v="1807"/>
        <n v="1840"/>
        <n v="1841"/>
        <n v="1842"/>
        <n v="1844"/>
        <n v="1863"/>
        <n v="1866"/>
        <n v="1873"/>
        <n v="1889"/>
        <n v="1895"/>
        <n v="1900"/>
        <n v="1927"/>
        <n v="1962"/>
        <n v="1974"/>
        <n v="1980"/>
        <n v="2021"/>
        <n v="2022"/>
        <n v="2030"/>
        <n v="2036"/>
        <n v="2055"/>
        <n v="2063"/>
        <n v="2114"/>
        <n v="2142"/>
        <n v="2156"/>
        <n v="2161"/>
        <n v="2172"/>
        <n v="2179"/>
        <n v="2185"/>
        <n v="2187"/>
        <n v="2188"/>
        <n v="2232"/>
        <n v="2235"/>
        <n v="2245"/>
        <n v="2256"/>
        <n v="2260"/>
        <n v="2295"/>
        <n v="2330"/>
        <n v="2334"/>
        <n v="2375"/>
        <n v="2403"/>
        <n v="2405"/>
        <n v="2426"/>
        <n v="2444"/>
        <n v="2471"/>
        <n v="2515"/>
        <n v="2517"/>
        <n v="2563"/>
        <n v="2564"/>
        <n v="2578"/>
        <n v="2604"/>
        <n v="2621"/>
        <n v="2624"/>
        <n v="2645"/>
        <n v="2647"/>
        <n v="2648"/>
        <n v="2657"/>
        <n v="2739"/>
        <n v="2746"/>
        <n v="2777"/>
        <n v="2795"/>
        <n v="2818"/>
        <n v="2843"/>
        <n v="2876"/>
        <n v="2916"/>
        <n v="2931"/>
        <n v="2953"/>
        <n v="2963"/>
        <n v="2988"/>
        <n v="2994"/>
        <n v="3004"/>
        <n v="3013"/>
        <n v="3030"/>
        <n v="3047"/>
        <n v="3051"/>
        <n v="3096"/>
        <n v="3109"/>
        <n v="3138"/>
        <n v="3156"/>
        <n v="3157"/>
        <n v="3177"/>
        <n v="3184"/>
        <n v="3187"/>
        <n v="3207"/>
        <n v="3268"/>
        <n v="3292"/>
        <n v="3330"/>
        <n v="3414"/>
        <n v="3445"/>
        <n v="3448"/>
        <n v="3477"/>
        <n v="3478"/>
        <n v="3497"/>
        <n v="3538"/>
        <n v="3589"/>
        <n v="3594"/>
        <n v="3622"/>
        <n v="3699"/>
        <n v="3806"/>
        <n v="3853"/>
        <n v="3856"/>
        <n v="3936"/>
        <n v="3964"/>
        <n v="3994"/>
        <n v="4083"/>
        <n v="4158"/>
        <n v="4175"/>
        <n v="4209"/>
        <n v="4339"/>
        <n v="4359"/>
        <n v="4382"/>
        <n v="4408"/>
        <n v="4476"/>
        <n v="4492"/>
        <n v="4542"/>
        <n v="4734"/>
        <n v="4823"/>
        <n v="5067"/>
        <n v="5174"/>
        <n v="5259"/>
        <n v="5644"/>
        <n v="5959"/>
        <n v="6098"/>
        <n v="6638"/>
        <n v="6742"/>
        <n v="6800"/>
        <n v="6923"/>
        <n v="7067"/>
        <n v="7107"/>
        <n v="7216"/>
        <n v="7840"/>
        <n v="10229"/>
        <m/>
      </sharedItems>
    </cacheField>
    <cacheField name="SACK_WEIGHT" numFmtId="0">
      <sharedItems containsString="0" containsBlank="1" containsNumber="1" minValue="0" maxValue="18.905" count="97">
        <n v="0"/>
        <n v="0.095"/>
        <n v="0.19"/>
        <n v="0.285"/>
        <n v="0.38"/>
        <n v="0.475"/>
        <n v="0.57"/>
        <n v="0.665"/>
        <n v="0.76"/>
        <n v="0.855"/>
        <n v="0.95"/>
        <n v="1.045"/>
        <n v="1.14"/>
        <n v="1.235"/>
        <n v="1.33"/>
        <n v="1.425"/>
        <n v="1.52"/>
        <n v="1.615"/>
        <n v="1.71"/>
        <n v="1.805"/>
        <n v="1.9"/>
        <n v="1.995"/>
        <n v="2.09"/>
        <n v="2.185"/>
        <n v="2.28"/>
        <n v="2.375"/>
        <n v="2.47"/>
        <n v="2.565"/>
        <n v="2.66"/>
        <n v="2.755"/>
        <n v="2.85"/>
        <n v="2.945"/>
        <n v="3.04"/>
        <n v="3.135"/>
        <n v="3.23"/>
        <n v="3.325"/>
        <n v="3.42"/>
        <n v="3.515"/>
        <n v="3.61"/>
        <n v="3.705"/>
        <n v="3.8"/>
        <n v="3.895"/>
        <n v="3.99"/>
        <n v="4.085"/>
        <n v="4.18"/>
        <n v="4.275"/>
        <n v="4.465"/>
        <n v="4.56"/>
        <n v="4.655"/>
        <n v="4.75"/>
        <n v="4.845"/>
        <n v="4.94"/>
        <n v="5.035"/>
        <n v="5.13"/>
        <n v="5.225"/>
        <n v="5.32"/>
        <n v="5.51"/>
        <n v="5.605"/>
        <n v="5.7"/>
        <n v="5.795"/>
        <n v="5.89"/>
        <n v="6.08"/>
        <n v="6.175"/>
        <n v="6.27"/>
        <n v="6.46"/>
        <n v="6.555"/>
        <n v="6.65"/>
        <n v="6.935"/>
        <n v="7.03"/>
        <n v="7.125"/>
        <n v="7.22"/>
        <n v="7.315"/>
        <n v="7.505"/>
        <n v="7.6"/>
        <n v="7.79"/>
        <n v="7.885"/>
        <n v="7.98"/>
        <n v="8.075"/>
        <n v="8.17"/>
        <n v="8.835"/>
        <n v="8.93"/>
        <n v="9.215"/>
        <n v="9.5"/>
        <n v="9.785"/>
        <n v="10.735"/>
        <n v="11.02"/>
        <n v="11.4"/>
        <n v="11.495"/>
        <n v="11.59"/>
        <n v="13.3"/>
        <n v="13.775"/>
        <n v="13.965"/>
        <n v="14.06"/>
        <n v="14.63"/>
        <n v="15.105"/>
        <n v="18.905"/>
        <m/>
      </sharedItems>
    </cacheField>
    <cacheField name="NET_WEIGHT" numFmtId="0">
      <sharedItems containsString="0" containsBlank="1" containsNumber="1" minValue="0" maxValue="10210.095" count="1153">
        <n v="0"/>
        <n v="29.905"/>
        <n v="35.905"/>
        <n v="36.905"/>
        <n v="38.905"/>
        <n v="41.905"/>
        <n v="42.905"/>
        <n v="43.905"/>
        <n v="44.905"/>
        <n v="45.905"/>
        <n v="46.905"/>
        <n v="47.905"/>
        <n v="48.905"/>
        <n v="49.905"/>
        <n v="50.905"/>
        <n v="51.905"/>
        <n v="52.905"/>
        <n v="53.905"/>
        <n v="54.905"/>
        <n v="55.905"/>
        <n v="56.905"/>
        <n v="57.905"/>
        <n v="58.905"/>
        <n v="59.905"/>
        <n v="68.81"/>
        <n v="72.81"/>
        <n v="73.81"/>
        <n v="77.81"/>
        <n v="78.81"/>
        <n v="82.81"/>
        <n v="83.81"/>
        <n v="84.81"/>
        <n v="85.81"/>
        <n v="86.81"/>
        <n v="87.81"/>
        <n v="88.81"/>
        <n v="89.81"/>
        <n v="91.81"/>
        <n v="92.81"/>
        <n v="93.81"/>
        <n v="94.81"/>
        <n v="95.81"/>
        <n v="96.715"/>
        <n v="96.81"/>
        <n v="97.81"/>
        <n v="98.81"/>
        <n v="99.81"/>
        <n v="100.81"/>
        <n v="102.81"/>
        <n v="103.81"/>
        <n v="104.81"/>
        <n v="105.81"/>
        <n v="106.81"/>
        <n v="107.81"/>
        <n v="108.81"/>
        <n v="109.81"/>
        <n v="110.81"/>
        <n v="112.81"/>
        <n v="116.715"/>
        <n v="124.715"/>
        <n v="125.715"/>
        <n v="127.715"/>
        <n v="128.715"/>
        <n v="130.715"/>
        <n v="133.715"/>
        <n v="134.715"/>
        <n v="135.715"/>
        <n v="136.715"/>
        <n v="137.715"/>
        <n v="138.715"/>
        <n v="139.715"/>
        <n v="141.715"/>
        <n v="142.715"/>
        <n v="143.715"/>
        <n v="144.715"/>
        <n v="145.715"/>
        <n v="146.715"/>
        <n v="147.715"/>
        <n v="149.715"/>
        <n v="151.715"/>
        <n v="153.62"/>
        <n v="153.715"/>
        <n v="154.715"/>
        <n v="155.62"/>
        <n v="155.715"/>
        <n v="156.715"/>
        <n v="157.715"/>
        <n v="160.715"/>
        <n v="161.62"/>
        <n v="161.715"/>
        <n v="162.715"/>
        <n v="163.62"/>
        <n v="164.715"/>
        <n v="165.62"/>
        <n v="167.62"/>
        <n v="168.62"/>
        <n v="169.62"/>
        <n v="169.715"/>
        <n v="170.715"/>
        <n v="171.715"/>
        <n v="172.62"/>
        <n v="173.62"/>
        <n v="175.62"/>
        <n v="176.62"/>
        <n v="177.62"/>
        <n v="178.62"/>
        <n v="179.62"/>
        <n v="181.62"/>
        <n v="182.62"/>
        <n v="185.62"/>
        <n v="186.62"/>
        <n v="187.62"/>
        <n v="189.525"/>
        <n v="189.62"/>
        <n v="190.62"/>
        <n v="191.62"/>
        <n v="192.62"/>
        <n v="193.62"/>
        <n v="194.62"/>
        <n v="195.62"/>
        <n v="196.62"/>
        <n v="197.525"/>
        <n v="197.62"/>
        <n v="198.62"/>
        <n v="199.62"/>
        <n v="200.525"/>
        <n v="200.62"/>
        <n v="201.62"/>
        <n v="202.62"/>
        <n v="203.525"/>
        <n v="203.62"/>
        <n v="204.62"/>
        <n v="205.525"/>
        <n v="205.62"/>
        <n v="207.62"/>
        <n v="208.525"/>
        <n v="209.62"/>
        <n v="210.525"/>
        <n v="210.62"/>
        <n v="211.62"/>
        <n v="212.525"/>
        <n v="213.62"/>
        <n v="214.525"/>
        <n v="214.62"/>
        <n v="215.62"/>
        <n v="216.525"/>
        <n v="216.62"/>
        <n v="217.62"/>
        <n v="218.43"/>
        <n v="218.62"/>
        <n v="219.525"/>
        <n v="220.43"/>
        <n v="220.525"/>
        <n v="220.62"/>
        <n v="221.525"/>
        <n v="221.62"/>
        <n v="222.62"/>
        <n v="223.43"/>
        <n v="224.525"/>
        <n v="224.62"/>
        <n v="226.525"/>
        <n v="228.62"/>
        <n v="229.525"/>
        <n v="230.525"/>
        <n v="231.525"/>
        <n v="232.62"/>
        <n v="233.525"/>
        <n v="236.62"/>
        <n v="237.43"/>
        <n v="237.525"/>
        <n v="237.62"/>
        <n v="238.525"/>
        <n v="239.525"/>
        <n v="240.43"/>
        <n v="241.525"/>
        <n v="241.62"/>
        <n v="243.525"/>
        <n v="245.525"/>
        <n v="246.43"/>
        <n v="246.525"/>
        <n v="247.525"/>
        <n v="248.525"/>
        <n v="248.62"/>
        <n v="249.525"/>
        <n v="250.43"/>
        <n v="250.525"/>
        <n v="252.43"/>
        <n v="252.525"/>
        <n v="253.525"/>
        <n v="254.525"/>
        <n v="256.525"/>
        <n v="257.43"/>
        <n v="260.525"/>
        <n v="261.43"/>
        <n v="261.525"/>
        <n v="262.525"/>
        <n v="263.525"/>
        <n v="264.335"/>
        <n v="264.525"/>
        <n v="265.43"/>
        <n v="265.525"/>
        <n v="266.43"/>
        <n v="266.525"/>
        <n v="267.525"/>
        <n v="269.43"/>
        <n v="271.43"/>
        <n v="272.43"/>
        <n v="272.525"/>
        <n v="273.43"/>
        <n v="273.525"/>
        <n v="274.43"/>
        <n v="274.525"/>
        <n v="276.43"/>
        <n v="276.525"/>
        <n v="277.335"/>
        <n v="278.525"/>
        <n v="279.43"/>
        <n v="279.525"/>
        <n v="280.335"/>
        <n v="281.43"/>
        <n v="283.525"/>
        <n v="287.43"/>
        <n v="288.525"/>
        <n v="289.43"/>
        <n v="291.43"/>
        <n v="292.335"/>
        <n v="292.43"/>
        <n v="293.43"/>
        <n v="294.43"/>
        <n v="295.335"/>
        <n v="296.335"/>
        <n v="296.43"/>
        <n v="298.335"/>
        <n v="299.335"/>
        <n v="299.43"/>
        <n v="300.335"/>
        <n v="300.43"/>
        <n v="301.335"/>
        <n v="302.24"/>
        <n v="302.43"/>
        <n v="303.43"/>
        <n v="305.43"/>
        <n v="306.335"/>
        <n v="309.43"/>
        <n v="310.335"/>
        <n v="310.43"/>
        <n v="312.43"/>
        <n v="314.335"/>
        <n v="314.43"/>
        <n v="315.335"/>
        <n v="315.43"/>
        <n v="316.335"/>
        <n v="316.43"/>
        <n v="317.335"/>
        <n v="318.43"/>
        <n v="319.43"/>
        <n v="320.43"/>
        <n v="321.24"/>
        <n v="321.43"/>
        <n v="322.335"/>
        <n v="322.43"/>
        <n v="323.43"/>
        <n v="325.335"/>
        <n v="325.43"/>
        <n v="326.24"/>
        <n v="326.335"/>
        <n v="326.43"/>
        <n v="328.43"/>
        <n v="329.43"/>
        <n v="331.43"/>
        <n v="335.145"/>
        <n v="336.43"/>
        <n v="338.765"/>
        <n v="339.24"/>
        <n v="339.43"/>
        <n v="342.145"/>
        <n v="343.335"/>
        <n v="344.43"/>
        <n v="345.335"/>
        <n v="346.24"/>
        <n v="346.43"/>
        <n v="347.335"/>
        <n v="348.24"/>
        <n v="348.43"/>
        <n v="351.335"/>
        <n v="352.145"/>
        <n v="352.24"/>
        <n v="355.24"/>
        <n v="356.24"/>
        <n v="356.335"/>
        <n v="357.24"/>
        <n v="358.335"/>
        <n v="359.24"/>
        <n v="360.24"/>
        <n v="362.24"/>
        <n v="364.335"/>
        <n v="366.335"/>
        <n v="367.24"/>
        <n v="368.05"/>
        <n v="368.24"/>
        <n v="369.145"/>
        <n v="369.24"/>
        <n v="369.335"/>
        <n v="371.24"/>
        <n v="371.335"/>
        <n v="372.43"/>
        <n v="374.05"/>
        <n v="374.145"/>
        <n v="378.24"/>
        <n v="379.335"/>
        <n v="380.24"/>
        <n v="380.335"/>
        <n v="381.335"/>
        <n v="382.24"/>
        <n v="383.24"/>
        <n v="384.24"/>
        <n v="385.24"/>
        <n v="386.24"/>
        <n v="388.24"/>
        <n v="388.335"/>
        <n v="389.24"/>
        <n v="390.24"/>
        <n v="391.145"/>
        <n v="393.145"/>
        <n v="394.05"/>
        <n v="394.24"/>
        <n v="395.24"/>
        <n v="395.335"/>
        <n v="396.145"/>
        <n v="397.24"/>
        <n v="398.24"/>
        <n v="399.145"/>
        <n v="399.24"/>
        <n v="400.24"/>
        <n v="401.24"/>
        <n v="402.24"/>
        <n v="402.335"/>
        <n v="403.05"/>
        <n v="403.24"/>
        <n v="404.24"/>
        <n v="405.05"/>
        <n v="407.05"/>
        <n v="408.24"/>
        <n v="409.05"/>
        <n v="409.24"/>
        <n v="410.24"/>
        <n v="411.24"/>
        <n v="412.24"/>
        <n v="413.05"/>
        <n v="413.145"/>
        <n v="413.24"/>
        <n v="414.145"/>
        <n v="414.24"/>
        <n v="415.05"/>
        <n v="415.145"/>
        <n v="415.24"/>
        <n v="416.05"/>
        <n v="416.24"/>
        <n v="417.05"/>
        <n v="417.24"/>
        <n v="418.24"/>
        <n v="419.24"/>
        <n v="420.05"/>
        <n v="420.24"/>
        <n v="421.145"/>
        <n v="421.24"/>
        <n v="422.24"/>
        <n v="423.145"/>
        <n v="423.24"/>
        <n v="424.05"/>
        <n v="425.24"/>
        <n v="426.24"/>
        <n v="428.24"/>
        <n v="429.05"/>
        <n v="429.24"/>
        <n v="430.05"/>
        <n v="430.24"/>
        <n v="430.955"/>
        <n v="432.24"/>
        <n v="433.05"/>
        <n v="434.24"/>
        <n v="436.05"/>
        <n v="436.145"/>
        <n v="437.05"/>
        <n v="437.24"/>
        <n v="438.05"/>
        <n v="438.24"/>
        <n v="439.05"/>
        <n v="439.24"/>
        <n v="442.24"/>
        <n v="444.05"/>
        <n v="445.24"/>
        <n v="447.05"/>
        <n v="447.145"/>
        <n v="447.24"/>
        <n v="448.05"/>
        <n v="448.24"/>
        <n v="450.24"/>
        <n v="451.05"/>
        <n v="451.24"/>
        <n v="453.24"/>
        <n v="453.86"/>
        <n v="454.05"/>
        <n v="454.24"/>
        <n v="454.955"/>
        <n v="455.05"/>
        <n v="455.24"/>
        <n v="461.05"/>
        <n v="463.05"/>
        <n v="464.05"/>
        <n v="464.24"/>
        <n v="465.05"/>
        <n v="465.955"/>
        <n v="466.24"/>
        <n v="467.05"/>
        <n v="467.145"/>
        <n v="468.05"/>
        <n v="470.05"/>
        <n v="471.05"/>
        <n v="472.05"/>
        <n v="472.86"/>
        <n v="473.05"/>
        <n v="474.05"/>
        <n v="475.955"/>
        <n v="476.05"/>
        <n v="477.05"/>
        <n v="477.955"/>
        <n v="478.955"/>
        <n v="479.05"/>
        <n v="480.955"/>
        <n v="482.955"/>
        <n v="483.145"/>
        <n v="485.145"/>
        <n v="485.955"/>
        <n v="488.955"/>
        <n v="489.05"/>
        <n v="491.955"/>
        <n v="492.05"/>
        <n v="492.86"/>
        <n v="493.05"/>
        <n v="495.05"/>
        <n v="495.145"/>
        <n v="497.05"/>
        <n v="498.145"/>
        <n v="498.24"/>
        <n v="499.05"/>
        <n v="500.05"/>
        <n v="500.145"/>
        <n v="500.86"/>
        <n v="505.955"/>
        <n v="509.05"/>
        <n v="509.145"/>
        <n v="509.955"/>
        <n v="511.86"/>
        <n v="513.86"/>
        <n v="514.955"/>
        <n v="515.145"/>
        <n v="515.86"/>
        <n v="515.955"/>
        <n v="516.67"/>
        <n v="516.86"/>
        <n v="520.86"/>
        <n v="525.05"/>
        <n v="525.765"/>
        <n v="525.86"/>
        <n v="525.955"/>
        <n v="526.05"/>
        <n v="527.05"/>
        <n v="528.05"/>
        <n v="528.955"/>
        <n v="529.05"/>
        <n v="529.955"/>
        <n v="530.86"/>
        <n v="533.05"/>
        <n v="533.86"/>
        <n v="534.05"/>
        <n v="535.05"/>
        <n v="535.86"/>
        <n v="536.05"/>
        <n v="536.67"/>
        <n v="536.765"/>
        <n v="537.05"/>
        <n v="538.86"/>
        <n v="539.86"/>
        <n v="542.765"/>
        <n v="543.05"/>
        <n v="543.86"/>
        <n v="545.765"/>
        <n v="545.86"/>
        <n v="547.05"/>
        <n v="547.86"/>
        <n v="548.05"/>
        <n v="548.86"/>
        <n v="552.05"/>
        <n v="552.765"/>
        <n v="557.86"/>
        <n v="558.05"/>
        <n v="558.86"/>
        <n v="559.86"/>
        <n v="560.86"/>
        <n v="564.67"/>
        <n v="568.05"/>
        <n v="569.86"/>
        <n v="570.955"/>
        <n v="571.86"/>
        <n v="572.86"/>
        <n v="574.86"/>
        <n v="579.575"/>
        <n v="581.86"/>
        <n v="581.955"/>
        <n v="582.86"/>
        <n v="585.05"/>
        <n v="589.765"/>
        <n v="590.86"/>
        <n v="593.05"/>
        <n v="594.67"/>
        <n v="596.67"/>
        <n v="596.86"/>
        <n v="597.86"/>
        <n v="600.67"/>
        <n v="600.86"/>
        <n v="601.765"/>
        <n v="601.955"/>
        <n v="602.86"/>
        <n v="603.575"/>
        <n v="604.86"/>
        <n v="605.765"/>
        <n v="611.575"/>
        <n v="611.765"/>
        <n v="611.86"/>
        <n v="612.765"/>
        <n v="614.86"/>
        <n v="615.86"/>
        <n v="622.86"/>
        <n v="625.86"/>
        <n v="627.86"/>
        <n v="628.67"/>
        <n v="628.765"/>
        <n v="632.67"/>
        <n v="632.765"/>
        <n v="633.575"/>
        <n v="633.67"/>
        <n v="635.575"/>
        <n v="636.575"/>
        <n v="638.575"/>
        <n v="639.575"/>
        <n v="639.86"/>
        <n v="641.67"/>
        <n v="641.765"/>
        <n v="641.86"/>
        <n v="643.575"/>
        <n v="643.86"/>
        <n v="644.67"/>
        <n v="644.765"/>
        <n v="645.575"/>
        <n v="646.575"/>
        <n v="646.67"/>
        <n v="647.48"/>
        <n v="647.575"/>
        <n v="648.48"/>
        <n v="648.67"/>
        <n v="650.575"/>
        <n v="650.67"/>
        <n v="653.67"/>
        <n v="659.765"/>
        <n v="659.86"/>
        <n v="660.575"/>
        <n v="660.67"/>
        <n v="662.575"/>
        <n v="663.765"/>
        <n v="664.67"/>
        <n v="665.575"/>
        <n v="665.67"/>
        <n v="666.765"/>
        <n v="667.765"/>
        <n v="669.86"/>
        <n v="670.48"/>
        <n v="670.67"/>
        <n v="671.575"/>
        <n v="672.48"/>
        <n v="672.86"/>
        <n v="675.765"/>
        <n v="676.48"/>
        <n v="678.765"/>
        <n v="679.48"/>
        <n v="680.86"/>
        <n v="683.575"/>
        <n v="684.48"/>
        <n v="688.29"/>
        <n v="690.575"/>
        <n v="691.67"/>
        <n v="692.48"/>
        <n v="692.86"/>
        <n v="694.48"/>
        <n v="695.67"/>
        <n v="697.48"/>
        <n v="698.67"/>
        <n v="698.955"/>
        <n v="699.48"/>
        <n v="699.575"/>
        <n v="699.765"/>
        <n v="700.48"/>
        <n v="700.765"/>
        <n v="704.67"/>
        <n v="707.67"/>
        <n v="708.48"/>
        <n v="710.385"/>
        <n v="710.48"/>
        <n v="712.48"/>
        <n v="712.575"/>
        <n v="714.385"/>
        <n v="718.48"/>
        <n v="719.575"/>
        <n v="723.385"/>
        <n v="723.575"/>
        <n v="724.575"/>
        <n v="725.575"/>
        <n v="732.575"/>
        <n v="733.48"/>
        <n v="738.575"/>
        <n v="738.765"/>
        <n v="739.385"/>
        <n v="740.385"/>
        <n v="742.67"/>
        <n v="743.29"/>
        <n v="743.67"/>
        <n v="744.385"/>
        <n v="745.385"/>
        <n v="746.48"/>
        <n v="746.67"/>
        <n v="752.575"/>
        <n v="754.29"/>
        <n v="755.67"/>
        <n v="756.67"/>
        <n v="757.29"/>
        <n v="758.575"/>
        <n v="759.195"/>
        <n v="759.48"/>
        <n v="762.575"/>
        <n v="766.48"/>
        <n v="770.1"/>
        <n v="770.385"/>
        <n v="771.48"/>
        <n v="771.575"/>
        <n v="772.385"/>
        <n v="774.575"/>
        <n v="776.385"/>
        <n v="776.48"/>
        <n v="777.48"/>
        <n v="783.29"/>
        <n v="783.575"/>
        <n v="784.48"/>
        <n v="786.195"/>
        <n v="788.1"/>
        <n v="788.575"/>
        <n v="789.385"/>
        <n v="790.195"/>
        <n v="792.195"/>
        <n v="793.385"/>
        <n v="794.29"/>
        <n v="798.48"/>
        <n v="801.29"/>
        <n v="802.48"/>
        <n v="803.48"/>
        <n v="804.195"/>
        <n v="807.1"/>
        <n v="807.48"/>
        <n v="808.48"/>
        <n v="809.575"/>
        <n v="810.1"/>
        <n v="811.1"/>
        <n v="811.195"/>
        <n v="811.48"/>
        <n v="814.385"/>
        <n v="815.385"/>
        <n v="816.48"/>
        <n v="817.1"/>
        <n v="817.29"/>
        <n v="818.1"/>
        <n v="818.48"/>
        <n v="819.1"/>
        <n v="820.1"/>
        <n v="822.1"/>
        <n v="822.48"/>
        <n v="823.1"/>
        <n v="824.1"/>
        <n v="825.48"/>
        <n v="826.1"/>
        <n v="827.1"/>
        <n v="827.195"/>
        <n v="828.1"/>
        <n v="828.195"/>
        <n v="829.005"/>
        <n v="829.1"/>
        <n v="829.48"/>
        <n v="830.1"/>
        <n v="830.48"/>
        <n v="831.1"/>
        <n v="831.29"/>
        <n v="832.1"/>
        <n v="832.385"/>
        <n v="833.48"/>
        <n v="834.1"/>
        <n v="835.1"/>
        <n v="835.48"/>
        <n v="836.1"/>
        <n v="837.1"/>
        <n v="838.1"/>
        <n v="838.195"/>
        <n v="838.48"/>
        <n v="839.1"/>
        <n v="840.1"/>
        <n v="840.195"/>
        <n v="841.1"/>
        <n v="842.1"/>
        <n v="842.195"/>
        <n v="843.1"/>
        <n v="843.48"/>
        <n v="844.575"/>
        <n v="845.1"/>
        <n v="846.1"/>
        <n v="846.48"/>
        <n v="847.1"/>
        <n v="848.1"/>
        <n v="848.48"/>
        <n v="849.1"/>
        <n v="850.195"/>
        <n v="850.48"/>
        <n v="851.1"/>
        <n v="851.575"/>
        <n v="852.1"/>
        <n v="852.48"/>
        <n v="853.1"/>
        <n v="854.1"/>
        <n v="854.385"/>
        <n v="855.1"/>
        <n v="856.1"/>
        <n v="856.385"/>
        <n v="857.1"/>
        <n v="858.1"/>
        <n v="859.1"/>
        <n v="860.1"/>
        <n v="861.1"/>
        <n v="862.1"/>
        <n v="863.1"/>
        <n v="864.1"/>
        <n v="865.1"/>
        <n v="866.1"/>
        <n v="867.1"/>
        <n v="868.1"/>
        <n v="869.1"/>
        <n v="870.1"/>
        <n v="871.1"/>
        <n v="872.195"/>
        <n v="872.385"/>
        <n v="873.1"/>
        <n v="874.1"/>
        <n v="875.005"/>
        <n v="875.1"/>
        <n v="876.005"/>
        <n v="876.1"/>
        <n v="877.1"/>
        <n v="878.1"/>
        <n v="878.195"/>
        <n v="879.1"/>
        <n v="880.1"/>
        <n v="881.1"/>
        <n v="882.29"/>
        <n v="883.1"/>
        <n v="884.1"/>
        <n v="885.1"/>
        <n v="885.195"/>
        <n v="886.1"/>
        <n v="887.1"/>
        <n v="888.1"/>
        <n v="888.195"/>
        <n v="889.1"/>
        <n v="889.385"/>
        <n v="890.1"/>
        <n v="891.1"/>
        <n v="892.1"/>
        <n v="893.1"/>
        <n v="894.1"/>
        <n v="895.1"/>
        <n v="895.195"/>
        <n v="895.48"/>
        <n v="896.1"/>
        <n v="897.1"/>
        <n v="897.195"/>
        <n v="898.1"/>
        <n v="898.29"/>
        <n v="900.1"/>
        <n v="901.1"/>
        <n v="902.1"/>
        <n v="903.1"/>
        <n v="904.1"/>
        <n v="904.195"/>
        <n v="904.385"/>
        <n v="905.1"/>
        <n v="905.48"/>
        <n v="906.1"/>
        <n v="907.1"/>
        <n v="908.1"/>
        <n v="909.1"/>
        <n v="909.195"/>
        <n v="910.1"/>
        <n v="911.1"/>
        <n v="912.1"/>
        <n v="913.1"/>
        <n v="914.1"/>
        <n v="916.1"/>
        <n v="917.1"/>
        <n v="918.1"/>
        <n v="918.195"/>
        <n v="919.1"/>
        <n v="919.29"/>
        <n v="920.1"/>
        <n v="920.195"/>
        <n v="921.1"/>
        <n v="922.1"/>
        <n v="923.1"/>
        <n v="924.1"/>
        <n v="925.1"/>
        <n v="925.195"/>
        <n v="925.72"/>
        <n v="927.1"/>
        <n v="928.1"/>
        <n v="930.1"/>
        <n v="931.195"/>
        <n v="932.1"/>
        <n v="933.1"/>
        <n v="935.1"/>
        <n v="936.1"/>
        <n v="936.195"/>
        <n v="937.1"/>
        <n v="938.1"/>
        <n v="940.1"/>
        <n v="940.29"/>
        <n v="942.1"/>
        <n v="943.1"/>
        <n v="943.195"/>
        <n v="944.1"/>
        <n v="945.005"/>
        <n v="945.195"/>
        <n v="945.29"/>
        <n v="946.1"/>
        <n v="946.91"/>
        <n v="947.1"/>
        <n v="948.1"/>
        <n v="948.195"/>
        <n v="950.1"/>
        <n v="951.1"/>
        <n v="952.1"/>
        <n v="953.005"/>
        <n v="954.1"/>
        <n v="955.1"/>
        <n v="955.815"/>
        <n v="957.1"/>
        <n v="957.195"/>
        <n v="959.195"/>
        <n v="960.1"/>
        <n v="961.1"/>
        <n v="961.91"/>
        <n v="963.1"/>
        <n v="965.1"/>
        <n v="966.91"/>
        <n v="968.1"/>
        <n v="968.91"/>
        <n v="972.1"/>
        <n v="974.1"/>
        <n v="975.1"/>
        <n v="976.1"/>
        <n v="977.1"/>
        <n v="977.195"/>
        <n v="978.195"/>
        <n v="979.1"/>
        <n v="980.1"/>
        <n v="981.1"/>
        <n v="985.1"/>
        <n v="986.1"/>
        <n v="987.1"/>
        <n v="988.1"/>
        <n v="989.1"/>
        <n v="989.625"/>
        <n v="991.005"/>
        <n v="991.1"/>
        <n v="992.72"/>
        <n v="992.91"/>
        <n v="995.1"/>
        <n v="995.91"/>
        <n v="997.1"/>
        <n v="998.1"/>
        <n v="1002.1"/>
        <n v="1009.91"/>
        <n v="1023.005"/>
        <n v="1026.72"/>
        <n v="1037.91"/>
        <n v="1038.1"/>
        <n v="1050.625"/>
        <n v="1051.1"/>
        <n v="1059.005"/>
        <n v="1059.1"/>
        <n v="1060.815"/>
        <n v="1061.1"/>
        <n v="1065.72"/>
        <n v="1068.625"/>
        <n v="1073.1"/>
        <n v="1076.005"/>
        <n v="1082.1"/>
        <n v="1084.005"/>
        <n v="1085.625"/>
        <n v="1089.91"/>
        <n v="1090.72"/>
        <n v="1092.005"/>
        <n v="1094.1"/>
        <n v="1095.005"/>
        <n v="1096.1"/>
        <n v="1097.1"/>
        <n v="1100.1"/>
        <n v="1101.72"/>
        <n v="1102.1"/>
        <n v="1105.91"/>
        <n v="1108.195"/>
        <n v="1112.1"/>
        <n v="1133.91"/>
        <n v="1135.625"/>
        <n v="1138.815"/>
        <n v="1141.72"/>
        <n v="1142.1"/>
        <n v="1148.625"/>
        <n v="1153.815"/>
        <n v="1157.815"/>
        <n v="1161.815"/>
        <n v="1163.625"/>
        <n v="1164.72"/>
        <n v="1166.72"/>
        <n v="1170.815"/>
        <n v="1174.435"/>
        <n v="1174.625"/>
        <n v="1176.72"/>
        <n v="1177.91"/>
        <n v="1190.625"/>
        <n v="1196.72"/>
        <n v="1198.72"/>
        <n v="1202.72"/>
        <n v="1203.53"/>
        <n v="1224.72"/>
        <n v="1226.815"/>
        <n v="1227.625"/>
        <n v="1231.72"/>
        <n v="1234.245"/>
        <n v="1235.72"/>
        <n v="1238.72"/>
        <n v="1248.245"/>
        <n v="1253.435"/>
        <n v="1257.15"/>
        <n v="1257.34"/>
        <n v="1258.72"/>
        <n v="1260.72"/>
        <n v="1279.435"/>
        <n v="1282.72"/>
        <n v="1283.625"/>
        <n v="1285.15"/>
        <n v="1290.72"/>
        <n v="1300.625"/>
        <n v="1308.15"/>
        <n v="1315.15"/>
        <n v="1318.72"/>
        <n v="1332.15"/>
        <n v="1332.245"/>
        <n v="1346.72"/>
        <n v="1359.72"/>
        <n v="1360.72"/>
        <n v="1366.435"/>
        <n v="1373.72"/>
        <n v="1374.96"/>
        <n v="1385.15"/>
        <n v="1386.53"/>
        <n v="1390.96"/>
        <n v="1402.15"/>
        <n v="1406.435"/>
        <n v="1408.15"/>
        <n v="1409.245"/>
        <n v="1465.15"/>
        <n v="1477.77"/>
        <n v="1497.58"/>
        <n v="1504.58"/>
        <n v="1519.055"/>
        <n v="1543.245"/>
        <n v="1559.15"/>
        <n v="1565.15"/>
        <n v="1566.96"/>
        <n v="1572.15"/>
        <n v="1575.96"/>
        <n v="1582.15"/>
        <n v="1585.675"/>
        <n v="1607.77"/>
        <n v="1634.77"/>
        <n v="1653.865"/>
        <n v="1658.675"/>
        <n v="1665.77"/>
        <n v="1677.865"/>
        <n v="1682.105"/>
        <n v="1689.485"/>
        <n v="1719.485"/>
        <n v="1720.58"/>
        <n v="1728.055"/>
        <n v="1737.485"/>
        <n v="1746.485"/>
        <n v="1760.295"/>
        <n v="1766.77"/>
        <n v="1771.295"/>
        <n v="1786.58"/>
        <n v="1794.865"/>
        <n v="1798.2"/>
        <n v="1802.77"/>
        <n v="1803.01"/>
        <n v="1803.77"/>
        <n v="1836.58"/>
        <n v="1837.39"/>
        <n v="1838.485"/>
        <n v="1840.105"/>
        <n v="1859.58"/>
        <n v="1862.485"/>
        <n v="1868.82"/>
        <n v="1885.295"/>
        <n v="1891.485"/>
        <n v="1896.2"/>
        <n v="1923.2"/>
        <n v="1958.295"/>
        <n v="1970.01"/>
        <n v="1975.725"/>
        <n v="2017.295"/>
        <n v="2018.2"/>
        <n v="2025.915"/>
        <n v="2031.44"/>
        <n v="2050.915"/>
        <n v="2058.25"/>
        <n v="2110.2"/>
        <n v="2137.25"/>
        <n v="2151.915"/>
        <n v="2156.915"/>
        <n v="2167.725"/>
        <n v="2174.915"/>
        <n v="2181.01"/>
        <n v="2182.82"/>
        <n v="2183.01"/>
        <n v="2184.01"/>
        <n v="2227.25"/>
        <n v="2230.06"/>
        <n v="2240.155"/>
        <n v="2251.725"/>
        <n v="2255.155"/>
        <n v="2290.25"/>
        <n v="2325.44"/>
        <n v="2329.25"/>
        <n v="2370.535"/>
        <n v="2398.25"/>
        <n v="2399.775"/>
        <n v="2420.68"/>
        <n v="2421.155"/>
        <n v="2438.3"/>
        <n v="2466.345"/>
        <n v="2510.155"/>
        <n v="2512.535"/>
        <n v="2557.3"/>
        <n v="2558.3"/>
        <n v="2571.54"/>
        <n v="2599.25"/>
        <n v="2615.775"/>
        <n v="2619.915"/>
        <n v="2639.87"/>
        <n v="2641.3"/>
        <n v="2642.3"/>
        <n v="2642.87"/>
        <n v="2651.775"/>
        <n v="2733.965"/>
        <n v="2739.825"/>
        <n v="2771.965"/>
        <n v="2788.825"/>
        <n v="2812.3"/>
        <n v="2838.25"/>
        <n v="2870.395"/>
        <n v="2910.205"/>
        <n v="2925.49"/>
        <n v="2947.3"/>
        <n v="2957.11"/>
        <n v="2982.395"/>
        <n v="2988.205"/>
        <n v="2998.395"/>
        <n v="3006.825"/>
        <n v="3024.3"/>
        <n v="3041.395"/>
        <n v="3044.35"/>
        <n v="3090.3"/>
        <n v="3103.3"/>
        <n v="3132.395"/>
        <n v="3150.11"/>
        <n v="3150.54"/>
        <n v="3171.11"/>
        <n v="3176.78"/>
        <n v="3180.73"/>
        <n v="3201.3"/>
        <n v="3262.68"/>
        <n v="3285.92"/>
        <n v="3323.825"/>
        <n v="3407.065"/>
        <n v="3438.445"/>
        <n v="3440.4"/>
        <n v="3470.065"/>
        <n v="3470.4"/>
        <n v="3489.685"/>
        <n v="3530.97"/>
        <n v="3581.97"/>
        <n v="3586.21"/>
        <n v="3614.685"/>
        <n v="3691.4"/>
        <n v="3797.925"/>
        <n v="3845.97"/>
        <n v="3848.875"/>
        <n v="3928.21"/>
        <n v="3956.4"/>
        <n v="3985.165"/>
        <n v="4075.495"/>
        <n v="4149.07"/>
        <n v="4167.4"/>
        <n v="4201.02"/>
        <n v="4330.83"/>
        <n v="4349.5"/>
        <n v="4372.5"/>
        <n v="4398.5"/>
        <n v="4400.115"/>
        <n v="4468.4"/>
        <n v="4482.215"/>
        <n v="4533.83"/>
        <n v="4724.5"/>
        <n v="4813.785"/>
        <n v="5055.505"/>
        <n v="5162.98"/>
        <n v="5247.6"/>
        <n v="5632.98"/>
        <n v="5948.265"/>
        <n v="6086.41"/>
        <n v="6623.37"/>
        <n v="6730.41"/>
        <n v="6786.7"/>
        <n v="6908.94"/>
        <n v="7053.225"/>
        <n v="7093.035"/>
        <n v="7200.895"/>
        <n v="7826.7"/>
        <n v="10210.095"/>
        <m/>
      </sharedItems>
    </cacheField>
    <cacheField name="ENWF" numFmtId="0">
      <sharedItems containsString="0" containsBlank="1" containsNumber="1" minValue="0.934" maxValue="1.04" count="33">
        <n v="0.934"/>
        <n v="0.946"/>
        <n v="0.957"/>
        <n v="0.958"/>
        <n v="0.96"/>
        <n v="0.965"/>
        <n v="0.973"/>
        <n v="0.977"/>
        <n v="0.98"/>
        <n v="0.986"/>
        <n v="0.993"/>
        <n v="0.998"/>
        <n v="1"/>
        <n v="1.002"/>
        <n v="1.006"/>
        <n v="1.01"/>
        <n v="1.013"/>
        <n v="1.016"/>
        <n v="1.02"/>
        <n v="1.022"/>
        <n v="1.024"/>
        <n v="1.026"/>
        <n v="1.028"/>
        <n v="1.029"/>
        <n v="1.03"/>
        <n v="1.032"/>
        <n v="1.033"/>
        <n v="1.034"/>
        <n v="1.036"/>
        <n v="1.037"/>
        <n v="1.038"/>
        <n v="1.04"/>
        <m/>
      </sharedItems>
    </cacheField>
    <cacheField name="EQUIV_NET_WEIGHT" numFmtId="0">
      <sharedItems containsString="0" containsBlank="1" containsNumber="1" minValue="0" maxValue="10210.095" count="1283">
        <n v="0"/>
        <n v="29.905"/>
        <n v="35.905"/>
        <n v="36.905"/>
        <n v="40.4612"/>
        <n v="41.905"/>
        <n v="42.905"/>
        <n v="43.5812"/>
        <n v="43.81719"/>
        <n v="43.905"/>
        <n v="44.6212"/>
        <n v="44.905"/>
        <n v="45.905"/>
        <n v="46.905"/>
        <n v="47.7412"/>
        <n v="47.905"/>
        <n v="48.905"/>
        <n v="49.905"/>
        <n v="50.905"/>
        <n v="51.9012"/>
        <n v="51.905"/>
        <n v="52.905"/>
        <n v="52.9412"/>
        <n v="53.905"/>
        <n v="53.9812"/>
        <n v="54.905"/>
        <n v="55.905"/>
        <n v="56.0612"/>
        <n v="56.905"/>
        <n v="57.905"/>
        <n v="58.905"/>
        <n v="59.905"/>
        <n v="68.81"/>
        <n v="72.81"/>
        <n v="73.81"/>
        <n v="77.81"/>
        <n v="78.81"/>
        <n v="82.81"/>
        <n v="83.81"/>
        <n v="84.81"/>
        <n v="85.81"/>
        <n v="87.81"/>
        <n v="88.81"/>
        <n v="89.81"/>
        <n v="90.2824"/>
        <n v="91.3224"/>
        <n v="92.81"/>
        <n v="94.81"/>
        <n v="95.4824"/>
        <n v="95.81"/>
        <n v="96.715"/>
        <n v="96.81"/>
        <n v="97.5624"/>
        <n v="97.81"/>
        <n v="98.6024"/>
        <n v="98.81"/>
        <n v="99.6424"/>
        <n v="99.81"/>
        <n v="100.6824"/>
        <n v="100.81"/>
        <n v="101.7224"/>
        <n v="102.56478"/>
        <n v="102.81"/>
        <n v="103.81"/>
        <n v="104.81"/>
        <n v="104.8424"/>
        <n v="105.81"/>
        <n v="106.81"/>
        <n v="106.9224"/>
        <n v="107.81"/>
        <n v="108.81"/>
        <n v="109.0024"/>
        <n v="109.81"/>
        <n v="110.81"/>
        <n v="111.0824"/>
        <n v="112.81"/>
        <n v="115.2424"/>
        <n v="121.3836"/>
        <n v="124.715"/>
        <n v="125.715"/>
        <n v="130.715"/>
        <n v="130.7436"/>
        <n v="132.8236"/>
        <n v="133.715"/>
        <n v="133.8636"/>
        <n v="134.715"/>
        <n v="135.715"/>
        <n v="135.9436"/>
        <n v="137.45902"/>
        <n v="137.715"/>
        <n v="138.715"/>
        <n v="139.0636"/>
        <n v="139.715"/>
        <n v="140.1036"/>
        <n v="141.715"/>
        <n v="142.1836"/>
        <n v="142.715"/>
        <n v="142.753695"/>
        <n v="143.715"/>
        <n v="143.766735"/>
        <n v="144.715"/>
        <n v="145.715"/>
        <n v="146.715"/>
        <n v="147.715"/>
        <n v="149.715"/>
        <n v="149.94273"/>
        <n v="151.5436"/>
        <n v="151.715"/>
        <n v="153.62"/>
        <n v="153.6236"/>
        <n v="153.715"/>
        <n v="154.715"/>
        <n v="155.62"/>
        <n v="155.715"/>
        <n v="156.715"/>
        <n v="157.715"/>
        <n v="157.7836"/>
        <n v="160.715"/>
        <n v="161.62"/>
        <n v="161.715"/>
        <n v="161.9436"/>
        <n v="163.62"/>
        <n v="164.715"/>
        <n v="165.62"/>
        <n v="167.433735"/>
        <n v="167.62"/>
        <n v="169.715"/>
        <n v="171.715"/>
        <n v="172.62"/>
        <n v="173.62"/>
        <n v="175.3648"/>
        <n v="175.62"/>
        <n v="176.4048"/>
        <n v="176.62"/>
        <n v="177.5436"/>
        <n v="178.62"/>
        <n v="179.5248"/>
        <n v="179.62"/>
        <n v="181.62"/>
        <n v="182.62"/>
        <n v="183.62136"/>
        <n v="183.6848"/>
        <n v="184.7248"/>
        <n v="185.62"/>
        <n v="186.62"/>
        <n v="187.43184"/>
        <n v="187.62"/>
        <n v="189.62"/>
        <n v="190.62"/>
        <n v="191.62"/>
        <n v="192.62"/>
        <n v="193.62"/>
        <n v="194.62"/>
        <n v="195.1248"/>
        <n v="195.62"/>
        <n v="196.62"/>
        <n v="197.106"/>
        <n v="197.525"/>
        <n v="197.62"/>
        <n v="198.62"/>
        <n v="199.62"/>
        <n v="200.525"/>
        <n v="200.62"/>
        <n v="201.62"/>
        <n v="202.4048"/>
        <n v="202.62"/>
        <n v="203.35098"/>
        <n v="203.62"/>
        <n v="204.4848"/>
        <n v="204.62"/>
        <n v="205.525"/>
        <n v="205.62"/>
        <n v="207.62"/>
        <n v="209.62"/>
        <n v="210.525"/>
        <n v="210.62"/>
        <n v="211.62"/>
        <n v="211.666"/>
        <n v="212.525"/>
        <n v="213.62"/>
        <n v="214.525"/>
        <n v="214.62"/>
        <n v="215.62"/>
        <n v="216.62"/>
        <n v="216.866"/>
        <n v="217.62"/>
        <n v="218.43"/>
        <n v="218.62"/>
        <n v="219.525"/>
        <n v="220.43"/>
        <n v="220.525"/>
        <n v="220.62"/>
        <n v="221.62"/>
        <n v="222.1648"/>
        <n v="222.62"/>
        <n v="223.27812"/>
        <n v="223.43"/>
        <n v="224.525"/>
        <n v="224.62"/>
        <n v="225.186"/>
        <n v="226.525"/>
        <n v="228.62"/>
        <n v="229.346"/>
        <n v="230.386"/>
        <n v="230.4848"/>
        <n v="231.525"/>
        <n v="232.62"/>
        <n v="233.525"/>
        <n v="235.586"/>
        <n v="236.62"/>
        <n v="237.525"/>
        <n v="237.62"/>
        <n v="238.525"/>
        <n v="238.706"/>
        <n v="239.746"/>
        <n v="240.43"/>
        <n v="241.525"/>
        <n v="241.62"/>
        <n v="242.866"/>
        <n v="243.525"/>
        <n v="244.3155"/>
        <n v="245.525"/>
        <n v="246.43"/>
        <n v="246.525"/>
        <n v="246.9272"/>
        <n v="247.026"/>
        <n v="248.525"/>
        <n v="248.62"/>
        <n v="249.106"/>
        <n v="249.525"/>
        <n v="250.525"/>
        <n v="251.4854"/>
        <n v="252.525"/>
        <n v="253.525"/>
        <n v="254.525"/>
        <n v="256.525"/>
        <n v="257.43"/>
        <n v="258.466"/>
        <n v="260.4472"/>
        <n v="260.525"/>
        <n v="261.43"/>
        <n v="261.525"/>
        <n v="262.525"/>
        <n v="262.5272"/>
        <n v="263.525"/>
        <n v="264.335"/>
        <n v="264.525"/>
        <n v="265.43"/>
        <n v="266.525"/>
        <n v="267.525"/>
        <n v="272.42865"/>
        <n v="272.43"/>
        <n v="272.525"/>
        <n v="273.525"/>
        <n v="274.43"/>
        <n v="274.525"/>
        <n v="276.0472"/>
        <n v="276.43"/>
        <n v="276.525"/>
        <n v="277.0872"/>
        <n v="277.335"/>
        <n v="279.18994"/>
        <n v="279.43"/>
        <n v="279.525"/>
        <n v="280.2072"/>
        <n v="280.335"/>
        <n v="281.43"/>
        <n v="282.2872"/>
        <n v="283.525"/>
        <n v="284.3672"/>
        <n v="287.43"/>
        <n v="288.525"/>
        <n v="289.43"/>
        <n v="289.666"/>
        <n v="290.6072"/>
        <n v="292.335"/>
        <n v="292.43"/>
        <n v="294.43"/>
        <n v="295.335"/>
        <n v="296.43"/>
        <n v="299.335"/>
        <n v="299.43"/>
        <n v="300.335"/>
        <n v="300.43"/>
        <n v="301.0072"/>
        <n v="302.24"/>
        <n v="302.43"/>
        <n v="303.43"/>
        <n v="304.1272"/>
        <n v="305.1672"/>
        <n v="305.43"/>
        <n v="308.1884"/>
        <n v="309.43"/>
        <n v="310.2684"/>
        <n v="310.335"/>
        <n v="310.43"/>
        <n v="312.43"/>
        <n v="313.3884"/>
        <n v="314.43"/>
        <n v="314.921295"/>
        <n v="315.335"/>
        <n v="316.335"/>
        <n v="316.43"/>
        <n v="317.335"/>
        <n v="318.43"/>
        <n v="318.5884"/>
        <n v="319.43"/>
        <n v="320.43"/>
        <n v="321.24"/>
        <n v="321.43"/>
        <n v="322.335"/>
        <n v="322.43"/>
        <n v="323.43"/>
        <n v="325.43"/>
        <n v="326.24"/>
        <n v="326.335"/>
        <n v="326.43"/>
        <n v="326.78548"/>
        <n v="326.9084"/>
        <n v="327.9829"/>
        <n v="328.43"/>
        <n v="329.43"/>
        <n v="331.43"/>
        <n v="333.2472"/>
        <n v="334.0896"/>
        <n v="335.145"/>
        <n v="335.2284"/>
        <n v="336.43"/>
        <n v="338.3484"/>
        <n v="339.43"/>
        <n v="342.145"/>
        <n v="343.335"/>
        <n v="344.43"/>
        <n v="345.335"/>
        <n v="346.43"/>
        <n v="347.335"/>
        <n v="348.43"/>
        <n v="351.335"/>
        <n v="352.145"/>
        <n v="352.24"/>
        <n v="352.3156"/>
        <n v="352.8096"/>
        <n v="356.24"/>
        <n v="356.335"/>
        <n v="357.24"/>
        <n v="359.24"/>
        <n v="360.08016"/>
        <n v="360.0896"/>
        <n v="360.24"/>
        <n v="362.24"/>
        <n v="364.335"/>
        <n v="366.3296"/>
        <n v="369.24"/>
        <n v="369.335"/>
        <n v="369.4496"/>
        <n v="371.24"/>
        <n v="372.43"/>
        <n v="372.6684"/>
        <n v="374.05"/>
        <n v="374.145"/>
        <n v="378.24"/>
        <n v="379.335"/>
        <n v="380.24"/>
        <n v="380.335"/>
        <n v="380.9884"/>
        <n v="381.335"/>
        <n v="381.9296"/>
        <n v="382.24"/>
        <n v="382.772"/>
        <n v="382.9696"/>
        <n v="383.9108"/>
        <n v="384.0096"/>
        <n v="384.24"/>
        <n v="386.1884"/>
        <n v="386.24"/>
        <n v="388.24"/>
        <n v="388.335"/>
        <n v="389.1108"/>
        <n v="389.24"/>
        <n v="390.24"/>
        <n v="393.3696"/>
        <n v="394.05"/>
        <n v="394.24"/>
        <n v="395.24"/>
        <n v="395.335"/>
        <n v="396.145"/>
        <n v="397.24"/>
        <n v="398.24"/>
        <n v="398.5696"/>
        <n v="399.145"/>
        <n v="399.24"/>
        <n v="400.24"/>
        <n v="400.6496"/>
        <n v="401.24"/>
        <n v="402.24"/>
        <n v="402.335"/>
        <n v="403.24"/>
        <n v="404.24"/>
        <n v="406.7908"/>
        <n v="408.24"/>
        <n v="408.8708"/>
        <n v="409.05"/>
        <n v="409.24"/>
        <n v="410.24"/>
        <n v="411.24"/>
        <n v="412.24"/>
        <n v="413.05"/>
        <n v="413.145"/>
        <n v="413.24"/>
        <n v="414.145"/>
        <n v="414.24"/>
        <n v="415.05"/>
        <n v="415.145"/>
        <n v="415.24"/>
        <n v="416.24"/>
        <n v="417.05"/>
        <n v="417.24"/>
        <n v="418.24"/>
        <n v="419.172"/>
        <n v="419.24"/>
        <n v="419.3696"/>
        <n v="420.24"/>
        <n v="421.24"/>
        <n v="421.252"/>
        <n v="422.24"/>
        <n v="423.0433"/>
        <n v="423.24"/>
        <n v="423.332"/>
        <n v="425.24"/>
        <n v="425.412"/>
        <n v="426.24"/>
        <n v="428.24"/>
        <n v="429.24"/>
        <n v="430.24"/>
        <n v="430.7872"/>
        <n v="430.955"/>
        <n v="432.24"/>
        <n v="432.692"/>
        <n v="434.24"/>
        <n v="436.145"/>
        <n v="436.852"/>
        <n v="437.05"/>
        <n v="437.24"/>
        <n v="437.9908"/>
        <n v="438.24"/>
        <n v="439.24"/>
        <n v="440.0708"/>
        <n v="441.012"/>
        <n v="442.24"/>
        <n v="445.24"/>
        <n v="447.145"/>
        <n v="447.24"/>
        <n v="447.252"/>
        <n v="448.05"/>
        <n v="448.24"/>
        <n v="450.24"/>
        <n v="450.372"/>
        <n v="451.05"/>
        <n v="451.24"/>
        <n v="453.24"/>
        <n v="453.492"/>
        <n v="453.86"/>
        <n v="454.05"/>
        <n v="454.24"/>
        <n v="454.532"/>
        <n v="454.955"/>
        <n v="455.05"/>
        <n v="455.24"/>
        <n v="455.572"/>
        <n v="456.612"/>
        <n v="461.05"/>
        <n v="461.812"/>
        <n v="463.05"/>
        <n v="464.24"/>
        <n v="464.932"/>
        <n v="465.955"/>
        <n v="466.24"/>
        <n v="467.05"/>
        <n v="468.05"/>
        <n v="470.05"/>
        <n v="471.05"/>
        <n v="472.05"/>
        <n v="472.86"/>
        <n v="473.05"/>
        <n v="475.955"/>
        <n v="476.05"/>
        <n v="477.955"/>
        <n v="478.955"/>
        <n v="479.05"/>
        <n v="479.36365"/>
        <n v="480.955"/>
        <n v="482.612"/>
        <n v="483.652"/>
        <n v="485.145"/>
        <n v="485.8308"/>
        <n v="485.955"/>
        <n v="489.05"/>
        <n v="491.955"/>
        <n v="491.972"/>
        <n v="492.05"/>
        <n v="493.012"/>
        <n v="496.132"/>
        <n v="497.05"/>
        <n v="497.0732"/>
        <n v="498.145"/>
        <n v="498.24"/>
        <n v="499.05"/>
        <n v="500.05"/>
        <n v="500.145"/>
        <n v="502.2732"/>
        <n v="502.4708"/>
        <n v="505.3932"/>
        <n v="505.8693"/>
        <n v="508.5132"/>
        <n v="509.145"/>
        <n v="511.86"/>
        <n v="512.5744"/>
        <n v="513.86"/>
        <n v="514.852"/>
        <n v="514.9508"/>
        <n v="514.955"/>
        <n v="515.145"/>
        <n v="515.955"/>
        <n v="516.67"/>
        <n v="516.86"/>
        <n v="520.052"/>
        <n v="520.8944"/>
        <n v="523.21383"/>
        <n v="525.955"/>
        <n v="526.05"/>
        <n v="526.1932"/>
        <n v="527.05"/>
        <n v="529.05"/>
        <n v="529.412"/>
        <n v="529.955"/>
        <n v="530.86"/>
        <n v="533.05"/>
        <n v="534.05"/>
        <n v="535.05"/>
        <n v="536.05"/>
        <n v="536.4944"/>
        <n v="536.67"/>
        <n v="536.765"/>
        <n v="537.05"/>
        <n v="538.86"/>
        <n v="539.86"/>
        <n v="541.6944"/>
        <n v="542.765"/>
        <n v="543.05"/>
        <n v="545.765"/>
        <n v="545.86"/>
        <n v="546.052"/>
        <n v="546.410515"/>
        <n v="546.7956"/>
        <n v="546.8944"/>
        <n v="547.05"/>
        <n v="547.86"/>
        <n v="548.05"/>
        <n v="549.172"/>
        <n v="552.05"/>
        <n v="555.2144"/>
        <n v="557.2944"/>
        <n v="557.86"/>
        <n v="558.86"/>
        <n v="559.86"/>
        <n v="560.86"/>
        <n v="565.6144"/>
        <n v="568.05"/>
        <n v="569.86"/>
        <n v="570.8144"/>
        <n v="571.86"/>
        <n v="572.86"/>
        <n v="574.86"/>
        <n v="574.8756"/>
        <n v="579.575"/>
        <n v="580.372"/>
        <n v="581.86"/>
        <n v="582.86"/>
        <n v="585.05"/>
        <n v="587.2568"/>
        <n v="589.765"/>
        <n v="593.05"/>
        <n v="593.7932"/>
        <n v="596.67"/>
        <n v="596.84864"/>
        <n v="597.86"/>
        <n v="600.86"/>
        <n v="601.765"/>
        <n v="603.575"/>
        <n v="604.86"/>
        <n v="605.2332"/>
        <n v="605.765"/>
        <n v="611.575"/>
        <n v="611.86"/>
        <n v="612.765"/>
        <n v="614.4944"/>
        <n v="618.4568"/>
        <n v="619.96229"/>
        <n v="620.01365"/>
        <n v="620.7344"/>
        <n v="620.9966"/>
        <n v="624.6968"/>
        <n v="626.9744"/>
        <n v="627.86"/>
        <n v="632.67"/>
        <n v="633.10191"/>
        <n v="633.575"/>
        <n v="636.2356"/>
        <n v="636.575"/>
        <n v="638.575"/>
        <n v="639.4544"/>
        <n v="639.86"/>
        <n v="640.4944"/>
        <n v="641.765"/>
        <n v="643.575"/>
        <n v="643.86"/>
        <n v="644.67"/>
        <n v="644.765"/>
        <n v="645.575"/>
        <n v="647.575"/>
        <n v="647.7744"/>
        <n v="648.48"/>
        <n v="650.575"/>
        <n v="650.8944"/>
        <n v="653.8168"/>
        <n v="658.0756"/>
        <n v="659.765"/>
        <n v="660.67"/>
        <n v="660.998"/>
        <n v="662.575"/>
        <n v="664.67"/>
        <n v="665.158"/>
        <n v="665.67"/>
        <n v="665.75124"/>
        <n v="667.3368"/>
        <n v="667.5344"/>
        <n v="669.86"/>
        <n v="670.48"/>
        <n v="670.67"/>
        <n v="672.438"/>
        <n v="672.48"/>
        <n v="672.5368"/>
        <n v="672.86"/>
        <n v="673.3792"/>
        <n v="674.6168"/>
        <n v="676.48"/>
        <n v="678.765"/>
        <n v="679.8168"/>
        <n v="680.86"/>
        <n v="686.2544"/>
        <n v="686.998"/>
        <n v="688.29"/>
        <n v="689.43501"/>
        <n v="690.3156"/>
        <n v="690.575"/>
        <n v="691.67"/>
        <n v="692.198"/>
        <n v="692.48"/>
        <n v="692.86"/>
        <n v="693.4356"/>
        <n v="694.4756"/>
        <n v="694.48"/>
        <n v="697.2992"/>
        <n v="697.48"/>
        <n v="698.3235"/>
        <n v="698.438"/>
        <n v="698.67"/>
        <n v="698.955"/>
        <n v="699.48"/>
        <n v="699.575"/>
        <n v="699.765"/>
        <n v="700.48"/>
        <n v="700.765"/>
        <n v="702.7956"/>
        <n v="706.6592"/>
        <n v="710.385"/>
        <n v="710.48"/>
        <n v="710.918"/>
        <n v="711.8592"/>
        <n v="712.48"/>
        <n v="712.795475"/>
        <n v="714.078"/>
        <n v="716.60996"/>
        <n v="718.48"/>
        <n v="719.575"/>
        <n v="723.385"/>
        <n v="723.4968"/>
        <n v="724.575"/>
        <n v="725.575"/>
        <n v="727.7556"/>
        <n v="732.8568"/>
        <n v="735.9768"/>
        <n v="736.8192"/>
        <n v="738.575"/>
        <n v="738.940275"/>
        <n v="740.385"/>
        <n v="742.9604"/>
        <n v="743.67"/>
        <n v="744.385"/>
        <n v="746.48"/>
        <n v="746.67"/>
        <n v="752.3204"/>
        <n v="752.518"/>
        <n v="754.29"/>
        <n v="755.67"/>
        <n v="756.67"/>
        <n v="757.29"/>
        <n v="758.575"/>
        <n v="759.195"/>
        <n v="759.48"/>
        <n v="760.189185"/>
        <n v="766.43544"/>
        <n v="766.48"/>
        <n v="768.9604"/>
        <n v="770.1"/>
        <n v="771.575"/>
        <n v="772.385"/>
        <n v="773.0216"/>
        <n v="776.385"/>
        <n v="776.48"/>
        <n v="782.678"/>
        <n v="783.575"/>
        <n v="784.48"/>
        <n v="788.1"/>
        <n v="788.50255"/>
        <n v="789.385"/>
        <n v="790.195"/>
        <n v="792.195"/>
        <n v="793.385"/>
        <n v="794.29"/>
        <n v="801.2004"/>
        <n v="802.3392"/>
        <n v="802.48"/>
        <n v="803.48"/>
        <n v="804.195"/>
        <n v="805.558"/>
        <n v="807.1"/>
        <n v="808.5792"/>
        <n v="810.1"/>
        <n v="811.1"/>
        <n v="811.195"/>
        <n v="811.48"/>
        <n v="814.385"/>
        <n v="814.6216"/>
        <n v="815.385"/>
        <n v="816.48"/>
        <n v="817.1"/>
        <n v="817.6428"/>
        <n v="818.48"/>
        <n v="819.1"/>
        <n v="820.118"/>
        <n v="822.1"/>
        <n v="822.48"/>
        <n v="825.48"/>
        <n v="826.411525"/>
        <n v="828.02376"/>
        <n v="828.1"/>
        <n v="829.1"/>
        <n v="829.48"/>
        <n v="830.1"/>
        <n v="831.1"/>
        <n v="831.29"/>
        <n v="832.1"/>
        <n v="833.3416"/>
        <n v="833.48"/>
        <n v="835.1"/>
        <n v="835.48"/>
        <n v="838.1"/>
        <n v="838.195"/>
        <n v="838.48"/>
        <n v="839.1"/>
        <n v="839.7792"/>
        <n v="840.1"/>
        <n v="840.195"/>
        <n v="840.8192"/>
        <n v="841.958"/>
        <n v="842.1"/>
        <n v="843.1"/>
        <n v="843.48"/>
        <n v="843.936"/>
        <n v="845.1"/>
        <n v="846.1"/>
        <n v="846.48"/>
        <n v="847.1"/>
        <n v="848.1"/>
        <n v="849.9816"/>
        <n v="850.48"/>
        <n v="850.824"/>
        <n v="851.1"/>
        <n v="851.575"/>
        <n v="852.1"/>
        <n v="852.48"/>
        <n v="852.904"/>
        <n v="854.1"/>
        <n v="855.1"/>
        <n v="856.024"/>
        <n v="857.064"/>
        <n v="859.144"/>
        <n v="860.1"/>
        <n v="860.184"/>
        <n v="860.2828"/>
        <n v="861.1"/>
        <n v="861.322"/>
        <n v="862.1652"/>
        <n v="862.264"/>
        <n v="863.6992"/>
        <n v="864.1"/>
        <n v="864.344"/>
        <n v="865.1"/>
        <n v="865.384"/>
        <n v="865.6804"/>
        <n v="866.1"/>
        <n v="867.1"/>
        <n v="867.464"/>
        <n v="869.1"/>
        <n v="869.544"/>
        <n v="870.584"/>
        <n v="871.1"/>
        <n v="872.195"/>
        <n v="872.664"/>
        <n v="873.1"/>
        <n v="873.3834"/>
        <n v="873.704"/>
        <n v="874.1"/>
        <n v="874.744"/>
        <n v="875.784"/>
        <n v="875.8828"/>
        <n v="877.1"/>
        <n v="878.1"/>
        <n v="878.195"/>
        <n v="878.358"/>
        <n v="878.8542"/>
        <n v="878.904"/>
        <n v="879.1"/>
        <n v="880.1"/>
        <n v="881.3566"/>
        <n v="882.024"/>
        <n v="882.29"/>
        <n v="882.4192"/>
        <n v="882.579705"/>
        <n v="883.064"/>
        <n v="884.1"/>
        <n v="884.2028"/>
        <n v="885.1"/>
        <n v="885.144"/>
        <n v="885.195"/>
        <n v="886.1"/>
        <n v="886.2367"/>
        <n v="887.224"/>
        <n v="888.195"/>
        <n v="888.264"/>
        <n v="889.304"/>
        <n v="889.385"/>
        <n v="889.911"/>
        <n v="890.1"/>
        <n v="890.344"/>
        <n v="890.4106"/>
        <n v="891.1"/>
        <n v="891.384"/>
        <n v="892.424"/>
        <n v="893.464"/>
        <n v="895.1"/>
        <n v="895.48"/>
        <n v="896.1"/>
        <n v="896.584"/>
        <n v="897.1"/>
        <n v="897.624"/>
        <n v="898.1"/>
        <n v="898.29"/>
        <n v="900.1"/>
        <n v="900.744"/>
        <n v="901.1"/>
        <n v="901.784"/>
        <n v="902.824"/>
        <n v="903.864"/>
        <n v="904.1"/>
        <n v="904.195"/>
        <n v="904.385"/>
        <n v="904.904"/>
        <n v="905.48"/>
        <n v="905.944"/>
        <n v="906.1"/>
        <n v="907.2804"/>
        <n v="908.1"/>
        <n v="909.064"/>
        <n v="910.0052"/>
        <n v="910.1"/>
        <n v="910.104"/>
        <n v="911.0452"/>
        <n v="911.1"/>
        <n v="912.184"/>
        <n v="913.1"/>
        <n v="913.224"/>
        <n v="914.264"/>
        <n v="915.8226"/>
        <n v="916.344"/>
        <n v="918.1"/>
        <n v="918.195"/>
        <n v="918.424"/>
        <n v="919.29"/>
        <n v="919.464"/>
        <n v="920.195"/>
        <n v="920.504"/>
        <n v="922.584"/>
        <n v="923.624"/>
        <n v="924.664"/>
        <n v="925.195"/>
        <n v="925.704"/>
        <n v="925.72"/>
        <n v="926.744"/>
        <n v="927.784"/>
        <n v="928.824"/>
        <n v="929.864"/>
        <n v="929.99027"/>
        <n v="930.6506"/>
        <n v="930.904"/>
        <n v="931.0028"/>
        <n v="931.195"/>
        <n v="931.944"/>
        <n v="933.058"/>
        <n v="933.0828"/>
        <n v="934.024"/>
        <n v="935.998"/>
        <n v="936.1"/>
        <n v="936.104"/>
        <n v="937.144"/>
        <n v="938.1"/>
        <n v="938.184"/>
        <n v="939.224"/>
        <n v="940.264"/>
        <n v="941.304"/>
        <n v="942.1"/>
        <n v="942.344"/>
        <n v="943.1"/>
        <n v="943.384"/>
        <n v="944.424"/>
        <n v="945.195"/>
        <n v="945.464"/>
        <n v="945.5628"/>
        <n v="946.504"/>
        <n v="947.544"/>
        <n v="948.1"/>
        <n v="948.195"/>
        <n v="948.584"/>
        <n v="949.624"/>
        <n v="950.664"/>
        <n v="951.1"/>
        <n v="952.1"/>
        <n v="952.744"/>
        <n v="953.005"/>
        <n v="953.784"/>
        <n v="954.1"/>
        <n v="954.824"/>
        <n v="955.864"/>
        <n v="956.904"/>
        <n v="957.1"/>
        <n v="957.195"/>
        <n v="957.944"/>
        <n v="958.984"/>
        <n v="960.024"/>
        <n v="961.064"/>
        <n v="964.184"/>
        <n v="965.1"/>
        <n v="965.224"/>
        <n v="967.304"/>
        <n v="969.384"/>
        <n v="970.424"/>
        <n v="972.1"/>
        <n v="973.544"/>
        <n v="973.6428"/>
        <n v="974.1"/>
        <n v="974.584"/>
        <n v="977.704"/>
        <n v="977.9016"/>
        <n v="978.195"/>
        <n v="979.1"/>
        <n v="979.784"/>
        <n v="980.1"/>
        <n v="980.824"/>
        <n v="981.1"/>
        <n v="981.864"/>
        <n v="982.8052"/>
        <n v="983.1016"/>
        <n v="983.944"/>
        <n v="984.7864"/>
        <n v="984.984"/>
        <n v="985.1"/>
        <n v="986.024"/>
        <n v="988.104"/>
        <n v="989.1"/>
        <n v="989.625"/>
        <n v="992.72"/>
        <n v="993.304"/>
        <n v="994.0476"/>
        <n v="995.91"/>
        <n v="997.5628"/>
        <n v="998.504"/>
        <n v="999.5264"/>
        <n v="999.544"/>
        <n v="1000.3864"/>
        <n v="1001.624"/>
        <n v="1002.1"/>
        <n v="1004.75967"/>
        <n v="1005.5864"/>
        <n v="1009.91"/>
        <n v="1010.984"/>
        <n v="1014.104"/>
        <n v="1015.144"/>
        <n v="1016.184"/>
        <n v="1016.2828"/>
        <n v="1019.304"/>
        <n v="1025.544"/>
        <n v="1026.584"/>
        <n v="1026.72"/>
        <n v="1027.624"/>
        <n v="1030.6452"/>
        <n v="1030.744"/>
        <n v="1032.6264"/>
        <n v="1034.904"/>
        <n v="1036.984"/>
        <n v="1037.91"/>
        <n v="1038.024"/>
        <n v="1038.1"/>
        <n v="1042.184"/>
        <n v="1050.625"/>
        <n v="1060.815"/>
        <n v="1061.1"/>
        <n v="1063.9252"/>
        <n v="1065.72"/>
        <n v="1068.625"/>
        <n v="1073.1"/>
        <n v="1084.005"/>
        <n v="1086.8374"/>
        <n v="1090.72"/>
        <n v="1094.00796"/>
        <n v="1094.1"/>
        <n v="1096.1"/>
        <n v="1097.1"/>
        <n v="1101.3652"/>
        <n v="1101.464"/>
        <n v="1102.1"/>
        <n v="1105.91"/>
        <n v="1108.195"/>
        <n v="1112.1"/>
        <n v="1119.0452"/>
        <n v="1125.384"/>
        <n v="1129.05"/>
        <n v="1133.5064"/>
        <n v="1133.91"/>
        <n v="1135.625"/>
        <n v="1135.6852"/>
        <n v="1138.8052"/>
        <n v="1138.815"/>
        <n v="1141.72"/>
        <n v="1142.1"/>
        <n v="1144.104"/>
        <n v="1148.625"/>
        <n v="1153.815"/>
        <n v="1157.815"/>
        <n v="1163.625"/>
        <n v="1164.72"/>
        <n v="1166.72"/>
        <n v="1170.815"/>
        <n v="1174.435"/>
        <n v="1174.625"/>
        <n v="1190.625"/>
        <n v="1194.479125"/>
        <n v="1196.72"/>
        <n v="1198.72"/>
        <n v="1202.72"/>
        <n v="1203.53"/>
        <n v="1208.2876"/>
        <n v="1213.389"/>
        <n v="1223.7888"/>
        <n v="1224.72"/>
        <n v="1225.0264"/>
        <n v="1234.245"/>
        <n v="1235.72"/>
        <n v="1238.72"/>
        <n v="1244.2281"/>
        <n v="1248.245"/>
        <n v="1253.435"/>
        <n v="1257.15"/>
        <n v="1257.34"/>
        <n v="1258.72"/>
        <n v="1260.72"/>
        <n v="1275.8876"/>
        <n v="1279.435"/>
        <n v="1280.9888"/>
        <n v="1282.72"/>
        <n v="1283.625"/>
        <n v="1290.72"/>
        <n v="1292.8609"/>
        <n v="1318.72"/>
        <n v="1332.245"/>
        <n v="1346.72"/>
        <n v="1352.65"/>
        <n v="1359.72"/>
        <n v="1360.476"/>
        <n v="1360.72"/>
        <n v="1367.756"/>
        <n v="1373.72"/>
        <n v="1385.15"/>
        <n v="1390.96"/>
        <n v="1402.15"/>
        <n v="1421.0924"/>
        <n v="1429.9584"/>
        <n v="1440.556"/>
        <n v="1441.9912"/>
        <n v="1462.6924"/>
        <n v="1464.476"/>
        <n v="1465.15"/>
        <n v="1465.6148"/>
        <n v="1497.58"/>
        <n v="1504.58"/>
        <n v="1524.65208"/>
        <n v="1536.8808"/>
        <n v="1565.15"/>
        <n v="1572.15"/>
        <n v="1575.96"/>
        <n v="1579.8172"/>
        <n v="1585.675"/>
        <n v="1604.9748"/>
        <n v="1607.77"/>
        <n v="1621.516"/>
        <n v="1634.77"/>
        <n v="1640.68955"/>
        <n v="1658.675"/>
        <n v="1665.77"/>
        <n v="1677.865"/>
        <n v="1682.105"/>
        <n v="1719.485"/>
        <n v="1720.0196"/>
        <n v="1720.58"/>
        <n v="1757.0644"/>
        <n v="1760.295"/>
        <n v="1761.56788"/>
        <n v="1766.77"/>
        <n v="1771.295"/>
        <n v="1794.865"/>
        <n v="1797.1772"/>
        <n v="1798.2"/>
        <n v="1802.77"/>
        <n v="1803.01"/>
        <n v="1803.77"/>
        <n v="1806.9844"/>
        <n v="1816.3444"/>
        <n v="1837.39"/>
        <n v="1840.105"/>
        <n v="1845.0026"/>
        <n v="1868.82"/>
        <n v="1885.295"/>
        <n v="1910.0432"/>
        <n v="1912.0244"/>
        <n v="1933.9632"/>
        <n v="1936.9844"/>
        <n v="1958.295"/>
        <n v="1967.1444"/>
        <n v="2000.128"/>
        <n v="2031.44"/>
        <n v="2048.8104"/>
        <n v="2054.754"/>
        <n v="2058.25"/>
        <n v="2097.9868"/>
        <n v="2098.928"/>
        <n v="2106.9516"/>
        <n v="2109.196425"/>
        <n v="2132.9516"/>
        <n v="2137.25"/>
        <n v="2151.915"/>
        <n v="2174.915"/>
        <n v="2181.01"/>
        <n v="2183.01"/>
        <n v="2184.01"/>
        <n v="2194.608"/>
        <n v="2227.25"/>
        <n v="2228.41325"/>
        <n v="2243.1916"/>
        <n v="2251.725"/>
        <n v="2255.155"/>
        <n v="2269.277015"/>
        <n v="2270.1328"/>
        <n v="2319.2624"/>
        <n v="2325.44"/>
        <n v="2364.6745"/>
        <n v="2399.775"/>
        <n v="2421.155"/>
        <n v="2422.42"/>
        <n v="2438.3"/>
        <n v="2465.3564"/>
        <n v="2466.345"/>
        <n v="2475.01283"/>
        <n v="2494.18"/>
        <n v="2512.535"/>
        <n v="2517.5072"/>
        <n v="2557.3"/>
        <n v="2558.3"/>
        <n v="2571.54"/>
        <n v="2615.775"/>
        <n v="2619.915"/>
        <n v="2639.87"/>
        <n v="2641.3"/>
        <n v="2642.3"/>
        <n v="2660.4358"/>
        <n v="2677.272"/>
        <n v="2698.0215"/>
        <n v="2733.965"/>
        <n v="2739.825"/>
        <n v="2748.5848"/>
        <n v="2757.846"/>
        <n v="2838.25"/>
        <n v="2870.395"/>
        <n v="2882.8436"/>
        <n v="2910.205"/>
        <n v="2925.49"/>
        <n v="2947.3"/>
        <n v="2957.11"/>
        <n v="2998.395"/>
        <n v="3024.3"/>
        <n v="3044.35"/>
        <n v="3094.85029"/>
        <n v="3101.6908"/>
        <n v="3103.3"/>
        <n v="3107.7332"/>
        <n v="3127.098"/>
        <n v="3150.54"/>
        <n v="3163.0508"/>
        <n v="3171.11"/>
        <n v="3201.3"/>
        <n v="3213.3336"/>
        <n v="3213.912"/>
        <n v="3257.6908"/>
        <n v="3262.68"/>
        <n v="3276.1144"/>
        <n v="3303.8512"/>
        <n v="3323.825"/>
        <n v="3407.065"/>
        <n v="3417.3568"/>
        <n v="3438.445"/>
        <n v="3470.065"/>
        <n v="3470.4"/>
        <n v="3489.685"/>
        <n v="3586.21"/>
        <n v="3614.685"/>
        <n v="3672.2088"/>
        <n v="3691.4"/>
        <n v="3725.2488"/>
        <n v="3759.29697"/>
        <n v="3797.925"/>
        <n v="3845.97"/>
        <n v="3848.875"/>
        <n v="3956.4"/>
        <n v="3985.165"/>
        <n v="4167.4"/>
        <n v="4201.02"/>
        <n v="4226.288315"/>
        <n v="4256.94582"/>
        <n v="4330.83"/>
        <n v="4349.5"/>
        <n v="4372.5"/>
        <n v="4398.5"/>
        <n v="4400.115"/>
        <n v="4468.4"/>
        <n v="4482.215"/>
        <n v="4715.1832"/>
        <n v="4724.5"/>
        <n v="4813.785"/>
        <n v="5055.505"/>
        <n v="5162.98"/>
        <n v="5247.6"/>
        <n v="5858.2992"/>
        <n v="5948.265"/>
        <n v="6086.41"/>
        <n v="6623.37"/>
        <n v="6730.41"/>
        <n v="6786.7"/>
        <n v="6908.94"/>
        <n v="7093.035"/>
        <n v="7200.895"/>
        <n v="7335.354"/>
        <n v="7826.7"/>
        <n v="10210.095"/>
        <m/>
      </sharedItems>
    </cacheField>
    <cacheField name="UNIT_COST" numFmtId="0">
      <sharedItems containsString="0" containsBlank="1" containsNumber="1" containsInteger="1" minValue="16" maxValue="23" count="5">
        <n v="16"/>
        <n v="17"/>
        <n v="19"/>
        <n v="23"/>
        <m/>
      </sharedItems>
    </cacheField>
    <cacheField name="BASIC_COST" numFmtId="0">
      <sharedItems containsString="0" containsBlank="1" containsNumber="1" minValue="0" maxValue="234832.185" count="1367">
        <n v="0"/>
        <n v="568.195"/>
        <n v="647.3792"/>
        <n v="682.195"/>
        <n v="686.48"/>
        <n v="697.2992"/>
        <n v="701.07504"/>
        <n v="701.195"/>
        <n v="713.9392"/>
        <n v="718.48"/>
        <n v="763.8592"/>
        <n v="766.48"/>
        <n v="782.48"/>
        <n v="796.195"/>
        <n v="798.48"/>
        <n v="814.48"/>
        <n v="815.195"/>
        <n v="830.4192"/>
        <n v="830.48"/>
        <n v="834.195"/>
        <n v="846.48"/>
        <n v="847.0592"/>
        <n v="853.195"/>
        <n v="862.48"/>
        <n v="863.6992"/>
        <n v="865.385"/>
        <n v="872.195"/>
        <n v="878.48"/>
        <n v="891.195"/>
        <n v="894.48"/>
        <n v="896.9792"/>
        <n v="910.195"/>
        <n v="910.48"/>
        <n v="926.48"/>
        <n v="942.48"/>
        <n v="948.195"/>
        <n v="958.48"/>
        <n v="967.195"/>
        <n v="986.195"/>
        <n v="1024.195"/>
        <n v="1062.195"/>
        <n v="1100.96"/>
        <n v="1147.815"/>
        <n v="1164.96"/>
        <n v="1239.815"/>
        <n v="1244.96"/>
        <n v="1354.815"/>
        <n v="1372.96"/>
        <n v="1402.39"/>
        <n v="1404.96"/>
        <n v="1436.96"/>
        <n v="1441.77"/>
        <n v="1444.5184"/>
        <n v="1461.1584"/>
        <n v="1478.39"/>
        <n v="1484.96"/>
        <n v="1497.39"/>
        <n v="1516.96"/>
        <n v="1527.7184"/>
        <n v="1532.96"/>
        <n v="1548.96"/>
        <n v="1560.9984"/>
        <n v="1564.96"/>
        <n v="1573.39"/>
        <n v="1577.6384"/>
        <n v="1580.96"/>
        <n v="1592.39"/>
        <n v="1594.2684"/>
        <n v="1594.2784"/>
        <n v="1596.96"/>
        <n v="1610.9184"/>
        <n v="1612.96"/>
        <n v="1627.5484"/>
        <n v="1630.39"/>
        <n v="1641.03648"/>
        <n v="1644.96"/>
        <n v="1660.96"/>
        <n v="1676.96"/>
        <n v="1677.4784"/>
        <n v="1687.39"/>
        <n v="1692.96"/>
        <n v="1708.96"/>
        <n v="1710.7584"/>
        <n v="1724.96"/>
        <n v="1740.96"/>
        <n v="1744.0384"/>
        <n v="1756.96"/>
        <n v="1763.39"/>
        <n v="1777.3184"/>
        <n v="1801.39"/>
        <n v="1837.585"/>
        <n v="1843.8784"/>
        <n v="1858.39"/>
        <n v="1877.39"/>
        <n v="1883.77"/>
        <n v="1915.39"/>
        <n v="1942.1376"/>
        <n v="1953.39"/>
        <n v="2029.39"/>
        <n v="2091.8976"/>
        <n v="2125.1776"/>
        <n v="2139.44"/>
        <n v="2141.8176"/>
        <n v="2143.39"/>
        <n v="2175.09"/>
        <n v="2175.0976"/>
        <n v="2199.34432"/>
        <n v="2203.44"/>
        <n v="2219.44"/>
        <n v="2225.0176"/>
        <n v="2235.44"/>
        <n v="2241.6576"/>
        <n v="2249.63"/>
        <n v="2267.44"/>
        <n v="2274.9376"/>
        <n v="2300.26776"/>
        <n v="2331.44"/>
        <n v="2347.44"/>
        <n v="2363.44"/>
        <n v="2369.585"/>
        <n v="2399.08368"/>
        <n v="2410.63"/>
        <n v="2424.6976"/>
        <n v="2426.8"/>
        <n v="2456.63"/>
        <n v="2457.92"/>
        <n v="2457.9776"/>
        <n v="2459.44"/>
        <n v="2475.44"/>
        <n v="2479.63"/>
        <n v="2483.585"/>
        <n v="2491.44"/>
        <n v="2507.44"/>
        <n v="2523.44"/>
        <n v="2524.5376"/>
        <n v="2559.585"/>
        <n v="2571.44"/>
        <n v="2578.585"/>
        <n v="2585.92"/>
        <n v="2587.44"/>
        <n v="2591.0976"/>
        <n v="2635.44"/>
        <n v="2649.92"/>
        <n v="2654.585"/>
        <n v="2678.93976"/>
        <n v="2715.44"/>
        <n v="2730.585"/>
        <n v="2747.44"/>
        <n v="2749.585"/>
        <n v="2787.585"/>
        <n v="2805.8168"/>
        <n v="2805.8368"/>
        <n v="2809.92"/>
        <n v="2822.4768"/>
        <n v="2825.92"/>
        <n v="2840.6876"/>
        <n v="2844.585"/>
        <n v="2857.92"/>
        <n v="2868.45"/>
        <n v="2872.3968"/>
        <n v="2882.585"/>
        <n v="2891.445"/>
        <n v="2905.92"/>
        <n v="2937.94176"/>
        <n v="2938.9568"/>
        <n v="2955.5968"/>
        <n v="2969.92"/>
        <n v="2977.585"/>
        <n v="2985.92"/>
        <n v="2998.90944"/>
        <n v="3001.92"/>
        <n v="3049.92"/>
        <n v="3081.92"/>
        <n v="3097.92"/>
        <n v="3108.78"/>
        <n v="3113.92"/>
        <n v="3121.9968"/>
        <n v="3129.92"/>
        <n v="3145.92"/>
        <n v="3153.696"/>
        <n v="3160.4"/>
        <n v="3177.92"/>
        <n v="3193.92"/>
        <n v="3208.4"/>
        <n v="3209.92"/>
        <n v="3225.92"/>
        <n v="3238.4768"/>
        <n v="3241.92"/>
        <n v="3253.61568"/>
        <n v="3257.92"/>
        <n v="3271.7568"/>
        <n v="3273.92"/>
        <n v="3279.78"/>
        <n v="3282.445"/>
        <n v="3288.4"/>
        <n v="3289.92"/>
        <n v="3298.78"/>
        <n v="3321.92"/>
        <n v="3353.92"/>
        <n v="3368.4"/>
        <n v="3369.92"/>
        <n v="3385.92"/>
        <n v="3386.656"/>
        <n v="3400.4"/>
        <n v="3412.78"/>
        <n v="3432.4"/>
        <n v="3433.92"/>
        <n v="3449.92"/>
        <n v="3465.92"/>
        <n v="3469.78"/>
        <n v="3469.856"/>
        <n v="3481.92"/>
        <n v="3494.88"/>
        <n v="3497.92"/>
        <n v="3512.4"/>
        <n v="3526.78"/>
        <n v="3529.92"/>
        <n v="3545.92"/>
        <n v="3554.6368"/>
        <n v="3561.92"/>
        <n v="3564.78"/>
        <n v="3572.44992"/>
        <n v="3574.88"/>
        <n v="3579.26"/>
        <n v="3593.92"/>
        <n v="3602.78"/>
        <n v="3602.976"/>
        <n v="3624.4"/>
        <n v="3627.445"/>
        <n v="3640.78"/>
        <n v="3657.92"/>
        <n v="3669.536"/>
        <n v="3686.176"/>
        <n v="3687.7568"/>
        <n v="3696.445"/>
        <n v="3721.92"/>
        <n v="3769.376"/>
        <n v="3785.92"/>
        <n v="3792.78"/>
        <n v="3800.4"/>
        <n v="3801.92"/>
        <n v="3816.4"/>
        <n v="3819.296"/>
        <n v="3835.936"/>
        <n v="3846.88"/>
        <n v="3855.26"/>
        <n v="3885.856"/>
        <n v="3896.4"/>
        <n v="3909.048"/>
        <n v="3928.4"/>
        <n v="3942.88"/>
        <n v="3944.4"/>
        <n v="3950.8352"/>
        <n v="3952.416"/>
        <n v="3976.4"/>
        <n v="3977.92"/>
        <n v="3985.696"/>
        <n v="3992.4"/>
        <n v="4023.7664"/>
        <n v="4040.4"/>
        <n v="4054.92"/>
        <n v="4056.4"/>
        <n v="4058.78"/>
        <n v="4072.4"/>
        <n v="4077.78"/>
        <n v="4096.78"/>
        <n v="4104.4"/>
        <n v="4115.78"/>
        <n v="4118.88"/>
        <n v="4135.456"/>
        <n v="4167.1552"/>
        <n v="4168.4"/>
        <n v="4177.26"/>
        <n v="4182.88"/>
        <n v="4184.4"/>
        <n v="4188.17"/>
        <n v="4189.975"/>
        <n v="4200.4"/>
        <n v="4200.4352"/>
        <n v="4210.78"/>
        <n v="4216.4"/>
        <n v="4229.36"/>
        <n v="4229.78"/>
        <n v="4232.4"/>
        <n v="4246.88"/>
        <n v="4264.4"/>
        <n v="4265.975"/>
        <n v="4280.4"/>
        <n v="4358.8584"/>
        <n v="4358.88"/>
        <n v="4360.4"/>
        <n v="4376.4"/>
        <n v="4392.4"/>
        <n v="4416.7452"/>
        <n v="4422.88"/>
        <n v="4424.4"/>
        <n v="4433.3952"/>
        <n v="4436.975"/>
        <n v="4467.03904"/>
        <n v="4470.88"/>
        <n v="4472.4"/>
        <n v="4483.3152"/>
        <n v="4485.36"/>
        <n v="4502.88"/>
        <n v="4516.5952"/>
        <n v="4536.4"/>
        <n v="4545.26"/>
        <n v="4549.8752"/>
        <n v="4588.975"/>
        <n v="4590.78"/>
        <n v="4598.88"/>
        <n v="4630.88"/>
        <n v="4634.656"/>
        <n v="4649.7052"/>
        <n v="4664.975"/>
        <n v="4677.36"/>
        <n v="4678.88"/>
        <n v="4710.88"/>
        <n v="4742.88"/>
        <n v="4790.88"/>
        <n v="4806.88"/>
        <n v="4816.1152"/>
        <n v="4821.26"/>
        <n v="4838.88"/>
        <n v="4854.88"/>
        <n v="4866.0352"/>
        <n v="4882.6752"/>
        <n v="4886.88"/>
        <n v="4931.0144"/>
        <n v="4950.88"/>
        <n v="4964.2944"/>
        <n v="4966.88"/>
        <n v="4998.88"/>
        <n v="5014.2144"/>
        <n v="5030.88"/>
        <n v="5038.74072"/>
        <n v="5043.17"/>
        <n v="5045.36"/>
        <n v="5062.88"/>
        <n v="5077.36"/>
        <n v="5088.69"/>
        <n v="5094.88"/>
        <n v="5097.4144"/>
        <n v="5110.88"/>
        <n v="5126.88"/>
        <n v="5139.84"/>
        <n v="5142.88"/>
        <n v="5157.36"/>
        <n v="5158.88"/>
        <n v="5174.88"/>
        <n v="5206.88"/>
        <n v="5222.88"/>
        <n v="5228.56768"/>
        <n v="5230.5344"/>
        <n v="5247.7264"/>
        <n v="5254.88"/>
        <n v="5269.365"/>
        <n v="5270.88"/>
        <n v="5302.88"/>
        <n v="5325.075"/>
        <n v="5331.9552"/>
        <n v="5345.4236"/>
        <n v="5362.32"/>
        <n v="5363.6544"/>
        <n v="5382.88"/>
        <n v="5413.5744"/>
        <n v="5430.88"/>
        <n v="5474.32"/>
        <n v="5481.975"/>
        <n v="5510.88"/>
        <n v="5542.88"/>
        <n v="5557.36"/>
        <n v="5574.88"/>
        <n v="5601.08"/>
        <n v="5611.365"/>
        <n v="5621.36"/>
        <n v="5637.0496"/>
        <n v="5644.9536"/>
        <n v="5687.365"/>
        <n v="5701.36"/>
        <n v="5706.365"/>
        <n v="5742.56"/>
        <n v="5761.28256"/>
        <n v="5761.4336"/>
        <n v="5762.075"/>
        <n v="5829.36"/>
        <n v="5854.075"/>
        <n v="5861.2736"/>
        <n v="5896.365"/>
        <n v="5907.84"/>
        <n v="5909.36"/>
        <n v="5911.1936"/>
        <n v="5958.88"/>
        <n v="5962.6944"/>
        <n v="5986.32"/>
        <n v="5986.46"/>
        <n v="5992.075"/>
        <n v="6010.365"/>
        <n v="6069.36"/>
        <n v="6083.84"/>
        <n v="6085.36"/>
        <n v="6095.8144"/>
        <n v="6101.36"/>
        <n v="6110.8736"/>
        <n v="6124.352"/>
        <n v="6127.5136"/>
        <n v="6142.5728"/>
        <n v="6144.1536"/>
        <n v="6179.0144"/>
        <n v="6179.84"/>
        <n v="6198.56"/>
        <n v="6211.84"/>
        <n v="6213.36"/>
        <n v="6225.7728"/>
        <n v="6243.84"/>
        <n v="6293.9136"/>
        <n v="6304.8"/>
        <n v="6307.84"/>
        <n v="6311.89"/>
        <n v="6323.84"/>
        <n v="6325.36"/>
        <n v="6355.84"/>
        <n v="6371.84"/>
        <n v="6377.1136"/>
        <n v="6387.84"/>
        <n v="6403.84"/>
        <n v="6410.3936"/>
        <n v="6435.84"/>
        <n v="6437.36"/>
        <n v="6451.84"/>
        <n v="6467.84"/>
        <n v="6508.6528"/>
        <n v="6523.365"/>
        <n v="6531.84"/>
        <n v="6541.9328"/>
        <n v="6544.8"/>
        <n v="6561.365"/>
        <n v="6563.84"/>
        <n v="6579.84"/>
        <n v="6595.84"/>
        <n v="6608.8"/>
        <n v="6611.84"/>
        <n v="6626.32"/>
        <n v="6627.84"/>
        <n v="6640.8"/>
        <n v="6642.32"/>
        <n v="6643.84"/>
        <n v="6659.84"/>
        <n v="6672.8"/>
        <n v="6675.84"/>
        <n v="6691.84"/>
        <n v="6692.56"/>
        <n v="6706.752"/>
        <n v="6707.84"/>
        <n v="6709.9136"/>
        <n v="6723.84"/>
        <n v="6739.84"/>
        <n v="6740.032"/>
        <n v="6755.84"/>
        <n v="6768.56"/>
        <n v="6771.84"/>
        <n v="6773.312"/>
        <n v="6787.56"/>
        <n v="6803.84"/>
        <n v="6806.592"/>
        <n v="6819.84"/>
        <n v="6825.56"/>
        <n v="6844.56"/>
        <n v="6851.84"/>
        <n v="6867.84"/>
        <n v="6882.56"/>
        <n v="6883.84"/>
        <n v="6892.5952"/>
        <n v="6895.28"/>
        <n v="6915.84"/>
        <n v="6923.072"/>
        <n v="6947.84"/>
        <n v="6978.32"/>
        <n v="6989.632"/>
        <n v="6992.8"/>
        <n v="6995.84"/>
        <n v="7007.8528"/>
        <n v="7011.84"/>
        <n v="7027.84"/>
        <n v="7041.1328"/>
        <n v="7053.56"/>
        <n v="7056.192"/>
        <n v="7075.84"/>
        <n v="7106.95"/>
        <n v="7108.755"/>
        <n v="7123.84"/>
        <n v="7154.32"/>
        <n v="7155.84"/>
        <n v="7156.032"/>
        <n v="7168.8"/>
        <n v="7171.84"/>
        <n v="7191.73"/>
        <n v="7203.84"/>
        <n v="7205.952"/>
        <n v="7219.84"/>
        <n v="7224.56"/>
        <n v="7251.84"/>
        <n v="7255.872"/>
        <n v="7261.76"/>
        <n v="7262.56"/>
        <n v="7267.84"/>
        <n v="7272.51"/>
        <n v="7272.512"/>
        <n v="7280.8"/>
        <n v="7283.84"/>
        <n v="7289.152"/>
        <n v="7300.56"/>
        <n v="7305.792"/>
        <n v="7338.56"/>
        <n v="7376.8"/>
        <n v="7388.992"/>
        <n v="7395.56"/>
        <n v="7408.8"/>
        <n v="7414.465"/>
        <n v="7427.84"/>
        <n v="7438.912"/>
        <n v="7455.28"/>
        <n v="7459.84"/>
        <n v="7472.8"/>
        <n v="7505.705"/>
        <n v="7507.89"/>
        <n v="7520.8"/>
        <n v="7547.56"/>
        <n v="7552.8"/>
        <n v="7565.76"/>
        <n v="7568.8"/>
        <n v="7583.755"/>
        <n v="7615.28"/>
        <n v="7623.56"/>
        <n v="7669.8184"/>
        <n v="7695.28"/>
        <n v="7721.792"/>
        <n v="7738.432"/>
        <n v="7773.2828"/>
        <n v="7775.28"/>
        <n v="7775.56"/>
        <n v="7824.8"/>
        <n v="7871.55"/>
        <n v="7872.8"/>
        <n v="7888.192"/>
        <n v="7938.112"/>
        <n v="7953.1712"/>
        <n v="7956.85"/>
        <n v="7965.56"/>
        <n v="7970.32"/>
        <n v="7971.84"/>
        <n v="7984.8"/>
        <n v="8000.8"/>
        <n v="8036.3712"/>
        <n v="8039.5328"/>
        <n v="8086.2912"/>
        <n v="8093.9088"/>
        <n v="8136.2112"/>
        <n v="8146.32"/>
        <n v="8201.1904"/>
        <n v="8221.76"/>
        <n v="8237.632"/>
        <n v="8239.2128"/>
        <n v="8255.28"/>
        <n v="8269.76"/>
        <n v="8320.832"/>
        <n v="8334.3104"/>
        <n v="8363.235"/>
        <n v="8371.42128"/>
        <n v="8415.28"/>
        <n v="8416.8"/>
        <n v="8419.0912"/>
        <n v="8432.8"/>
        <n v="8464.8"/>
        <n v="8470.592"/>
        <n v="8493.76"/>
        <n v="8512.95"/>
        <n v="8528.8"/>
        <n v="8544.8"/>
        <n v="8560.8"/>
        <n v="8569.95"/>
        <n v="8583.9104"/>
        <n v="8586.72"/>
        <n v="8588.24"/>
        <n v="8592.8"/>
        <n v="8621.76"/>
        <n v="8626.95"/>
        <n v="8637.76"/>
        <n v="8644.145"/>
        <n v="8667.1104"/>
        <n v="8688.8"/>
        <n v="8699.52"/>
        <n v="8733.76"/>
        <n v="8736.832"/>
        <n v="8742.56824"/>
        <n v="8748.7296"/>
        <n v="8750.3104"/>
        <n v="8752.8"/>
        <n v="8754.235"/>
        <n v="8768.8"/>
        <n v="8783.39"/>
        <n v="8786.752"/>
        <n v="8797.95"/>
        <n v="8832.8"/>
        <n v="8883.4304"/>
        <n v="8916.7104"/>
        <n v="8925.76"/>
        <n v="8941.76"/>
        <n v="9044.95"/>
        <n v="9049.8304"/>
        <n v="9088.8"/>
        <n v="9100.145"/>
        <n v="9101.95"/>
        <n v="9111.335"/>
        <n v="9117.76"/>
        <n v="9133.0304"/>
        <n v="9198.0096"/>
        <n v="9205.52"/>
        <n v="9227.005"/>
        <n v="9233.145"/>
        <n v="9273.2"/>
        <n v="9285.952"/>
        <n v="9309.76"/>
        <n v="9325.76"/>
        <n v="9360.8"/>
        <n v="9396.1088"/>
        <n v="9443.95"/>
        <n v="9481.95"/>
        <n v="9500.6912"/>
        <n v="9502.33"/>
        <n v="9502.335"/>
        <n v="9502.755"/>
        <n v="9534.62"/>
        <n v="9549.57824"/>
        <n v="9613.76"/>
        <n v="9619.52"/>
        <n v="9628.24"/>
        <n v="9657.2"/>
        <n v="9677.76"/>
        <n v="9683.7312"/>
        <n v="9725.34"/>
        <n v="9787.755"/>
        <n v="9789.76"/>
        <n v="9804.24"/>
        <n v="9831.9104"/>
        <n v="9895.3088"/>
        <n v="9920.2184"/>
        <n v="9931.7504"/>
        <n v="9935.9456"/>
        <n v="9995.1388"/>
        <n v="10031.5804"/>
        <n v="10045.76"/>
        <n v="10069.145"/>
        <n v="10143.39"/>
        <n v="10179.7696"/>
        <n v="10185.2"/>
        <n v="10231.2704"/>
        <n v="10237.76"/>
        <n v="10238.34"/>
        <n v="10247.9104"/>
        <n v="10268.24"/>
        <n v="10297.2"/>
        <n v="10298"/>
        <n v="10301.76"/>
        <n v="10329.2"/>
        <n v="10361.2"/>
        <n v="10364.3904"/>
        <n v="10369.535"/>
        <n v="10396.775"/>
        <n v="10409.2"/>
        <n v="10409.34"/>
        <n v="10414.3104"/>
        <n v="10461.0688"/>
        <n v="10529.2096"/>
        <n v="10539.35"/>
        <n v="10575.968"/>
        <n v="10642.528"/>
        <n v="10652.01984"/>
        <n v="10677.3888"/>
        <n v="10680.5504"/>
        <n v="10717.76"/>
        <n v="10730.72"/>
        <n v="10759.008"/>
        <n v="10759.68"/>
        <n v="10760.5888"/>
        <n v="10762.73247"/>
        <n v="10765.76"/>
        <n v="10774.0672"/>
        <n v="10793.8588"/>
        <n v="10823.68"/>
        <n v="10834.15"/>
        <n v="10860.24"/>
        <n v="10877.0688"/>
        <n v="10884.34"/>
        <n v="10893.76"/>
        <n v="10922.34"/>
        <n v="10959.39"/>
        <n v="10961.005"/>
        <n v="10980.0704"/>
        <n v="10991.968"/>
        <n v="10992.965"/>
        <n v="11030.96016"/>
        <n v="11045.0496"/>
        <n v="11066.72"/>
        <n v="11075.168"/>
        <n v="11085.76"/>
        <n v="11094.9696"/>
        <n v="11111.6096"/>
        <n v="11111.68"/>
        <n v="11158.335"/>
        <n v="11159.68"/>
        <n v="11173.176"/>
        <n v="11175.008"/>
        <n v="11178.72"/>
        <n v="11183.28"/>
        <n v="11191.68"/>
        <n v="11193.2"/>
        <n v="11196.24"/>
        <n v="11205.535"/>
        <n v="11207.68"/>
        <n v="11212.24"/>
        <n v="11244.7296"/>
        <n v="11267.95"/>
        <n v="11299.39"/>
        <n v="11306.5472"/>
        <n v="11359.34"/>
        <n v="11367.68"/>
        <n v="11374.688"/>
        <n v="11389.7472"/>
        <n v="11399.68"/>
        <n v="11425.248"/>
        <n v="11465.75936"/>
        <n v="11513.2"/>
        <n v="11574.16"/>
        <n v="11575.9488"/>
        <n v="11609.2"/>
        <n v="11644.0896"/>
        <n v="11700.93"/>
        <n v="11725.7088"/>
        <n v="11739.775"/>
        <n v="11775.6288"/>
        <n v="11789.1072"/>
        <n v="11817.2"/>
        <n v="11823.0444"/>
        <n v="11846.16"/>
        <n v="11857.16"/>
        <n v="11887.3664"/>
        <n v="11898.72"/>
        <n v="11910.16"/>
        <n v="11943.68"/>
        <n v="12037.1264"/>
        <n v="12040.288"/>
        <n v="12076.545"/>
        <n v="12090.72"/>
        <n v="12106.72"/>
        <n v="12116.64"/>
        <n v="12117.51"/>
        <n v="12147.12"/>
        <n v="12151.68"/>
        <n v="12163.02696"/>
        <n v="12262.96704"/>
        <n v="12263.68"/>
        <n v="12303.3664"/>
        <n v="12321.12"/>
        <n v="12321.6"/>
        <n v="12329.15"/>
        <n v="12345.2"/>
        <n v="12358.16"/>
        <n v="12368.3356"/>
        <n v="12422.16"/>
        <n v="12423.68"/>
        <n v="12522.848"/>
        <n v="12537.2"/>
        <n v="12551.68"/>
        <n v="12588.925"/>
        <n v="12609.6"/>
        <n v="12616.0408"/>
        <n v="12643.12"/>
        <n v="12675.12"/>
        <n v="12694.16"/>
        <n v="12708.64"/>
        <n v="12819.2064"/>
        <n v="12830.78"/>
        <n v="12837.4272"/>
        <n v="12839.68"/>
        <n v="12855.68"/>
        <n v="12867.12"/>
        <n v="12876.78"/>
        <n v="12888.928"/>
        <n v="12913.6"/>
        <n v="12937.2672"/>
        <n v="12961.6"/>
        <n v="12977.6"/>
        <n v="12983.68"/>
        <n v="13033.9456"/>
        <n v="13046.16"/>
        <n v="13063.68"/>
        <n v="13073.6"/>
        <n v="13082.2848"/>
        <n v="13095.68"/>
        <n v="13105.6"/>
        <n v="13121.888"/>
        <n v="13152.78"/>
        <n v="13153.6"/>
        <n v="13157.12"/>
        <n v="13159.68"/>
        <n v="13207.68"/>
        <n v="13248.38016"/>
        <n v="13249.6"/>
        <n v="13265.6"/>
        <n v="13271.68"/>
        <n v="13281.6"/>
        <n v="13297.6"/>
        <n v="13313.6"/>
        <n v="13333.4656"/>
        <n v="13361.6"/>
        <n v="13367.68"/>
        <n v="13409.6"/>
        <n v="13411.12"/>
        <n v="13425.6"/>
        <n v="13436.4672"/>
        <n v="13441.6"/>
        <n v="13443.12"/>
        <n v="13453.1072"/>
        <n v="13471.328"/>
        <n v="13473.6"/>
        <n v="13502.976"/>
        <n v="13521.6"/>
        <n v="13537.6"/>
        <n v="13543.68"/>
        <n v="13553.6"/>
        <n v="13569.6"/>
        <n v="13599.7056"/>
        <n v="13607.68"/>
        <n v="13613.184"/>
        <n v="13617.6"/>
        <n v="13625.2"/>
        <n v="13633.6"/>
        <n v="13639.68"/>
        <n v="13646.464"/>
        <n v="13651.12"/>
        <n v="13665.6"/>
        <n v="13681.6"/>
        <n v="13696.384"/>
        <n v="13713.024"/>
        <n v="13746.304"/>
        <n v="13761.6"/>
        <n v="13762.944"/>
        <n v="13764.5248"/>
        <n v="13777.6"/>
        <n v="13781.15"/>
        <n v="13794.6432"/>
        <n v="13796.224"/>
        <n v="13819.1772"/>
        <n v="13825.6"/>
        <n v="13829.504"/>
        <n v="13841.6"/>
        <n v="13846.144"/>
        <n v="13850.8864"/>
        <n v="13857.6"/>
        <n v="13873.6"/>
        <n v="13879.424"/>
        <n v="13905.6"/>
        <n v="13912.704"/>
        <n v="13929.344"/>
        <n v="13937.6"/>
        <n v="13955.12"/>
        <n v="13962.624"/>
        <n v="13969.6"/>
        <n v="13979.264"/>
        <n v="13985.6"/>
        <n v="13995.904"/>
        <n v="14012.544"/>
        <n v="14014.1248"/>
        <n v="14033.6"/>
        <n v="14048.995925"/>
        <n v="14049.6"/>
        <n v="14051.12"/>
        <n v="14053.728"/>
        <n v="14061.6672"/>
        <n v="14062.464"/>
        <n v="14065.6"/>
        <n v="14081.6"/>
        <n v="14101.7056"/>
        <n v="14112.384"/>
        <n v="14116.64"/>
        <n v="14118.6972"/>
        <n v="14121.27528"/>
        <n v="14129.024"/>
        <n v="14131.93"/>
        <n v="14145.6"/>
        <n v="14147.2448"/>
        <n v="14161.6"/>
        <n v="14162.304"/>
        <n v="14163.12"/>
        <n v="14179.7872"/>
        <n v="14195.584"/>
        <n v="14212.224"/>
        <n v="14228.864"/>
        <n v="14238.576"/>
        <n v="14241.6"/>
        <n v="14245.504"/>
        <n v="14246.5696"/>
        <n v="14257.6"/>
        <n v="14262.144"/>
        <n v="14278.784"/>
        <n v="14295.424"/>
        <n v="14321.6"/>
        <n v="14327.68"/>
        <n v="14331.51"/>
        <n v="14337.6"/>
        <n v="14345.344"/>
        <n v="14361.984"/>
        <n v="14369.6"/>
        <n v="14401.6"/>
        <n v="14411.904"/>
        <n v="14412.925"/>
        <n v="14417.6"/>
        <n v="14428.544"/>
        <n v="14445.184"/>
        <n v="14461.824"/>
        <n v="14465.6"/>
        <n v="14470.16"/>
        <n v="14478.464"/>
        <n v="14487.68"/>
        <n v="14495.104"/>
        <n v="14497.6"/>
        <n v="14516.4864"/>
        <n v="14529.6"/>
        <n v="14545.024"/>
        <n v="14551.41"/>
        <n v="14560.0832"/>
        <n v="14561.664"/>
        <n v="14572.22"/>
        <n v="14576.7232"/>
        <n v="14577.6"/>
        <n v="14594.944"/>
        <n v="14609.6"/>
        <n v="14611.58"/>
        <n v="14611.584"/>
        <n v="14628.224"/>
        <n v="14661.504"/>
        <n v="14687.225"/>
        <n v="14689.6"/>
        <n v="14694.784"/>
        <n v="14708.64"/>
        <n v="14711.424"/>
        <n v="14728.064"/>
        <n v="14761.344"/>
        <n v="14777.984"/>
        <n v="14794.624"/>
        <n v="14803.12"/>
        <n v="14811.264"/>
        <n v="14827.904"/>
        <n v="14844.54"/>
        <n v="14844.544"/>
        <n v="14847.51"/>
        <n v="14861.184"/>
        <n v="14877.824"/>
        <n v="14890.4096"/>
        <n v="14894.464"/>
        <n v="14896.0448"/>
        <n v="14911.104"/>
        <n v="14928.928"/>
        <n v="14929.3248"/>
        <n v="14944.384"/>
        <n v="14975.968"/>
        <n v="14977.664"/>
        <n v="14994.3"/>
        <n v="14994.304"/>
        <n v="15010.944"/>
        <n v="15027.584"/>
        <n v="15044.224"/>
        <n v="15060.864"/>
        <n v="15063.7"/>
        <n v="15073.6"/>
        <n v="15077.504"/>
        <n v="15094.144"/>
        <n v="15099.315"/>
        <n v="15110.784"/>
        <n v="15119.545"/>
        <n v="15127.424"/>
        <n v="15129.0048"/>
        <n v="15144.064"/>
        <n v="15160.704"/>
        <n v="15169.6"/>
        <n v="15174.595"/>
        <n v="15177.344"/>
        <n v="15193.984"/>
        <n v="15195.41"/>
        <n v="15210.62"/>
        <n v="15210.624"/>
        <n v="15217.6"/>
        <n v="15243.904"/>
        <n v="15247.12"/>
        <n v="15248.08"/>
        <n v="15260.544"/>
        <n v="15277.18"/>
        <n v="15277.184"/>
        <n v="15293.824"/>
        <n v="15310.41"/>
        <n v="15310.464"/>
        <n v="15313.6"/>
        <n v="15315.12"/>
        <n v="15327.104"/>
        <n v="15343.744"/>
        <n v="15360.384"/>
        <n v="15377.024"/>
        <n v="15412.705"/>
        <n v="15426.944"/>
        <n v="15441.6"/>
        <n v="15443.584"/>
        <n v="15471.7"/>
        <n v="15476.864"/>
        <n v="15488.7"/>
        <n v="15510.144"/>
        <n v="15522.7"/>
        <n v="15526.784"/>
        <n v="15553.6"/>
        <n v="15568.9842"/>
        <n v="15576.704"/>
        <n v="15578.2848"/>
        <n v="15585.6"/>
        <n v="15593.344"/>
        <n v="15627.12"/>
        <n v="15643.264"/>
        <n v="15646.4156"/>
        <n v="15651.12"/>
        <n v="15665.6"/>
        <n v="15676.544"/>
        <n v="15684.12"/>
        <n v="15693.184"/>
        <n v="15697.6"/>
        <n v="15709.824"/>
        <n v="15724.8832"/>
        <n v="15729.6156"/>
        <n v="15737.24"/>
        <n v="15743.104"/>
        <n v="15756.5824"/>
        <n v="15759.74"/>
        <n v="15761.6"/>
        <n v="15776.384"/>
        <n v="15809.664"/>
        <n v="15809.83459"/>
        <n v="15825.6"/>
        <n v="15830.315"/>
        <n v="15892.864"/>
        <n v="15904.7616"/>
        <n v="15934.56"/>
        <n v="15947.7"/>
        <n v="15961.0048"/>
        <n v="15976.064"/>
        <n v="15992.4224"/>
        <n v="15992.704"/>
        <n v="16006.1824"/>
        <n v="16018.9"/>
        <n v="16025.984"/>
        <n v="16026.12"/>
        <n v="16033.6"/>
        <n v="16076.15472"/>
        <n v="16089.3824"/>
        <n v="16119.315"/>
        <n v="16175.744"/>
        <n v="16185.7"/>
        <n v="16225.664"/>
        <n v="16242.304"/>
        <n v="16258.944"/>
        <n v="16260.5248"/>
        <n v="16308.864"/>
        <n v="16408.704"/>
        <n v="16425.344"/>
        <n v="16427.52"/>
        <n v="16441.984"/>
        <n v="16490.3232"/>
        <n v="16491.904"/>
        <n v="16522.0224"/>
        <n v="16550.225"/>
        <n v="16558.464"/>
        <n v="16591.744"/>
        <n v="16608.384"/>
        <n v="16609.6"/>
        <n v="16665.225"/>
        <n v="16674.944"/>
        <n v="16810"/>
        <n v="16823.625"/>
        <n v="16977.6"/>
        <n v="17022.8032"/>
        <n v="17044.9"/>
        <n v="17169.6"/>
        <n v="17173.41"/>
        <n v="17389.3984"/>
        <n v="17483.705"/>
        <n v="17537.6"/>
        <n v="17621.8432"/>
        <n v="17623.424"/>
        <n v="17633.6"/>
        <n v="17694.56"/>
        <n v="17785.9"/>
        <n v="17904.7232"/>
        <n v="18006.144"/>
        <n v="18013.9"/>
        <n v="18064.8"/>
        <n v="18089.9"/>
        <n v="18126.3"/>
        <n v="18127.9"/>
        <n v="18136.1024"/>
        <n v="18142.56"/>
        <n v="18155.855"/>
        <n v="18166.625"/>
        <n v="18170"/>
        <n v="18170.9632"/>
        <n v="18220.8832"/>
        <n v="18273.6"/>
        <n v="18305.664"/>
        <n v="18598.13532"/>
        <n v="18621.9"/>
        <n v="18635.52"/>
        <n v="18667.52"/>
        <n v="18730.855"/>
        <n v="18733.04"/>
        <n v="18790.96"/>
        <n v="18861.68"/>
        <n v="19147.52"/>
        <n v="19170.04"/>
        <n v="19179.52"/>
        <n v="19243.52"/>
        <n v="19285.04"/>
        <n v="19332.6016"/>
        <n v="19414.22"/>
        <n v="19526.625"/>
        <n v="19580.6208"/>
        <n v="19595.52"/>
        <n v="19600.4224"/>
        <n v="19614.855"/>
        <n v="19682.855"/>
        <n v="19720.29"/>
        <n v="19771.52"/>
        <n v="19781.625"/>
        <n v="19819.52"/>
        <n v="19907.6496"/>
        <n v="19968.625"/>
        <n v="19971.92"/>
        <n v="20054.96"/>
        <n v="20114.4"/>
        <n v="20117.44"/>
        <n v="20139.52"/>
        <n v="20155.485"/>
        <n v="20171.52"/>
        <n v="20240.62"/>
        <n v="20248.68"/>
        <n v="20306.145125"/>
        <n v="20414.2016"/>
        <n v="20460.01"/>
        <n v="20495.8208"/>
        <n v="20523.52"/>
        <n v="20596.095"/>
        <n v="20651.52"/>
        <n v="20660.67"/>
        <n v="20685.7744"/>
        <n v="20723.68"/>
        <n v="20796.485"/>
        <n v="20982.165"/>
        <n v="21099.52"/>
        <n v="21118.485"/>
        <n v="21547.52"/>
        <n v="21642.4"/>
        <n v="21691.3"/>
        <n v="21739.485"/>
        <n v="21755.52"/>
        <n v="21767.616"/>
        <n v="21771.52"/>
        <n v="21808.485"/>
        <n v="21884.096"/>
        <n v="21979.52"/>
        <n v="22737.4784"/>
        <n v="22879.3344"/>
        <n v="23048.896"/>
        <n v="23071.8592"/>
        <n v="23227.93"/>
        <n v="23403.0784"/>
        <n v="23431.616"/>
        <n v="23449.8368"/>
        <n v="23547.55"/>
        <n v="23646.32"/>
        <n v="23836.55"/>
        <n v="24590.0928"/>
        <n v="25164.3"/>
        <n v="25233.3"/>
        <n v="25277.0752"/>
        <n v="25458.86"/>
        <n v="25488.485"/>
        <n v="25577.86"/>
        <n v="25578.3"/>
        <n v="25679.5968"/>
        <n v="25919.05"/>
        <n v="25944.256"/>
        <n v="26192.745"/>
        <n v="26251.0328"/>
        <n v="26259.56"/>
        <n v="26763.375"/>
        <n v="26791.32"/>
        <n v="27332.09"/>
        <n v="27520.3136"/>
        <n v="28113.0304"/>
        <n v="28197.475"/>
        <n v="28595.785"/>
        <n v="28754.8352"/>
        <n v="28911.7504"/>
        <n v="29061.5004"/>
        <n v="29231.245"/>
        <n v="29249.86"/>
        <n v="29427"/>
        <n v="29523.37"/>
        <n v="29946.65396"/>
        <n v="30112.015"/>
        <n v="30560.6912"/>
        <n v="30569.4"/>
        <n v="30592.3904"/>
        <n v="30641.635"/>
        <n v="30651.17"/>
        <n v="30943.4112"/>
        <n v="30991.7504"/>
        <n v="31296.56"/>
        <n v="31365.0442"/>
        <n v="31474.3104"/>
        <n v="31769.94"/>
        <n v="32002.048"/>
        <n v="32050.01"/>
        <n v="32503.04"/>
        <n v="32780.9664"/>
        <n v="32876.064"/>
        <n v="33567.7888"/>
        <n v="33582.848"/>
        <n v="33698.45"/>
        <n v="33711.2256"/>
        <n v="34127.2256"/>
        <n v="34910.41"/>
        <n v="34990.25"/>
        <n v="35113.728"/>
        <n v="35856.339225"/>
        <n v="35891.0656"/>
        <n v="35998.45"/>
        <n v="36159.45"/>
        <n v="36308.43224"/>
        <n v="36322.1248"/>
        <n v="36333.25"/>
        <n v="36470.525"/>
        <n v="37108.1984"/>
        <n v="37599.71"/>
        <n v="37863.25"/>
        <n v="37883.02525"/>
        <n v="38312.71"/>
        <n v="38396.4"/>
        <n v="38590.895"/>
        <n v="38758.72"/>
        <n v="39445.7024"/>
        <n v="39532.48"/>
        <n v="39906.88"/>
        <n v="40199.39"/>
        <n v="40280.1152"/>
        <n v="40486.785"/>
        <n v="40635.71"/>
        <n v="40886.385"/>
        <n v="40916.8"/>
        <n v="40932.8"/>
        <n v="41159.635"/>
        <n v="41281.89"/>
        <n v="41323.385"/>
        <n v="41451.1"/>
        <n v="41463.71"/>
        <n v="41486.71"/>
        <n v="41496.19"/>
        <n v="42075.21811"/>
        <n v="42322.415"/>
        <n v="43168.344"/>
        <n v="43716.18"/>
        <n v="43977.3568"/>
        <n v="44125.54"/>
        <n v="44468.175"/>
        <n v="44902.1"/>
        <n v="44919.1"/>
        <n v="45040.785"/>
        <n v="45227.4086"/>
        <n v="45513.624"/>
        <n v="46125.4976"/>
        <n v="46577.025"/>
        <n v="48796.71"/>
        <n v="49473.485"/>
        <n v="49627.0528"/>
        <n v="49723.7312"/>
        <n v="50033.57"/>
        <n v="50104.1"/>
        <n v="50163.23"/>
        <n v="50209.23"/>
        <n v="50408.64"/>
        <n v="50608.8128"/>
        <n v="50972.715"/>
        <n v="51413.1"/>
        <n v="51422.592"/>
        <n v="51753.95"/>
        <n v="51789.675"/>
        <n v="51868.565"/>
        <n v="52123.0528"/>
        <n v="52417.8304"/>
        <n v="52612.45493"/>
        <n v="53908.87"/>
        <n v="54626.6712"/>
        <n v="54677.7088"/>
        <n v="55584.31"/>
        <n v="56165.4704"/>
        <n v="56725.935"/>
        <n v="57788.305"/>
        <n v="57920.105"/>
        <n v="58755.3408"/>
        <n v="58996.8"/>
        <n v="59603.9808"/>
        <n v="60148.75152"/>
        <n v="60258.05"/>
        <n v="60717.01"/>
        <n v="60965.57"/>
        <n v="61449.645"/>
        <n v="62881.195"/>
        <n v="65279.75"/>
        <n v="67620.61304"/>
        <n v="67747.805"/>
        <n v="68013.53"/>
        <n v="68111.13312"/>
        <n v="69592"/>
        <n v="70845.8"/>
        <n v="71375.9"/>
        <n v="73629.9"/>
        <n v="74332.5"/>
        <n v="74774.5"/>
        <n v="75041.64"/>
        <n v="75171.6"/>
        <n v="75442.9312"/>
        <n v="76447.97"/>
        <n v="79084.235"/>
        <n v="79811.49"/>
        <n v="79819.38"/>
        <n v="80262.75"/>
        <n v="84902.2"/>
        <n v="85943.585"/>
        <n v="87352.275"/>
        <n v="87770.66"/>
        <n v="88457.31"/>
        <n v="88524.125"/>
        <n v="89209.2"/>
        <n v="91461.915"/>
        <n v="93732.7872"/>
        <n v="99609.09"/>
        <n v="101202.645"/>
        <n v="102773.2"/>
        <n v="103090.945"/>
        <n v="108663.5"/>
        <n v="112597.29"/>
        <n v="117365.664"/>
        <n v="117451.98"/>
        <n v="122415.215"/>
        <n v="128947.3"/>
        <n v="134767.665"/>
        <n v="136810.095"/>
        <n v="139987.43"/>
        <n v="154799.43"/>
        <n v="180014.1"/>
        <n v="234832.185"/>
        <m/>
      </sharedItems>
    </cacheField>
    <cacheField name="BSI" numFmtId="0">
      <sharedItems containsString="0" containsBlank="1" containsNumber="1" minValue="0" maxValue="28372.14" count="1130">
        <n v="0"/>
        <n v="119.62"/>
        <n v="121.3836"/>
        <n v="128.715"/>
        <n v="130.7436"/>
        <n v="131.45157"/>
        <n v="133.8636"/>
        <n v="134.715"/>
        <n v="143.2236"/>
        <n v="143.62"/>
        <n v="143.715"/>
        <n v="146.715"/>
        <n v="147.62"/>
        <n v="149.715"/>
        <n v="152.715"/>
        <n v="155.7036"/>
        <n v="155.715"/>
        <n v="158.715"/>
        <n v="158.8236"/>
        <n v="161.715"/>
        <n v="161.9436"/>
        <n v="164.715"/>
        <n v="167.62"/>
        <n v="167.715"/>
        <n v="168.1836"/>
        <n v="170.715"/>
        <n v="171.62"/>
        <n v="173.715"/>
        <n v="175.62"/>
        <n v="176.715"/>
        <n v="179.62"/>
        <n v="179.715"/>
        <n v="183.62"/>
        <n v="187.62"/>
        <n v="191.62"/>
        <n v="199.62"/>
        <n v="203.62"/>
        <n v="206.43"/>
        <n v="207.62"/>
        <n v="215.62"/>
        <n v="218.43"/>
        <n v="223.62"/>
        <n v="233.43"/>
        <n v="257.43"/>
        <n v="263.43"/>
        <n v="269.43"/>
        <n v="270.8472"/>
        <n v="273.9672"/>
        <n v="278.43"/>
        <n v="284.43"/>
        <n v="286.4472"/>
        <n v="287.43"/>
        <n v="290.43"/>
        <n v="292.6872"/>
        <n v="293.43"/>
        <n v="295.24"/>
        <n v="295.8072"/>
        <n v="296.43"/>
        <n v="298.9272"/>
        <n v="299.43"/>
        <n v="302.0472"/>
        <n v="302.43"/>
        <n v="305.1672"/>
        <n v="307.69434"/>
        <n v="308.43"/>
        <n v="311.24"/>
        <n v="311.43"/>
        <n v="314.43"/>
        <n v="314.5272"/>
        <n v="315.24"/>
        <n v="317.43"/>
        <n v="320.43"/>
        <n v="320.7672"/>
        <n v="323.43"/>
        <n v="326.43"/>
        <n v="327.0072"/>
        <n v="329.43"/>
        <n v="331.24"/>
        <n v="333.2472"/>
        <n v="335.24"/>
        <n v="343.24"/>
        <n v="345.7272"/>
        <n v="355.24"/>
        <n v="364.1508"/>
        <n v="371.24"/>
        <n v="379.24"/>
        <n v="386.86"/>
        <n v="391.24"/>
        <n v="392.2308"/>
        <n v="395.24"/>
        <n v="398.4708"/>
        <n v="401.145"/>
        <n v="401.5908"/>
        <n v="403.24"/>
        <n v="407.8308"/>
        <n v="411.24"/>
        <n v="412.37706"/>
        <n v="413.145"/>
        <n v="416.145"/>
        <n v="417.1908"/>
        <n v="419.145"/>
        <n v="420.3108"/>
        <n v="425.145"/>
        <n v="426.5508"/>
        <n v="427.24"/>
        <n v="431.300205"/>
        <n v="437.145"/>
        <n v="440.145"/>
        <n v="443.145"/>
        <n v="449.82819"/>
        <n v="451.24"/>
        <n v="454.6308"/>
        <n v="460.86"/>
        <n v="460.8708"/>
        <n v="461.145"/>
        <n v="464.145"/>
        <n v="467.145"/>
        <n v="470.145"/>
        <n v="473.145"/>
        <n v="473.3508"/>
        <n v="482.145"/>
        <n v="484.86"/>
        <n v="485.135"/>
        <n v="485.145"/>
        <n v="485.8308"/>
        <n v="494.145"/>
        <n v="496.86"/>
        <n v="498.86"/>
        <n v="502.301205"/>
        <n v="509.145"/>
        <n v="515.145"/>
        <n v="522.86"/>
        <n v="526.0944"/>
        <n v="526.86"/>
        <n v="529.2144"/>
        <n v="529.86"/>
        <n v="532.6308"/>
        <n v="535.86"/>
        <n v="538.5744"/>
        <n v="538.86"/>
        <n v="542.86"/>
        <n v="544.86"/>
        <n v="550.86408"/>
        <n v="551.0544"/>
        <n v="554.1744"/>
        <n v="556.86"/>
        <n v="558.86"/>
        <n v="559.86"/>
        <n v="562.29552"/>
        <n v="562.86"/>
        <n v="571.86"/>
        <n v="574.86"/>
        <n v="577.86"/>
        <n v="578.86"/>
        <n v="580.86"/>
        <n v="583.86"/>
        <n v="585.3744"/>
        <n v="586.86"/>
        <n v="589.86"/>
        <n v="591.318"/>
        <n v="592.575"/>
        <n v="595.86"/>
        <n v="598.86"/>
        <n v="601.575"/>
        <n v="601.86"/>
        <n v="604.86"/>
        <n v="606.86"/>
        <n v="607.2144"/>
        <n v="607.86"/>
        <n v="610.05294"/>
        <n v="610.86"/>
        <n v="613.4544"/>
        <n v="613.86"/>
        <n v="616.575"/>
        <n v="616.86"/>
        <n v="622.86"/>
        <n v="626.86"/>
        <n v="628.86"/>
        <n v="631.575"/>
        <n v="631.86"/>
        <n v="634.86"/>
        <n v="634.998"/>
        <n v="637.575"/>
        <n v="643.575"/>
        <n v="643.86"/>
        <n v="646.86"/>
        <n v="649.86"/>
        <n v="650.598"/>
        <n v="652.86"/>
        <n v="654.48"/>
        <n v="655.29"/>
        <n v="655.86"/>
        <n v="658.575"/>
        <n v="661.86"/>
        <n v="664.86"/>
        <n v="666.4944"/>
        <n v="667.86"/>
        <n v="669.83436"/>
        <n v="670.29"/>
        <n v="673.86"/>
        <n v="675.558"/>
        <n v="679.575"/>
        <n v="685.86"/>
        <n v="688.038"/>
        <n v="690.48"/>
        <n v="691.158"/>
        <n v="691.4544"/>
        <n v="694.48"/>
        <n v="697.86"/>
        <n v="706.758"/>
        <n v="709.86"/>
        <n v="712.575"/>
        <n v="712.86"/>
        <n v="715.575"/>
        <n v="716.118"/>
        <n v="718.48"/>
        <n v="719.238"/>
        <n v="721.29"/>
        <n v="728.598"/>
        <n v="730.48"/>
        <n v="730.575"/>
        <n v="732.9465"/>
        <n v="736.575"/>
        <n v="739.29"/>
        <n v="739.575"/>
        <n v="740.7816"/>
        <n v="741.078"/>
        <n v="742.48"/>
        <n v="745.575"/>
        <n v="745.86"/>
        <n v="747.318"/>
        <n v="748.575"/>
        <n v="750.48"/>
        <n v="754.4562"/>
        <n v="757.575"/>
        <n v="758.48"/>
        <n v="760.575"/>
        <n v="763.575"/>
        <n v="766.48"/>
        <n v="769.575"/>
        <n v="772.29"/>
        <n v="775.398"/>
        <n v="781.3416"/>
        <n v="781.575"/>
        <n v="784.29"/>
        <n v="784.575"/>
        <n v="787.575"/>
        <n v="787.5816"/>
        <n v="790.575"/>
        <n v="793.005"/>
        <n v="793.575"/>
        <n v="796.29"/>
        <n v="798.48"/>
        <n v="799.575"/>
        <n v="802.575"/>
        <n v="817.28595"/>
        <n v="817.29"/>
        <n v="817.575"/>
        <n v="820.575"/>
        <n v="823.575"/>
        <n v="828.1416"/>
        <n v="829.29"/>
        <n v="829.575"/>
        <n v="831.2616"/>
        <n v="837.56982"/>
        <n v="838.29"/>
        <n v="838.575"/>
        <n v="840.6216"/>
        <n v="841.005"/>
        <n v="844.29"/>
        <n v="846.8616"/>
        <n v="850.575"/>
        <n v="853.1016"/>
        <n v="854.48"/>
        <n v="858.48"/>
        <n v="862.29"/>
        <n v="862.48"/>
        <n v="866.48"/>
        <n v="868.29"/>
        <n v="868.998"/>
        <n v="871.8216"/>
        <n v="877.005"/>
        <n v="877.29"/>
        <n v="881.72"/>
        <n v="882.1"/>
        <n v="883.29"/>
        <n v="886.48"/>
        <n v="889.29"/>
        <n v="890.48"/>
        <n v="898.1"/>
        <n v="898.29"/>
        <n v="901.29"/>
        <n v="903.0216"/>
        <n v="907.29"/>
        <n v="910.29"/>
        <n v="912.3816"/>
        <n v="915.5016"/>
        <n v="916.29"/>
        <n v="924.5652"/>
        <n v="928.29"/>
        <n v="930.8052"/>
        <n v="931.29"/>
        <n v="934.1"/>
        <n v="937.29"/>
        <n v="940.1652"/>
        <n v="943.29"/>
        <n v="944.763885"/>
        <n v="946.005"/>
        <n v="949.29"/>
        <n v="952.005"/>
        <n v="955.29"/>
        <n v="955.7652"/>
        <n v="958.29"/>
        <n v="961.29"/>
        <n v="963.72"/>
        <n v="964.29"/>
        <n v="966.1"/>
        <n v="966.48"/>
        <n v="967.005"/>
        <n v="967.29"/>
        <n v="970.29"/>
        <n v="976.29"/>
        <n v="979.29"/>
        <n v="980.35644"/>
        <n v="980.7252"/>
        <n v="982.1"/>
        <n v="983.9487"/>
        <n v="985.29"/>
        <n v="988.29"/>
        <n v="994.29"/>
        <n v="999.7416"/>
        <n v="1002.2688"/>
        <n v="1005.435"/>
        <n v="1005.6852"/>
        <n v="1009.29"/>
        <n v="1015.0452"/>
        <n v="1018.29"/>
        <n v="1026.435"/>
        <n v="1033.29"/>
        <n v="1039.29"/>
        <n v="1042.005"/>
        <n v="1045.29"/>
        <n v="1054.005"/>
        <n v="1056.9468"/>
        <n v="1058.4288"/>
        <n v="1061.72"/>
        <n v="1069.005"/>
        <n v="1080.24048"/>
        <n v="1080.2688"/>
        <n v="1093.005"/>
        <n v="1098.9888"/>
        <n v="1107.72"/>
        <n v="1108.005"/>
        <n v="1108.3488"/>
        <n v="1109.34"/>
        <n v="1117.29"/>
        <n v="1117.9952"/>
        <n v="1122.435"/>
        <n v="1137.995"/>
        <n v="1140.72"/>
        <n v="1141.005"/>
        <n v="1142.9652"/>
        <n v="1144.005"/>
        <n v="1145.7888"/>
        <n v="1148.316"/>
        <n v="1148.9088"/>
        <n v="1151.7324"/>
        <n v="1152.0288"/>
        <n v="1154.1"/>
        <n v="1158.5652"/>
        <n v="1158.72"/>
        <n v="1164.72"/>
        <n v="1165.005"/>
        <n v="1167.3324"/>
        <n v="1170.72"/>
        <n v="1180.1088"/>
        <n v="1181.34"/>
        <n v="1182.15"/>
        <n v="1182.72"/>
        <n v="1185.72"/>
        <n v="1186.005"/>
        <n v="1191.72"/>
        <n v="1194.72"/>
        <n v="1195.7088"/>
        <n v="1197.34"/>
        <n v="1197.72"/>
        <n v="1200.72"/>
        <n v="1201.34"/>
        <n v="1201.9488"/>
        <n v="1206.72"/>
        <n v="1207.005"/>
        <n v="1208.96"/>
        <n v="1209.72"/>
        <n v="1212.72"/>
        <n v="1220.3724"/>
        <n v="1224.72"/>
        <n v="1226.6124"/>
        <n v="1227.15"/>
        <n v="1230.72"/>
        <n v="1233.72"/>
        <n v="1236.72"/>
        <n v="1239.15"/>
        <n v="1239.72"/>
        <n v="1241.34"/>
        <n v="1242.435"/>
        <n v="1242.72"/>
        <n v="1245.15"/>
        <n v="1245.435"/>
        <n v="1245.72"/>
        <n v="1248.72"/>
        <n v="1251.15"/>
        <n v="1251.72"/>
        <n v="1254.72"/>
        <n v="1257.516"/>
        <n v="1257.72"/>
        <n v="1258.1088"/>
        <n v="1260.72"/>
        <n v="1263.72"/>
        <n v="1263.756"/>
        <n v="1265.34"/>
        <n v="1266.72"/>
        <n v="1269.72"/>
        <n v="1269.996"/>
        <n v="1275.72"/>
        <n v="1276.236"/>
        <n v="1278.72"/>
        <n v="1284.72"/>
        <n v="1287.72"/>
        <n v="1290.72"/>
        <n v="1292.3616"/>
        <n v="1292.865"/>
        <n v="1296.72"/>
        <n v="1298.076"/>
        <n v="1302.72"/>
        <n v="1304.96"/>
        <n v="1308.435"/>
        <n v="1310.556"/>
        <n v="1311.15"/>
        <n v="1311.72"/>
        <n v="1313.9724"/>
        <n v="1314.72"/>
        <n v="1317.72"/>
        <n v="1320.2124"/>
        <n v="1323.036"/>
        <n v="1326.72"/>
        <n v="1335.72"/>
        <n v="1341.435"/>
        <n v="1341.72"/>
        <n v="1341.756"/>
        <n v="1344.15"/>
        <n v="1344.72"/>
        <n v="1350.72"/>
        <n v="1351.116"/>
        <n v="1353.72"/>
        <n v="1359.72"/>
        <n v="1360.476"/>
        <n v="1361.58"/>
        <n v="1362.72"/>
        <n v="1363.596"/>
        <n v="1363.6"/>
        <n v="1365.15"/>
        <n v="1365.72"/>
        <n v="1366.716"/>
        <n v="1369.836"/>
        <n v="1373.34"/>
        <n v="1381.34"/>
        <n v="1383.15"/>
        <n v="1385.436"/>
        <n v="1389.15"/>
        <n v="1392.72"/>
        <n v="1394.796"/>
        <n v="1397.865"/>
        <n v="1398.72"/>
        <n v="1401.15"/>
        <n v="1408.96"/>
        <n v="1410.15"/>
        <n v="1416.15"/>
        <n v="1418.58"/>
        <n v="1419.15"/>
        <n v="1424.96"/>
        <n v="1427.865"/>
        <n v="1428.96"/>
        <n v="1436.96"/>
        <n v="1438.09095"/>
        <n v="1440.96"/>
        <n v="1442.865"/>
        <n v="1447.836"/>
        <n v="1448.96"/>
        <n v="1450.956"/>
        <n v="1457.4924"/>
        <n v="1457.865"/>
        <n v="1467.15"/>
        <n v="1475.92"/>
        <n v="1476.15"/>
        <n v="1479.036"/>
        <n v="1484.96"/>
        <n v="1488.396"/>
        <n v="1491.2196"/>
        <n v="1494.435"/>
        <n v="1494.72"/>
        <n v="1496.2"/>
        <n v="1496.58"/>
        <n v="1497.15"/>
        <n v="1500.15"/>
        <n v="1506.8196"/>
        <n v="1507.4124"/>
        <n v="1516.1796"/>
        <n v="1517.6079"/>
        <n v="1520.96"/>
        <n v="1525.5396"/>
        <n v="1527.435"/>
        <n v="1528.96"/>
        <n v="1536.96"/>
        <n v="1537.7232"/>
        <n v="1541.58"/>
        <n v="1544.556"/>
        <n v="1544.8524"/>
        <n v="1544.96"/>
        <n v="1547.865"/>
        <n v="1550.58"/>
        <n v="1556.96"/>
        <n v="1560.156"/>
        <n v="1562.6832"/>
        <n v="1569.64149"/>
        <n v="1577.865"/>
        <n v="1578.15"/>
        <n v="1578.5796"/>
        <n v="1581.15"/>
        <n v="1587.15"/>
        <n v="1588.236"/>
        <n v="1588.96"/>
        <n v="1592.58"/>
        <n v="1596.58"/>
        <n v="1599.15"/>
        <n v="1602.15"/>
        <n v="1604.96"/>
        <n v="1605.15"/>
        <n v="1609.4832"/>
        <n v="1610.01"/>
        <n v="1610.295"/>
        <n v="1611.15"/>
        <n v="1616.58"/>
        <n v="1619.58"/>
        <n v="1625.0832"/>
        <n v="1629.15"/>
        <n v="1636.96"/>
        <n v="1637.58"/>
        <n v="1638.156"/>
        <n v="1639.231545"/>
        <n v="1640.3868"/>
        <n v="1640.6832"/>
        <n v="1641.15"/>
        <n v="1644.15"/>
        <n v="1647.516"/>
        <n v="1656.15"/>
        <n v="1665.6432"/>
        <n v="1671.8832"/>
        <n v="1673.58"/>
        <n v="1676.58"/>
        <n v="1676.96"/>
        <n v="1696.8432"/>
        <n v="1704.15"/>
        <n v="1709.58"/>
        <n v="1712.4432"/>
        <n v="1724.6268"/>
        <n v="1738.725"/>
        <n v="1741.116"/>
        <n v="1745.58"/>
        <n v="1748.58"/>
        <n v="1755.15"/>
        <n v="1761.7704"/>
        <n v="1781.3796"/>
        <n v="1790.54592"/>
        <n v="1792.2"/>
        <n v="1802.58"/>
        <n v="1804.2"/>
        <n v="1805.295"/>
        <n v="1810.725"/>
        <n v="1814.58"/>
        <n v="1815.6996"/>
        <n v="1816.2"/>
        <n v="1819.82"/>
        <n v="1835.58"/>
        <n v="1838.295"/>
        <n v="1843.4832"/>
        <n v="1852.2"/>
        <n v="1855.3704"/>
        <n v="1860.04095"/>
        <n v="1862.2032"/>
        <n v="1862.9898"/>
        <n v="1874.0904"/>
        <n v="1880.9232"/>
        <n v="1883.58"/>
        <n v="1904.2"/>
        <n v="1908.7068"/>
        <n v="1909.725"/>
        <n v="1915.82"/>
        <n v="1916.2"/>
        <n v="1918.3632"/>
        <n v="1919.58"/>
        <n v="1921.4832"/>
        <n v="1925.295"/>
        <n v="1930.725"/>
        <n v="1931.58"/>
        <n v="1936.725"/>
        <n v="1942.725"/>
        <n v="1943.3232"/>
        <n v="1943.82"/>
        <n v="1951.725"/>
        <n v="1952.6832"/>
        <n v="1961.4504"/>
        <n v="1974.2268"/>
        <n v="1982.994"/>
        <n v="1988.2"/>
        <n v="1995.474"/>
        <n v="1996.2"/>
        <n v="1997.25372"/>
        <n v="2000.58"/>
        <n v="2002.0104"/>
        <n v="2002.6032"/>
        <n v="2009.58"/>
        <n v="2012.01"/>
        <n v="2017.314"/>
        <n v="2017.44"/>
        <n v="2017.6104"/>
        <n v="2018.58"/>
        <n v="2020.1376"/>
        <n v="2023.8504"/>
        <n v="2029.44"/>
        <n v="2036.295"/>
        <n v="2039.4504"/>
        <n v="2042.58"/>
        <n v="2047.44"/>
        <n v="2058.7632"/>
        <n v="2060.58"/>
        <n v="2060.994"/>
        <n v="2068.30503"/>
        <n v="2070.9468"/>
        <n v="2075.01"/>
        <n v="2076.594"/>
        <n v="2078.58"/>
        <n v="2080.3068"/>
        <n v="2083.4268"/>
        <n v="2083.44"/>
        <n v="2092.44"/>
        <n v="2094.9705"/>
        <n v="2095.314"/>
        <n v="2096.01"/>
        <n v="2096.865"/>
        <n v="2098.44"/>
        <n v="2098.725"/>
        <n v="2099.295"/>
        <n v="2101.44"/>
        <n v="2102.295"/>
        <n v="2108.3868"/>
        <n v="2119.82"/>
        <n v="2119.9776"/>
        <n v="2131.44"/>
        <n v="2132.754"/>
        <n v="2135.5776"/>
        <n v="2137.44"/>
        <n v="2142.234"/>
        <n v="2149.82988"/>
        <n v="2155.44"/>
        <n v="2158.725"/>
        <n v="2170.155"/>
        <n v="2170.4904"/>
        <n v="2176.725"/>
        <n v="2183.06"/>
        <n v="2183.2668"/>
        <n v="2191.44"/>
        <n v="2198.5704"/>
        <n v="2207.9304"/>
        <n v="2210.4576"/>
        <n v="2215.725"/>
        <n v="2216.820825"/>
        <n v="2221.155"/>
        <n v="2228.8812"/>
        <n v="2231.01"/>
        <n v="2233.155"/>
        <n v="2239.44"/>
        <n v="2256.9612"/>
        <n v="2257.554"/>
        <n v="2267.01"/>
        <n v="2270.01"/>
        <n v="2271.87"/>
        <n v="2277.585"/>
        <n v="2278.44"/>
        <n v="2280.567555"/>
        <n v="2291.44"/>
        <n v="2299.30632"/>
        <n v="2299.44"/>
        <n v="2306.8812"/>
        <n v="2310.3"/>
        <n v="2314.725"/>
        <n v="2317.155"/>
        <n v="2319.0648"/>
        <n v="2329.155"/>
        <n v="2329.44"/>
        <n v="2348.034"/>
        <n v="2350.725"/>
        <n v="2353.44"/>
        <n v="2359.06"/>
        <n v="2364.3"/>
        <n v="2365.50765"/>
        <n v="2370.585"/>
        <n v="2372.2"/>
        <n v="2376.585"/>
        <n v="2380.155"/>
        <n v="2382.87"/>
        <n v="2391.44"/>
        <n v="2403.6012"/>
        <n v="2407.0176"/>
        <n v="2407.44"/>
        <n v="2410.44"/>
        <n v="2412.585"/>
        <n v="2416.674"/>
        <n v="2421.3"/>
        <n v="2425.7376"/>
        <n v="2430.3"/>
        <n v="2433.3"/>
        <n v="2434.44"/>
        <n v="2443.8648"/>
        <n v="2446.155"/>
        <n v="2449.44"/>
        <n v="2451.3"/>
        <n v="2452.9284"/>
        <n v="2455.44"/>
        <n v="2457.3"/>
        <n v="2460.354"/>
        <n v="2466.3"/>
        <n v="2467.44"/>
        <n v="2476.44"/>
        <n v="2484.07128"/>
        <n v="2484.3"/>
        <n v="2487.3"/>
        <n v="2488.44"/>
        <n v="2490.3"/>
        <n v="2493.3"/>
        <n v="2496.3"/>
        <n v="2500.0248"/>
        <n v="2505.3"/>
        <n v="2506.44"/>
        <n v="2514.3"/>
        <n v="2514.585"/>
        <n v="2517.3"/>
        <n v="2519.3376"/>
        <n v="2520.3"/>
        <n v="2520.585"/>
        <n v="2522.4576"/>
        <n v="2525.874"/>
        <n v="2526.3"/>
        <n v="2531.808"/>
        <n v="2535.3"/>
        <n v="2538.3"/>
        <n v="2539.44"/>
        <n v="2541.3"/>
        <n v="2544.3"/>
        <n v="2549.9448"/>
        <n v="2551.44"/>
        <n v="2552.472"/>
        <n v="2553.3"/>
        <n v="2554.725"/>
        <n v="2556.3"/>
        <n v="2557.44"/>
        <n v="2558.712"/>
        <n v="2562.3"/>
        <n v="2565.3"/>
        <n v="2568.072"/>
        <n v="2571.192"/>
        <n v="2577.432"/>
        <n v="2580.3"/>
        <n v="2580.552"/>
        <n v="2580.8484"/>
        <n v="2583.3"/>
        <n v="2583.97"/>
        <n v="2586.4956"/>
        <n v="2586.792"/>
        <n v="2591.0976"/>
        <n v="2592.3"/>
        <n v="2593.032"/>
        <n v="2593.92"/>
        <n v="2595.3"/>
        <n v="2596.152"/>
        <n v="2597.0412"/>
        <n v="2598.3"/>
        <n v="2601.3"/>
        <n v="2602.392"/>
        <n v="2607.3"/>
        <n v="2608.632"/>
        <n v="2611.752"/>
        <n v="2613.3"/>
        <n v="2616.585"/>
        <n v="2617.992"/>
        <n v="2619.3"/>
        <n v="2621.112"/>
        <n v="2622.3"/>
        <n v="2624.232"/>
        <n v="2627.352"/>
        <n v="2627.6484"/>
        <n v="2631.3"/>
        <n v="2634.3"/>
        <n v="2634.585"/>
        <n v="2635.074"/>
        <n v="2636.5626"/>
        <n v="2636.712"/>
        <n v="2637.3"/>
        <n v="2640.3"/>
        <n v="2644.0698"/>
        <n v="2646.072"/>
        <n v="2646.87"/>
        <n v="2647.2576"/>
        <n v="2647.739115"/>
        <n v="2649.192"/>
        <n v="2650.3"/>
        <n v="2652.3"/>
        <n v="2652.6084"/>
        <n v="2655.3"/>
        <n v="2655.432"/>
        <n v="2655.585"/>
        <n v="2658.7101"/>
        <n v="2661.672"/>
        <n v="2664.792"/>
        <n v="2667.912"/>
        <n v="2669.733"/>
        <n v="2670.3"/>
        <n v="2671.032"/>
        <n v="2671.2318"/>
        <n v="2673.3"/>
        <n v="2674.152"/>
        <n v="2677.272"/>
        <n v="2680.392"/>
        <n v="2685.3"/>
        <n v="2686.44"/>
        <n v="2688.3"/>
        <n v="2689.752"/>
        <n v="2692.872"/>
        <n v="2694.3"/>
        <n v="2700.3"/>
        <n v="2702.232"/>
        <n v="2703.3"/>
        <n v="2705.352"/>
        <n v="2708.472"/>
        <n v="2711.592"/>
        <n v="2712.3"/>
        <n v="2713.155"/>
        <n v="2714.712"/>
        <n v="2716.44"/>
        <n v="2717.832"/>
        <n v="2718.3"/>
        <n v="2721.8412"/>
        <n v="2724.3"/>
        <n v="2727.192"/>
        <n v="2730.0156"/>
        <n v="2730.312"/>
        <n v="2733.1356"/>
        <n v="2733.3"/>
        <n v="2736.552"/>
        <n v="2739.3"/>
        <n v="2739.67"/>
        <n v="2739.672"/>
        <n v="2742.792"/>
        <n v="2749.032"/>
        <n v="2754.3"/>
        <n v="2755.272"/>
        <n v="2757.87"/>
        <n v="2758.392"/>
        <n v="2761.512"/>
        <n v="2767.752"/>
        <n v="2769.92"/>
        <n v="2770.872"/>
        <n v="2773.992"/>
        <n v="2775.585"/>
        <n v="2777.112"/>
        <n v="2780.232"/>
        <n v="2783.35"/>
        <n v="2783.352"/>
        <n v="2786.472"/>
        <n v="2789.592"/>
        <n v="2791.9518"/>
        <n v="2792.712"/>
        <n v="2793.0084"/>
        <n v="2795.832"/>
        <n v="2799.174"/>
        <n v="2799.2484"/>
        <n v="2802.072"/>
        <n v="2807.994"/>
        <n v="2808.312"/>
        <n v="2811.43"/>
        <n v="2811.432"/>
        <n v="2814.552"/>
        <n v="2817.672"/>
        <n v="2820.792"/>
        <n v="2823.912"/>
        <n v="2826.3"/>
        <n v="2827.032"/>
        <n v="2830.152"/>
        <n v="2833.272"/>
        <n v="2836.392"/>
        <n v="2836.6884"/>
        <n v="2839.512"/>
        <n v="2842.632"/>
        <n v="2844.3"/>
        <n v="2845.752"/>
        <n v="2848.872"/>
        <n v="2851.99"/>
        <n v="2851.992"/>
        <n v="2853.3"/>
        <n v="2858.232"/>
        <n v="2859.015"/>
        <n v="2861.352"/>
        <n v="2864.47"/>
        <n v="2864.472"/>
        <n v="2867.592"/>
        <n v="2870.712"/>
        <n v="2871.3"/>
        <n v="2871.585"/>
        <n v="2873.832"/>
        <n v="2873.92"/>
        <n v="2876.952"/>
        <n v="2880.072"/>
        <n v="2883.192"/>
        <n v="2892.552"/>
        <n v="2895.3"/>
        <n v="2895.672"/>
        <n v="2901.912"/>
        <n v="2908.152"/>
        <n v="2911.272"/>
        <n v="2916.3"/>
        <n v="2920.632"/>
        <n v="2920.9284"/>
        <n v="2922.3"/>
        <n v="2923.752"/>
        <n v="2933.112"/>
        <n v="2933.7048"/>
        <n v="2934.585"/>
        <n v="2937.3"/>
        <n v="2939.352"/>
        <n v="2942.472"/>
        <n v="2943.3"/>
        <n v="2945.592"/>
        <n v="2948.4156"/>
        <n v="2949.3048"/>
        <n v="2951.832"/>
        <n v="2954.3592"/>
        <n v="2954.95"/>
        <n v="2955.3"/>
        <n v="2958.072"/>
        <n v="2964.312"/>
        <n v="2967.3"/>
        <n v="2979.912"/>
        <n v="2982.1428"/>
        <n v="2987.73"/>
        <n v="2992.6884"/>
        <n v="2995.512"/>
        <n v="2998.5792"/>
        <n v="2998.632"/>
        <n v="3001.1592"/>
        <n v="3004.872"/>
        <n v="3006.3"/>
        <n v="3014.27901"/>
        <n v="3016.7592"/>
        <n v="3017.16"/>
        <n v="3032.952"/>
        <n v="3034.3"/>
        <n v="3042.312"/>
        <n v="3045.432"/>
        <n v="3048.552"/>
        <n v="3048.8484"/>
        <n v="3057.912"/>
        <n v="3076.632"/>
        <n v="3079.752"/>
        <n v="3080.16"/>
        <n v="3082.872"/>
        <n v="3091.9356"/>
        <n v="3092.232"/>
        <n v="3097.8792"/>
        <n v="3104.712"/>
        <n v="3110.952"/>
        <n v="3114.072"/>
        <n v="3114.3"/>
        <n v="3126.552"/>
        <n v="3151.875"/>
        <n v="3183.3"/>
        <n v="3191.7756"/>
        <n v="3209.92"/>
        <n v="3219.3"/>
        <n v="3244.78"/>
        <n v="3260.5122"/>
        <n v="3288.3"/>
        <n v="3289.92"/>
        <n v="3301.92"/>
        <n v="3304.0956"/>
        <n v="3304.392"/>
        <n v="3306.3"/>
        <n v="3317.73"/>
        <n v="3357.1356"/>
        <n v="3372.4"/>
        <n v="3373.92"/>
        <n v="3376.152"/>
        <n v="3387.15"/>
        <n v="3400.5192"/>
        <n v="3401.73"/>
        <n v="3406.875"/>
        <n v="3407.0556"/>
        <n v="3416.4156"/>
        <n v="3426.3"/>
        <n v="3432.312"/>
        <n v="3494.16"/>
        <n v="3500.16"/>
        <n v="3512.445"/>
        <n v="3523.305"/>
        <n v="3588.4"/>
        <n v="3590.16"/>
        <n v="3596.16"/>
        <n v="3608.16"/>
        <n v="3624.8628"/>
        <n v="3671.3664"/>
        <n v="3674.16"/>
        <n v="3675.0792"/>
        <n v="3680.78"/>
        <n v="3707.16"/>
        <n v="3716.16"/>
        <n v="3732.6843"/>
        <n v="3744.4"/>
        <n v="3744.735"/>
        <n v="3760.305"/>
        <n v="3771.45"/>
        <n v="3772.02"/>
        <n v="3776.16"/>
        <n v="3782.16"/>
        <n v="3792.4"/>
        <n v="3808.4"/>
        <n v="3816.4"/>
        <n v="3827.6628"/>
        <n v="3842.9664"/>
        <n v="3848.16"/>
        <n v="3872.16"/>
        <n v="3878.5827"/>
        <n v="3920.4"/>
        <n v="3956.16"/>
        <n v="3970.88"/>
        <n v="4040.16"/>
        <n v="4057.95"/>
        <n v="4079.16"/>
        <n v="4081.428"/>
        <n v="4082.16"/>
        <n v="4103.268"/>
        <n v="4121.16"/>
        <n v="4151.64"/>
        <n v="4243.26"/>
        <n v="4262.88"/>
        <n v="4263.2772"/>
        <n v="4289.8752"/>
        <n v="4321.668"/>
        <n v="4325.9736"/>
        <n v="4336.02"/>
        <n v="4362.88"/>
        <n v="4388.0772"/>
        <n v="4393.428"/>
        <n v="4396.8444"/>
        <n v="4610.6424"/>
        <n v="4739.4516"/>
        <n v="4814.9244"/>
        <n v="4853.56"/>
        <n v="4864.548"/>
        <n v="4922.06865"/>
        <n v="5160.0588"/>
        <n v="5271.1932"/>
        <n v="5391.5316"/>
        <n v="5420.9532"/>
        <n v="5449.0332"/>
        <n v="5730.1296"/>
        <n v="5736.0732"/>
        <n v="5801.8896"/>
        <n v="5810.9532"/>
        <n v="5901.4332"/>
        <n v="6000.384"/>
        <n v="6094.32"/>
        <n v="6146.4312"/>
        <n v="6164.262"/>
        <n v="6293.9604"/>
        <n v="6296.784"/>
        <n v="6320.8548"/>
        <n v="6398.8548"/>
        <n v="6583.824"/>
        <n v="6729.5748"/>
        <n v="6807.831045"/>
        <n v="6810.3984"/>
        <n v="6957.7872"/>
        <n v="7199.325"/>
        <n v="7267.26"/>
        <n v="7349.56"/>
        <n v="7396.0692"/>
        <n v="7482.54"/>
        <n v="7552.5216"/>
        <n v="7671.9"/>
        <n v="7674.9"/>
        <n v="8094.0645"/>
        <n v="8245.7544"/>
        <n v="8273.54"/>
        <n v="8607.66"/>
        <n v="8648.5308"/>
        <n v="8699.66"/>
        <n v="8736.04"/>
        <n v="9305.0724"/>
        <n v="9323.1996"/>
        <n v="9381.29"/>
        <n v="9451.62"/>
        <n v="9489.1524"/>
        <n v="9641.736"/>
        <n v="9773.0724"/>
        <n v="9828.3432"/>
        <n v="10252.0704"/>
        <n v="11016.6264"/>
        <n v="11175.7464"/>
        <n v="11277.89091"/>
        <n v="11701.96"/>
        <n v="12678.864945"/>
        <n v="12770.83746"/>
        <n v="13048.5"/>
        <n v="14145.5496"/>
        <n v="15825.6"/>
        <n v="16804.08"/>
        <n v="17574.8976"/>
        <n v="19255.14"/>
        <n v="22006.062"/>
        <n v="27146.8"/>
        <n v="28372.14"/>
        <m/>
      </sharedItems>
    </cacheField>
    <cacheField name="PALLGU" numFmtId="0">
      <sharedItems containsString="0" containsBlank="1" containsNumber="1" minValue="0" maxValue="21747.5" count="924">
        <n v="0"/>
        <n v="59.81"/>
        <n v="71.81"/>
        <n v="73.81"/>
        <n v="80.9224"/>
        <n v="83.81"/>
        <n v="85.81"/>
        <n v="87.1624"/>
        <n v="87.63438"/>
        <n v="87.81"/>
        <n v="89.2424"/>
        <n v="89.81"/>
        <n v="93.81"/>
        <n v="95.4824"/>
        <n v="95.81"/>
        <n v="97.81"/>
        <n v="99.81"/>
        <n v="101.81"/>
        <n v="103.8024"/>
        <n v="103.81"/>
        <n v="105.81"/>
        <n v="107.81"/>
        <n v="107.9624"/>
        <n v="109.81"/>
        <n v="111.81"/>
        <n v="113.81"/>
        <n v="115.81"/>
        <n v="117.81"/>
        <n v="119.81"/>
        <n v="137.62"/>
        <n v="145.62"/>
        <n v="155.62"/>
        <n v="157.62"/>
        <n v="165.62"/>
        <n v="167.62"/>
        <n v="171.62"/>
        <n v="175.62"/>
        <n v="179.62"/>
        <n v="185.62"/>
        <n v="189.62"/>
        <n v="190.9648"/>
        <n v="193.43"/>
        <n v="193.62"/>
        <n v="195.1248"/>
        <n v="195.62"/>
        <n v="197.2048"/>
        <n v="197.62"/>
        <n v="199.2848"/>
        <n v="199.62"/>
        <n v="201.3648"/>
        <n v="201.62"/>
        <n v="205.62"/>
        <n v="207.62"/>
        <n v="209.62"/>
        <n v="211.62"/>
        <n v="213.62"/>
        <n v="215.62"/>
        <n v="217.62"/>
        <n v="218.0048"/>
        <n v="219.62"/>
        <n v="222.1648"/>
        <n v="225.62"/>
        <n v="242.7672"/>
        <n v="249.43"/>
        <n v="251.43"/>
        <n v="261.43"/>
        <n v="261.4872"/>
        <n v="265.6472"/>
        <n v="267.43"/>
        <n v="267.7272"/>
        <n v="269.43"/>
        <n v="271.43"/>
        <n v="271.8872"/>
        <n v="275.43"/>
        <n v="278.1272"/>
        <n v="279.43"/>
        <n v="280.2072"/>
        <n v="283.43"/>
        <n v="287.43"/>
        <n v="289.43"/>
        <n v="291.43"/>
        <n v="293.43"/>
        <n v="295.43"/>
        <n v="299.43"/>
        <n v="303.43"/>
        <n v="307.24"/>
        <n v="307.43"/>
        <n v="309.43"/>
        <n v="311.24"/>
        <n v="311.43"/>
        <n v="313.43"/>
        <n v="315.43"/>
        <n v="321.43"/>
        <n v="323.24"/>
        <n v="323.43"/>
        <n v="327.24"/>
        <n v="329.43"/>
        <n v="331.24"/>
        <n v="339.43"/>
        <n v="343.43"/>
        <n v="345.24"/>
        <n v="347.24"/>
        <n v="350.7296"/>
        <n v="351.24"/>
        <n v="352.8096"/>
        <n v="353.24"/>
        <n v="355.0872"/>
        <n v="357.24"/>
        <n v="359.0496"/>
        <n v="359.24"/>
        <n v="363.24"/>
        <n v="365.24"/>
        <n v="367.3696"/>
        <n v="369.4496"/>
        <n v="371.24"/>
        <n v="373.24"/>
        <n v="375.24"/>
        <n v="379.24"/>
        <n v="381.24"/>
        <n v="383.24"/>
        <n v="385.24"/>
        <n v="387.24"/>
        <n v="389.24"/>
        <n v="391.24"/>
        <n v="393.24"/>
        <n v="394.212"/>
        <n v="395.05"/>
        <n v="397.24"/>
        <n v="399.24"/>
        <n v="401.05"/>
        <n v="401.24"/>
        <n v="403.24"/>
        <n v="405.24"/>
        <n v="407.24"/>
        <n v="409.24"/>
        <n v="411.05"/>
        <n v="411.24"/>
        <n v="415.24"/>
        <n v="419.24"/>
        <n v="421.05"/>
        <n v="421.24"/>
        <n v="423.24"/>
        <n v="423.332"/>
        <n v="425.05"/>
        <n v="427.24"/>
        <n v="428.25"/>
        <n v="429.05"/>
        <n v="429.24"/>
        <n v="431.24"/>
        <n v="433.24"/>
        <n v="435.24"/>
        <n v="436.86"/>
        <n v="437.24"/>
        <n v="439.05"/>
        <n v="440.86"/>
        <n v="441.05"/>
        <n v="441.24"/>
        <n v="443.24"/>
        <n v="445.24"/>
        <n v="446.86"/>
        <n v="449.05"/>
        <n v="449.24"/>
        <n v="450.372"/>
        <n v="453.05"/>
        <n v="457.24"/>
        <n v="458.692"/>
        <n v="460.772"/>
        <n v="460.9696"/>
        <n v="465.24"/>
        <n v="467.05"/>
        <n v="471.172"/>
        <n v="473.24"/>
        <n v="475.05"/>
        <n v="475.24"/>
        <n v="477.05"/>
        <n v="477.412"/>
        <n v="479.492"/>
        <n v="480.86"/>
        <n v="483.05"/>
        <n v="483.24"/>
        <n v="485.732"/>
        <n v="487.05"/>
        <n v="491.05"/>
        <n v="492.86"/>
        <n v="493.8544"/>
        <n v="494.052"/>
        <n v="497.05"/>
        <n v="497.24"/>
        <n v="499.05"/>
        <n v="501.05"/>
        <n v="505.05"/>
        <n v="513.05"/>
        <n v="520.8944"/>
        <n v="521.05"/>
        <n v="522.86"/>
        <n v="523.05"/>
        <n v="525.05"/>
        <n v="525.0544"/>
        <n v="527.05"/>
        <n v="528.67"/>
        <n v="529.05"/>
        <n v="530.86"/>
        <n v="533.05"/>
        <n v="535.05"/>
        <n v="545.05"/>
        <n v="547.05"/>
        <n v="549.05"/>
        <n v="552.0944"/>
        <n v="552.86"/>
        <n v="553.05"/>
        <n v="554.1744"/>
        <n v="554.67"/>
        <n v="558.37988"/>
        <n v="558.86"/>
        <n v="559.05"/>
        <n v="560.4144"/>
        <n v="560.67"/>
        <n v="562.86"/>
        <n v="564.5744"/>
        <n v="567.05"/>
        <n v="568.7344"/>
        <n v="574.86"/>
        <n v="577.05"/>
        <n v="578.86"/>
        <n v="581.2144"/>
        <n v="584.67"/>
        <n v="584.86"/>
        <n v="588.86"/>
        <n v="590.67"/>
        <n v="592.86"/>
        <n v="598.67"/>
        <n v="598.86"/>
        <n v="600.67"/>
        <n v="600.86"/>
        <n v="602.0144"/>
        <n v="604.48"/>
        <n v="604.86"/>
        <n v="606.86"/>
        <n v="608.2544"/>
        <n v="610.86"/>
        <n v="616.3768"/>
        <n v="618.86"/>
        <n v="620.5368"/>
        <n v="620.67"/>
        <n v="620.86"/>
        <n v="624.86"/>
        <n v="626.7768"/>
        <n v="628.86"/>
        <n v="629.84259"/>
        <n v="630.67"/>
        <n v="632.67"/>
        <n v="632.86"/>
        <n v="634.67"/>
        <n v="636.86"/>
        <n v="637.1768"/>
        <n v="638.86"/>
        <n v="640.86"/>
        <n v="642.48"/>
        <n v="642.86"/>
        <n v="644.86"/>
        <n v="646.86"/>
        <n v="650.86"/>
        <n v="652.48"/>
        <n v="652.86"/>
        <n v="653.8168"/>
        <n v="656.86"/>
        <n v="658.86"/>
        <n v="662.86"/>
        <n v="668.1792"/>
        <n v="670.29"/>
        <n v="670.4568"/>
        <n v="672.86"/>
        <n v="678.86"/>
        <n v="684.29"/>
        <n v="686.67"/>
        <n v="688.86"/>
        <n v="690.67"/>
        <n v="692.86"/>
        <n v="694.67"/>
        <n v="696.86"/>
        <n v="702.67"/>
        <n v="704.48"/>
        <n v="704.6312"/>
        <n v="705.6192"/>
        <n v="712.48"/>
        <n v="712.67"/>
        <n v="714.48"/>
        <n v="715.57"/>
        <n v="718.48"/>
        <n v="720.1792"/>
        <n v="720.48"/>
        <n v="724.48"/>
        <n v="728.67"/>
        <n v="732.6592"/>
        <n v="738.48"/>
        <n v="738.67"/>
        <n v="738.8992"/>
        <n v="742.48"/>
        <n v="744.86"/>
        <n v="745.3368"/>
        <n v="748.1"/>
        <n v="748.29"/>
        <n v="758.67"/>
        <n v="760.48"/>
        <n v="760.67"/>
        <n v="762.67"/>
        <n v="763.575"/>
        <n v="764.48"/>
        <n v="765.544"/>
        <n v="765.9392"/>
        <n v="767.8216"/>
        <n v="768.48"/>
        <n v="772.3768"/>
        <n v="772.48"/>
        <n v="776.48"/>
        <n v="776.67"/>
        <n v="778.2216"/>
        <n v="778.48"/>
        <n v="780.48"/>
        <n v="786.7392"/>
        <n v="788.1"/>
        <n v="788.48"/>
        <n v="790.48"/>
        <n v="790.67"/>
        <n v="794.48"/>
        <n v="796.48"/>
        <n v="798.29"/>
        <n v="798.48"/>
        <n v="800.48"/>
        <n v="801.2992"/>
        <n v="802.48"/>
        <n v="804.48"/>
        <n v="804.67"/>
        <n v="806.48"/>
        <n v="808.48"/>
        <n v="813.5816"/>
        <n v="816.48"/>
        <n v="818.1"/>
        <n v="818.48"/>
        <n v="820.48"/>
        <n v="822.48"/>
        <n v="824.48"/>
        <n v="826.1"/>
        <n v="826.29"/>
        <n v="826.48"/>
        <n v="828.29"/>
        <n v="828.48"/>
        <n v="830.1"/>
        <n v="830.29"/>
        <n v="830.48"/>
        <n v="832.48"/>
        <n v="834.1"/>
        <n v="834.48"/>
        <n v="836.48"/>
        <n v="838.344"/>
        <n v="838.48"/>
        <n v="840.48"/>
        <n v="842.48"/>
        <n v="842.504"/>
        <n v="844.48"/>
        <n v="846.48"/>
        <n v="846.664"/>
        <n v="850.48"/>
        <n v="850.824"/>
        <n v="852.48"/>
        <n v="856.48"/>
        <n v="858.48"/>
        <n v="860.48"/>
        <n v="861.91"/>
        <n v="864.48"/>
        <n v="865.384"/>
        <n v="868.48"/>
        <n v="872.29"/>
        <n v="873.704"/>
        <n v="874.1"/>
        <n v="874.48"/>
        <n v="875.9816"/>
        <n v="876.48"/>
        <n v="878.48"/>
        <n v="882.024"/>
        <n v="884.48"/>
        <n v="890.48"/>
        <n v="894.29"/>
        <n v="894.48"/>
        <n v="894.504"/>
        <n v="896.1"/>
        <n v="896.48"/>
        <n v="900.48"/>
        <n v="900.744"/>
        <n v="902.1"/>
        <n v="902.48"/>
        <n v="906.48"/>
        <n v="906.984"/>
        <n v="907.72"/>
        <n v="908.1"/>
        <n v="908.48"/>
        <n v="909.06"/>
        <n v="909.064"/>
        <n v="909.91"/>
        <n v="910.1"/>
        <n v="910.48"/>
        <n v="911.144"/>
        <n v="913.224"/>
        <n v="922.1"/>
        <n v="923.624"/>
        <n v="926.1"/>
        <n v="928.48"/>
        <n v="929.864"/>
        <n v="931.91"/>
        <n v="932.48"/>
        <n v="934.1"/>
        <n v="940.1"/>
        <n v="944.1"/>
        <n v="945.72"/>
        <n v="946.1"/>
        <n v="951.91"/>
        <n v="952.1"/>
        <n v="957.91"/>
        <n v="958.1"/>
        <n v="961.91"/>
        <n v="965.224"/>
        <n v="967.304"/>
        <n v="971.6616"/>
        <n v="971.91"/>
        <n v="978.1"/>
        <n v="983.94"/>
        <n v="984.1"/>
        <n v="986.024"/>
        <n v="992.264"/>
        <n v="994.1"/>
        <n v="994.1464"/>
        <n v="996.29"/>
        <n v="996.48"/>
        <n v="998.1"/>
        <n v="1000.1"/>
        <n v="1000.29"/>
        <n v="1004.5464"/>
        <n v="1010.7864"/>
        <n v="1017.0264"/>
        <n v="1018.29"/>
        <n v="1023.72"/>
        <n v="1025.1488"/>
        <n v="1027.72"/>
        <n v="1029.9016"/>
        <n v="1030.29"/>
        <n v="1031.91"/>
        <n v="1040.104"/>
        <n v="1041.7888"/>
        <n v="1051.91"/>
        <n v="1052.1"/>
        <n v="1052.3864"/>
        <n v="1054.1"/>
        <n v="1058.1"/>
        <n v="1058.824"/>
        <n v="1059.91"/>
        <n v="1061.72"/>
        <n v="1066.1"/>
        <n v="1068.1"/>
        <n v="1070.1"/>
        <n v="1072.9888"/>
        <n v="1073.34"/>
        <n v="1073.53"/>
        <n v="1074.1"/>
        <n v="1077.72"/>
        <n v="1079.72"/>
        <n v="1083.3888"/>
        <n v="1086.1"/>
        <n v="1091.53"/>
        <n v="1091.72"/>
        <n v="1093.5912"/>
        <n v="1093.7888"/>
        <n v="1094.1"/>
        <n v="1095.72"/>
        <n v="1096.1"/>
        <n v="1104.1"/>
        <n v="1110.4288"/>
        <n v="1114.5888"/>
        <n v="1115.72"/>
        <n v="1117.72"/>
        <n v="1119.72"/>
        <n v="1136.1"/>
        <n v="1139.72"/>
        <n v="1141.6288"/>
        <n v="1145.72"/>
        <n v="1149.72"/>
        <n v="1149.7512"/>
        <n v="1159.15"/>
        <n v="1160.744"/>
        <n v="1163.72"/>
        <n v="1165.72"/>
        <n v="1170.1"/>
        <n v="1174.5136"/>
        <n v="1179.53"/>
        <n v="1186.1"/>
        <n v="1187.5864"/>
        <n v="1195.72"/>
        <n v="1201.72"/>
        <n v="1203.53"/>
        <n v="1207.15"/>
        <n v="1209.72"/>
        <n v="1223.72"/>
        <n v="1225.53"/>
        <n v="1226.6124"/>
        <n v="1236.9136"/>
        <n v="1241.9932"/>
        <n v="1249.3936"/>
        <n v="1253.9488"/>
        <n v="1254.72"/>
        <n v="1255.72"/>
        <n v="1272.4712"/>
        <n v="1273.15"/>
        <n v="1277.15"/>
        <n v="1279.72"/>
        <n v="1283.53"/>
        <n v="1287.15"/>
        <n v="1287.72"/>
        <n v="1291.15"/>
        <n v="1295.15"/>
        <n v="1296.96"/>
        <n v="1301.15"/>
        <n v="1307.6336"/>
        <n v="1321.34"/>
        <n v="1321.996"/>
        <n v="1325.15"/>
        <n v="1334.6736"/>
        <n v="1339.72"/>
        <n v="1341.34"/>
        <n v="1344.876"/>
        <n v="1345.0736"/>
        <n v="1345.72"/>
        <n v="1346.7584"/>
        <n v="1349.2336"/>
        <n v="1352.96"/>
        <n v="1357.53"/>
        <n v="1360.476"/>
        <n v="1361.72"/>
        <n v="1362.15"/>
        <n v="1373.996"/>
        <n v="1383.34"/>
        <n v="1384.396"/>
        <n v="1384.96"/>
        <n v="1385.72"/>
        <n v="1388.96"/>
        <n v="1394.96"/>
        <n v="1396.647"/>
        <n v="1396.876"/>
        <n v="1397.34"/>
        <n v="1397.91"/>
        <n v="1398.96"/>
        <n v="1399.15"/>
        <n v="1399.53"/>
        <n v="1400.96"/>
        <n v="1401.53"/>
        <n v="1404.15"/>
        <n v="1413.15"/>
        <n v="1413.3184"/>
        <n v="1420.96"/>
        <n v="1421.836"/>
        <n v="1423.7184"/>
        <n v="1424.96"/>
        <n v="1428.156"/>
        <n v="1433.21992"/>
        <n v="1436.96"/>
        <n v="1439.15"/>
        <n v="1446.77"/>
        <n v="1446.9936"/>
        <n v="1451.15"/>
        <n v="1473.6384"/>
        <n v="1477.15"/>
        <n v="1480.77"/>
        <n v="1485.9208"/>
        <n v="1487.34"/>
        <n v="1488.77"/>
        <n v="1492.96"/>
        <n v="1504.6408"/>
        <n v="1508.58"/>
        <n v="1511.34"/>
        <n v="1513.34"/>
        <n v="1514.58"/>
        <n v="1517.15"/>
        <n v="1518.39"/>
        <n v="1518.96"/>
        <n v="1532.96"/>
        <n v="1537.9208"/>
        <n v="1540.2"/>
        <n v="1543.15"/>
        <n v="1544.77"/>
        <n v="1546.0432"/>
        <n v="1552.77"/>
        <n v="1552.96"/>
        <n v="1567.15"/>
        <n v="1568.96"/>
        <n v="1576.2"/>
        <n v="1580.39"/>
        <n v="1584.39"/>
        <n v="1586.77"/>
        <n v="1588.58"/>
        <n v="1602.4008"/>
        <n v="1604.6784"/>
        <n v="1604.96"/>
        <n v="1606.96"/>
        <n v="1608.39"/>
        <n v="1614.2"/>
        <n v="1620.2"/>
        <n v="1622.2"/>
        <n v="1622.39"/>
        <n v="1622.96"/>
        <n v="1629.2432"/>
        <n v="1630.77"/>
        <n v="1632.96"/>
        <n v="1634.2"/>
        <n v="1635.2856"/>
        <n v="1636.96"/>
        <n v="1638.2"/>
        <n v="1644.2"/>
        <n v="1644.96"/>
        <n v="1650.96"/>
        <n v="1656.2"/>
        <n v="1658.2"/>
        <n v="1658.96"/>
        <n v="1660.2"/>
        <n v="1662.2"/>
        <n v="1664.2"/>
        <n v="1666.6832"/>
        <n v="1670.2"/>
        <n v="1670.96"/>
        <n v="1676.2"/>
        <n v="1678.2"/>
        <n v="1684.2"/>
        <n v="1686.2"/>
        <n v="1686.96"/>
        <n v="1687.872"/>
        <n v="1690.2"/>
        <n v="1692.2"/>
        <n v="1692.96"/>
        <n v="1694.2"/>
        <n v="1696.2"/>
        <n v="1699.9632"/>
        <n v="1700.96"/>
        <n v="1701.648"/>
        <n v="1702.2"/>
        <n v="1703.15"/>
        <n v="1704.2"/>
        <n v="1704.96"/>
        <n v="1705.808"/>
        <n v="1708.2"/>
        <n v="1710.2"/>
        <n v="1712.048"/>
        <n v="1714.128"/>
        <n v="1718.288"/>
        <n v="1720.2"/>
        <n v="1720.368"/>
        <n v="1720.5656"/>
        <n v="1722.2"/>
        <n v="1722.64"/>
        <n v="1724.3304"/>
        <n v="1724.528"/>
        <n v="1727.3984"/>
        <n v="1728.2"/>
        <n v="1728.688"/>
        <n v="1730.2"/>
        <n v="1730.768"/>
        <n v="1732.2"/>
        <n v="1734.2"/>
        <n v="1734.928"/>
        <n v="1738.2"/>
        <n v="1739.088"/>
        <n v="1741.168"/>
        <n v="1742.2"/>
        <n v="1744.39"/>
        <n v="1745.328"/>
        <n v="1746.2"/>
        <n v="1747.408"/>
        <n v="1748.2"/>
        <n v="1749.488"/>
        <n v="1751.568"/>
        <n v="1751.7656"/>
        <n v="1754.2"/>
        <n v="1756.2"/>
        <n v="1756.39"/>
        <n v="1756.716"/>
        <n v="1757.7084"/>
        <n v="1757.808"/>
        <n v="1758.2"/>
        <n v="1760.2"/>
        <n v="1762.7132"/>
        <n v="1764.048"/>
        <n v="1764.58"/>
        <n v="1764.8384"/>
        <n v="1766.128"/>
        <n v="1768.2"/>
        <n v="1768.4056"/>
        <n v="1770.2"/>
        <n v="1770.288"/>
        <n v="1770.39"/>
        <n v="1772.4734"/>
        <n v="1774.448"/>
        <n v="1776.528"/>
        <n v="1778.608"/>
        <n v="1779.822"/>
        <n v="1780.2"/>
        <n v="1780.688"/>
        <n v="1780.8212"/>
        <n v="1782.2"/>
        <n v="1782.768"/>
        <n v="1784.848"/>
        <n v="1786.928"/>
        <n v="1790.2"/>
        <n v="1790.96"/>
        <n v="1792.2"/>
        <n v="1793.168"/>
        <n v="1794.2"/>
        <n v="1795.248"/>
        <n v="1796.2"/>
        <n v="1796.58"/>
        <n v="1800.2"/>
        <n v="1801.488"/>
        <n v="1802.2"/>
        <n v="1803.568"/>
        <n v="1805.648"/>
        <n v="1807.728"/>
        <n v="1808.2"/>
        <n v="1808.39"/>
        <n v="1808.77"/>
        <n v="1809.808"/>
        <n v="1810.96"/>
        <n v="1811.888"/>
        <n v="1812.2"/>
        <n v="1816.2"/>
        <n v="1817.29"/>
        <n v="1818.128"/>
        <n v="1820.0104"/>
        <n v="1820.208"/>
        <n v="1822.0904"/>
        <n v="1822.2"/>
        <n v="1824.368"/>
        <n v="1826.2"/>
        <n v="1826.448"/>
        <n v="1826.45"/>
        <n v="1828.528"/>
        <n v="1832.688"/>
        <n v="1836.2"/>
        <n v="1836.39"/>
        <n v="1836.848"/>
        <n v="1838.58"/>
        <n v="1838.928"/>
        <n v="1840.39"/>
        <n v="1841.008"/>
        <n v="1845.168"/>
        <n v="1847.248"/>
        <n v="1849.328"/>
        <n v="1850.39"/>
        <n v="1851.408"/>
        <n v="1853.488"/>
        <n v="1855.568"/>
        <n v="1855.57"/>
        <n v="1857.648"/>
        <n v="1859.728"/>
        <n v="1861.3012"/>
        <n v="1861.808"/>
        <n v="1863.888"/>
        <n v="1866.116"/>
        <n v="1868.048"/>
        <n v="1871.996"/>
        <n v="1872.2"/>
        <n v="1872.208"/>
        <n v="1874.288"/>
        <n v="1874.29"/>
        <n v="1876.368"/>
        <n v="1878.448"/>
        <n v="1880.528"/>
        <n v="1882.608"/>
        <n v="1884.2"/>
        <n v="1884.688"/>
        <n v="1886.2"/>
        <n v="1886.768"/>
        <n v="1888.848"/>
        <n v="1890.39"/>
        <n v="1890.928"/>
        <n v="1891.1256"/>
        <n v="1893.008"/>
        <n v="1895.088"/>
        <n v="1896.2"/>
        <n v="1896.39"/>
        <n v="1897.168"/>
        <n v="1899.248"/>
        <n v="1901.328"/>
        <n v="1901.33"/>
        <n v="1902.2"/>
        <n v="1904.2"/>
        <n v="1905.488"/>
        <n v="1906.01"/>
        <n v="1907.568"/>
        <n v="1908.2"/>
        <n v="1909.648"/>
        <n v="1909.65"/>
        <n v="1911.728"/>
        <n v="1913.808"/>
        <n v="1914.2"/>
        <n v="1914.39"/>
        <n v="1915.888"/>
        <n v="1917.968"/>
        <n v="1920.048"/>
        <n v="1922.128"/>
        <n v="1928.368"/>
        <n v="1930.2"/>
        <n v="1930.448"/>
        <n v="1934.608"/>
        <n v="1938.768"/>
        <n v="1940.848"/>
        <n v="1944.2"/>
        <n v="1947.088"/>
        <n v="1948.2"/>
        <n v="1949.168"/>
        <n v="1955.408"/>
        <n v="1955.8032"/>
        <n v="1956.39"/>
        <n v="1958.2"/>
        <n v="1959.568"/>
        <n v="1960.2"/>
        <n v="1961.648"/>
        <n v="1962.2"/>
        <n v="1963.728"/>
        <n v="1965.6104"/>
        <n v="1966.2032"/>
        <n v="1967.888"/>
        <n v="1969.97"/>
        <n v="1970.2"/>
        <n v="1972.048"/>
        <n v="1976.208"/>
        <n v="1978.2"/>
        <n v="1985.44"/>
        <n v="1986.608"/>
        <n v="1988.0952"/>
        <n v="1991.82"/>
        <n v="1995.1256"/>
        <n v="1997.008"/>
        <n v="1999.0528"/>
        <n v="1999.088"/>
        <n v="2000"/>
        <n v="2000.7728"/>
        <n v="2021.968"/>
        <n v="2051.088"/>
        <n v="2075.82"/>
        <n v="2076.2"/>
        <n v="2122.2"/>
        <n v="2131.44"/>
        <n v="2146.2"/>
        <n v="2168.01"/>
        <n v="2173.725"/>
        <n v="2181.44"/>
        <n v="2192.2"/>
        <n v="2204.2"/>
        <n v="2211.82"/>
        <n v="2267.82"/>
        <n v="2284.2"/>
        <n v="2329.44"/>
        <n v="2333.44"/>
        <n v="2341.63"/>
        <n v="2364.3"/>
        <n v="2393.44"/>
        <n v="2397.44"/>
        <n v="2405.44"/>
        <n v="2443.155"/>
        <n v="2449.44"/>
        <n v="2471.44"/>
        <n v="2477.44"/>
        <n v="2517.44"/>
        <n v="2565.44"/>
        <n v="2581.44"/>
        <n v="2637.44"/>
        <n v="2661.672"/>
        <n v="2693.44"/>
        <n v="2719.44"/>
        <n v="2721.44"/>
        <n v="2747.44"/>
        <n v="2814.3"/>
        <n v="2954.3592"/>
        <n v="3352.4"/>
        <n v="3362.4"/>
        <n v="3387.15"/>
        <n v="3486.49"/>
        <n v="3571.87"/>
        <n v="3583.437375"/>
        <n v="4081.428"/>
        <n v="4190.5"/>
        <n v="4190.975"/>
        <n v="4200.5"/>
        <n v="4200.975"/>
        <n v="4289.8752"/>
        <n v="4368.02"/>
        <n v="4500.5"/>
        <n v="4573.95"/>
        <n v="4610.6424"/>
        <n v="4823.31"/>
        <n v="5133.6"/>
        <n v="5253.125"/>
        <n v="5872.175"/>
        <n v="6164.262"/>
        <n v="6221.1405"/>
        <n v="6241.225"/>
        <n v="6267.175"/>
        <n v="6285.75"/>
        <n v="6286.7"/>
        <n v="6303.6"/>
        <n v="6807.831045"/>
        <n v="6957.7872"/>
        <n v="7094.01"/>
        <n v="7202.78"/>
        <n v="7671.9"/>
        <n v="7674.9"/>
        <n v="8611.18"/>
        <n v="8730.62"/>
        <n v="8871.33"/>
        <n v="9072.9"/>
        <n v="9284.55087"/>
        <n v="9513.33"/>
        <n v="10157.2"/>
        <n v="11869.2"/>
        <n v="11998.875"/>
        <n v="15752.7"/>
        <n v="18796.48485"/>
        <n v="21747.5"/>
        <m/>
      </sharedItems>
    </cacheField>
    <cacheField name="PRICERS" numFmtId="0">
      <sharedItems containsString="0" containsBlank="1" containsNumber="1" minValue="299.43" maxValue="61260.57" count="231">
        <n v="299.43"/>
        <n v="305.43"/>
        <n v="314.43"/>
        <n v="323.43"/>
        <n v="353.43"/>
        <n v="428.25"/>
        <n v="489.05"/>
        <n v="502.86"/>
        <n v="508.86"/>
        <n v="544.86"/>
        <n v="570.86"/>
        <n v="623.575"/>
        <n v="640.86"/>
        <n v="646.86"/>
        <n v="664.86"/>
        <n v="694.575"/>
        <n v="715.57"/>
        <n v="778.1"/>
        <n v="946.29"/>
        <n v="964.29"/>
        <n v="979.005"/>
        <n v="1002.1"/>
        <n v="1005.72"/>
        <n v="1018.1"/>
        <n v="1185.72"/>
        <n v="1217.625"/>
        <n v="1257.72"/>
        <n v="1404.15"/>
        <n v="1563.15"/>
        <n v="1632.15"/>
        <n v="1646.58"/>
        <n v="1652.58"/>
        <n v="1672.96"/>
        <n v="1796.01"/>
        <n v="1817.29"/>
        <n v="1884.2"/>
        <n v="1980.725"/>
        <n v="1982.01"/>
        <n v="2112.87"/>
        <n v="2158.725"/>
        <n v="2239.44"/>
        <n v="2269.44"/>
        <n v="2401.44"/>
        <n v="2425.725"/>
        <n v="2478.87"/>
        <n v="2538.2598"/>
        <n v="2554.3"/>
        <n v="2616.87"/>
        <n v="2814.3"/>
        <n v="2829.3"/>
        <n v="2867.73"/>
        <n v="2898.3"/>
        <n v="2951.73"/>
        <n v="3089.73"/>
        <n v="3100.02"/>
        <n v="3152.4"/>
        <n v="3216.3"/>
        <n v="3256.59"/>
        <n v="3257.54"/>
        <n v="3282.3"/>
        <n v="3298.825"/>
        <n v="3328.35"/>
        <n v="3347.16"/>
        <n v="3365.16"/>
        <n v="3431.16"/>
        <n v="3571.87"/>
        <n v="3580.02"/>
        <n v="3583.437375"/>
        <n v="3669.45"/>
        <n v="3672.78"/>
        <n v="3719.77374"/>
        <n v="3780.78"/>
        <n v="3796.02"/>
        <n v="3798.61146"/>
        <n v="3801.45"/>
        <n v="3868.02"/>
        <n v="3868.59"/>
        <n v="3988.02"/>
        <n v="3996.735"/>
        <n v="4129.74"/>
        <n v="4143.45"/>
        <n v="4184.88"/>
        <n v="4262.31"/>
        <n v="4276.77285"/>
        <n v="4480.02"/>
        <n v="4491.45"/>
        <n v="4520.975"/>
        <n v="4573.95"/>
        <n v="4736.31"/>
        <n v="4740.975"/>
        <n v="4823.31"/>
        <n v="4958.46915"/>
        <n v="4987.74"/>
        <n v="5000.88"/>
        <n v="5030.88"/>
        <n v="5240.29"/>
        <n v="5316.6"/>
        <n v="5329.17"/>
        <n v="5336.31"/>
        <n v="5460.6"/>
        <n v="5466.6"/>
        <n v="5478.6"/>
        <n v="5494.9356"/>
        <n v="5554.32"/>
        <n v="5560.5"/>
        <n v="5579.94162"/>
        <n v="5587.17"/>
        <n v="5689.17"/>
        <n v="5694.075"/>
        <n v="5712.6"/>
        <n v="5818.125"/>
        <n v="5937.75"/>
        <n v="6059.46"/>
        <n v="6411.75"/>
        <n v="6564.04776"/>
        <n v="6582.6"/>
        <n v="6649.17"/>
        <n v="6755.175"/>
        <n v="6850.32"/>
        <n v="6891.75"/>
        <n v="6922.89"/>
        <n v="6946.89"/>
        <n v="6981.75"/>
        <n v="7047.75"/>
        <n v="7094.01"/>
        <n v="7221.18"/>
        <n v="7405.47"/>
        <n v="7676.61"/>
        <n v="7701.75"/>
        <n v="7928.375"/>
        <n v="8164.32"/>
        <n v="8310.9"/>
        <n v="8328.85"/>
        <n v="8345.76"/>
        <n v="8412.9"/>
        <n v="8611.18"/>
        <n v="8730.62"/>
        <n v="8790.9"/>
        <n v="8985.48"/>
        <n v="9013.85"/>
        <n v="9027.48"/>
        <n v="9072.9"/>
        <n v="9200.525"/>
        <n v="9284.55087"/>
        <n v="9390.9"/>
        <n v="9432.9"/>
        <n v="9455.76"/>
        <n v="9513.33"/>
        <n v="9603.9"/>
        <n v="9808.62"/>
        <n v="9952.05"/>
        <n v="10067.19"/>
        <n v="10092.63"/>
        <n v="10316.91"/>
        <n v="10323.48"/>
        <n v="10561.77"/>
        <n v="10569.40728"/>
        <n v="10600.62"/>
        <n v="10627.77"/>
        <n v="10769.19"/>
        <n v="10789.2"/>
        <n v="10818.06"/>
        <n v="10822.62"/>
        <n v="10905.05"/>
        <n v="11070.0156"/>
        <n v="11074.2"/>
        <n v="11212.92"/>
        <n v="11311.77"/>
        <n v="11393.775"/>
        <n v="11749.77"/>
        <n v="11828.44"/>
        <n v="12331.725"/>
        <n v="12349.5"/>
        <n v="12562.675"/>
        <n v="12655.17855"/>
        <n v="12823.5"/>
        <n v="12992.49"/>
        <n v="13098.06"/>
        <n v="13099.575"/>
        <n v="13530.93"/>
        <n v="13952.64"/>
        <n v="14526.93"/>
        <n v="14629.8"/>
        <n v="14850.07698"/>
        <n v="15429.24"/>
        <n v="15694.65"/>
        <n v="15839.22"/>
        <n v="15847.8"/>
        <n v="15853.8"/>
        <n v="15962.6148"/>
        <n v="16063.632"/>
        <n v="16403.79"/>
        <n v="16438.95"/>
        <n v="17029.5"/>
        <n v="17683.8"/>
        <n v="17990.37"/>
        <n v="18266.1"/>
        <n v="18619.8"/>
        <n v="19280.0016"/>
        <n v="19576.08"/>
        <n v="19823.1072"/>
        <n v="19942.95"/>
        <n v="20442.39"/>
        <n v="20630.67"/>
        <n v="20820.39"/>
        <n v="20822.4"/>
        <n v="20938.11"/>
        <n v="21517.26"/>
        <n v="21688.11"/>
        <n v="23075.82"/>
        <n v="23093.25"/>
        <n v="23910.99"/>
        <n v="25004.4"/>
        <n v="26391"/>
        <n v="26400.69"/>
        <n v="26810.4"/>
        <n v="26893.29"/>
        <n v="28347"/>
        <n v="30333.03"/>
        <n v="31485.6"/>
        <n v="35689.59"/>
        <n v="36518.46"/>
        <n v="39133.5"/>
        <n v="39605.4795"/>
        <n v="39740.22"/>
        <n v="40382.46"/>
        <n v="41453.64"/>
        <n v="43205.37"/>
        <n v="44341.38"/>
        <n v="61260.57"/>
        <m/>
      </sharedItems>
    </cacheField>
    <cacheField name="TOTAL_COST" numFmtId="0">
      <sharedItems containsString="0" containsBlank="1" containsNumber="1" minValue="0" maxValue="296092.755" count="1426">
        <n v="0"/>
        <n v="747.625"/>
        <n v="849.6852"/>
        <n v="853.195"/>
        <n v="897.625"/>
        <n v="901.01"/>
        <n v="910.195"/>
        <n v="915.2052"/>
        <n v="920.16099"/>
        <n v="922.625"/>
        <n v="929.195"/>
        <n v="937.04"/>
        <n v="943.005"/>
        <n v="986.815"/>
        <n v="1002.56"/>
        <n v="1005.88"/>
        <n v="1024.195"/>
        <n v="1025.64"/>
        <n v="1027.005"/>
        <n v="1032.815"/>
        <n v="1047.625"/>
        <n v="1048.005"/>
        <n v="1055.815"/>
        <n v="1065.16"/>
        <n v="1069.005"/>
        <n v="1089.9152"/>
        <n v="1090"/>
        <n v="1090.005"/>
        <n v="1097.625"/>
        <n v="1100.195"/>
        <n v="1111.005"/>
        <n v="1132.005"/>
        <n v="1133.6"/>
        <n v="1153.005"/>
        <n v="1170.815"/>
        <n v="1172.625"/>
        <n v="1174.005"/>
        <n v="1174.01"/>
        <n v="1193.815"/>
        <n v="1195.005"/>
        <n v="1195.01"/>
        <n v="1197.625"/>
        <n v="1216.005"/>
        <n v="1237.005"/>
        <n v="1237.01"/>
        <n v="1239.815"/>
        <n v="1247.625"/>
        <n v="1258.005"/>
        <n v="1297.625"/>
        <n v="1397.625"/>
        <n v="1445.01"/>
        <n v="1447.245"/>
        <n v="1529.01"/>
        <n v="1563.245"/>
        <n v="1634.01"/>
        <n v="1697.63"/>
        <n v="1708.245"/>
        <n v="1715.36"/>
        <n v="1735.1256"/>
        <n v="1802.01"/>
        <n v="1820.39"/>
        <n v="1839.39"/>
        <n v="1844.01"/>
        <n v="1858.39"/>
        <n v="1877.39"/>
        <n v="1886.01"/>
        <n v="1893.2"/>
        <n v="1893.21"/>
        <n v="1896.39"/>
        <n v="1912.97"/>
        <n v="1915.39"/>
        <n v="1932.72"/>
        <n v="1945.25"/>
        <n v="1948.73"/>
        <n v="1949.01"/>
        <n v="1950.63"/>
        <n v="1970.25"/>
        <n v="1991.01"/>
        <n v="1992.01"/>
        <n v="2005.12"/>
        <n v="2010.39"/>
        <n v="2029.39"/>
        <n v="2031.53"/>
        <n v="2033.01"/>
        <n v="2042.63"/>
        <n v="2048.39"/>
        <n v="2048.8"/>
        <n v="2054.01"/>
        <n v="2067.39"/>
        <n v="2070.25"/>
        <n v="2070.6504"/>
        <n v="2092.4804"/>
        <n v="2095.25"/>
        <n v="2096.01"/>
        <n v="2114.3304"/>
        <n v="2117.01"/>
        <n v="2134.63"/>
        <n v="2145.25"/>
        <n v="2159.01"/>
        <n v="2180.01"/>
        <n v="2180.63"/>
        <n v="2189.61"/>
        <n v="2201.01"/>
        <n v="2222.01"/>
        <n v="2243.01"/>
        <n v="2249.63"/>
        <n v="2264.01"/>
        <n v="2285.01"/>
        <n v="2289.0504"/>
        <n v="2306.01"/>
        <n v="2332.7304"/>
        <n v="2370.25"/>
        <n v="2417.875"/>
        <n v="2445.25"/>
        <n v="2470.25"/>
        <n v="2520.25"/>
        <n v="2548.63"/>
        <n v="2549.06"/>
        <n v="2570.25"/>
        <n v="2611.72138"/>
        <n v="2635.585"/>
        <n v="2670.25"/>
        <n v="2701.49"/>
        <n v="2725.06"/>
        <n v="2731.57"/>
        <n v="2738.68"/>
        <n v="2745.6156"/>
        <n v="2789.2956"/>
        <n v="2808.02"/>
        <n v="2811.1356"/>
        <n v="2820.25"/>
        <n v="2848.91"/>
        <n v="2854.81"/>
        <n v="2854.8156"/>
        <n v="2879.3284"/>
        <n v="2892.01"/>
        <n v="2892.015"/>
        <n v="2918.8484"/>
        <n v="2920.3356"/>
        <n v="2934.02"/>
        <n v="2942.18"/>
        <n v="2976.01"/>
        <n v="2997.89"/>
        <n v="3060.015"/>
        <n v="3076.93"/>
        <n v="3081.01"/>
        <n v="3097.49"/>
        <n v="3102.015"/>
        <n v="3117.875"/>
        <n v="3126.49"/>
        <n v="3181.240965"/>
        <n v="3226.02"/>
        <n v="3228.02"/>
        <n v="3249.015"/>
        <n v="3267.875"/>
        <n v="3270.015"/>
        <n v="3283.3"/>
        <n v="3291.015"/>
        <n v="3312.015"/>
        <n v="3328.445"/>
        <n v="3331.93"/>
        <n v="3352.4"/>
        <n v="3367.875"/>
        <n v="3375.015"/>
        <n v="3375.02"/>
        <n v="3392.875"/>
        <n v="3394.02"/>
        <n v="3396.01"/>
        <n v="3396.015"/>
        <n v="3443.445"/>
        <n v="3459.02"/>
        <n v="3478.02"/>
        <n v="3486.49"/>
        <n v="3488.8"/>
        <n v="3492.025"/>
        <n v="3492.875"/>
        <n v="3561.21"/>
        <n v="3564.015"/>
        <n v="3592.875"/>
        <n v="3606.015"/>
        <n v="3617.875"/>
        <n v="3645.735"/>
        <n v="3667.875"/>
        <n v="3682.64"/>
        <n v="3682.6608"/>
        <n v="3688.02"/>
        <n v="3704.5008"/>
        <n v="3707.37"/>
        <n v="3709.02"/>
        <n v="3728.41"/>
        <n v="3751.02"/>
        <n v="3770.02"/>
        <n v="3792.875"/>
        <n v="3814.02"/>
        <n v="3845.69"/>
        <n v="3853.305"/>
        <n v="3857.3808"/>
        <n v="3863.67"/>
        <n v="3879.2208"/>
        <n v="3885.21"/>
        <n v="3898.02"/>
        <n v="3917.875"/>
        <n v="3919.02"/>
        <n v="3940.02"/>
        <n v="4003.02"/>
        <n v="4045.02"/>
        <n v="4066.02"/>
        <n v="4087.02"/>
        <n v="4090.5"/>
        <n v="4108.02"/>
        <n v="4120.44"/>
        <n v="4129.02"/>
        <n v="4139.226"/>
        <n v="4148.03"/>
        <n v="4171.02"/>
        <n v="4192.02"/>
        <n v="4211.03"/>
        <n v="4213.02"/>
        <n v="4221.13"/>
        <n v="4234.02"/>
        <n v="4242.28428"/>
        <n v="4255.02"/>
        <n v="4269.26"/>
        <n v="4276.02"/>
        <n v="4297.02"/>
        <n v="4315.5"/>
        <n v="4316.025"/>
        <n v="4318.02"/>
        <n v="4340.5"/>
        <n v="4360.02"/>
        <n v="4402.02"/>
        <n v="4421.025"/>
        <n v="4423.02"/>
        <n v="4444.02"/>
        <n v="4444.99"/>
        <n v="4463.025"/>
        <n v="4490.5"/>
        <n v="4505.03"/>
        <n v="4507.02"/>
        <n v="4528.02"/>
        <n v="4549.02"/>
        <n v="4555.18"/>
        <n v="4565.5"/>
        <n v="4570.02"/>
        <n v="4573.735"/>
        <n v="4587.03"/>
        <n v="4591.02"/>
        <n v="4610.025"/>
        <n v="4626.98"/>
        <n v="4633.02"/>
        <n v="4641.9945"/>
        <n v="4654.02"/>
        <n v="4660.735"/>
        <n v="4668.6"/>
        <n v="4675.02"/>
        <n v="4683.98"/>
        <n v="4690.5"/>
        <n v="4692.03"/>
        <n v="4717.02"/>
        <n v="4722.12"/>
        <n v="4728.906"/>
        <n v="4728.91"/>
        <n v="4733.02"/>
        <n v="4740.5"/>
        <n v="4757.03"/>
        <n v="4778.23"/>
        <n v="4790.5"/>
        <n v="4797.98"/>
        <n v="4801.02"/>
        <n v="4816.27"/>
        <n v="4816.98"/>
        <n v="4835.98"/>
        <n v="4838.106"/>
        <n v="4840.18"/>
        <n v="4860.98"/>
        <n v="4885.02"/>
        <n v="4910.854"/>
        <n v="4936.26"/>
        <n v="4947.306"/>
        <n v="4969.02"/>
        <n v="4988.025"/>
        <n v="4990.02"/>
        <n v="4990.5"/>
        <n v="5009.025"/>
        <n v="5012.826"/>
        <n v="5034.666"/>
        <n v="5049.03"/>
        <n v="5100.19"/>
        <n v="5114.025"/>
        <n v="5156.025"/>
        <n v="5175.03"/>
        <n v="5176.14435"/>
        <n v="5185.4712"/>
        <n v="5187.546"/>
        <n v="5219.03"/>
        <n v="5221.02"/>
        <n v="5240.03"/>
        <n v="5303.025"/>
        <n v="5340.5"/>
        <n v="5363.4568"/>
        <n v="5387.025"/>
        <n v="5390.5"/>
        <n v="5415.5"/>
        <n v="5469.3912"/>
        <n v="5471.025"/>
        <n v="5471.03"/>
        <n v="5486.06"/>
        <n v="5490.03"/>
        <n v="5492.025"/>
        <n v="5503.654"/>
        <n v="5510.75"/>
        <n v="5513.025"/>
        <n v="5513.0712"/>
        <n v="5513.125"/>
        <n v="5534.025"/>
        <n v="5540.5"/>
        <n v="5551.035"/>
        <n v="5555.025"/>
        <n v="5565.5"/>
        <n v="5574.03"/>
        <n v="5597.025"/>
        <n v="5613.125"/>
        <n v="5618.025"/>
        <n v="5723.025"/>
        <n v="5730.98"/>
        <n v="5744.025"/>
        <n v="5765.03"/>
        <n v="5796.98"/>
        <n v="5798.18"/>
        <n v="5805.03"/>
        <n v="5807.025"/>
        <n v="5818.8312"/>
        <n v="5838.125"/>
        <n v="5862.98874"/>
        <n v="5868.03"/>
        <n v="5870.025"/>
        <n v="5884.3512"/>
        <n v="5887.04"/>
        <n v="5910.03"/>
        <n v="5928.0312"/>
        <n v="5954.025"/>
        <n v="5971.7112"/>
        <n v="6019.65"/>
        <n v="6036.03"/>
        <n v="6038.125"/>
        <n v="6040.5"/>
        <n v="6078.03"/>
        <n v="6078.98"/>
        <n v="6102.7412"/>
        <n v="6104.89"/>
        <n v="6124.365"/>
        <n v="6138.125"/>
        <n v="6139.035"/>
        <n v="6141.03"/>
        <n v="6183.03"/>
        <n v="6208.92412"/>
        <n v="6225.03"/>
        <n v="6231.68"/>
        <n v="6288.03"/>
        <n v="6309.03"/>
        <n v="6321.1512"/>
        <n v="6331.7"/>
        <n v="6351.03"/>
        <n v="6372.03"/>
        <n v="6386.6712"/>
        <n v="6414.03"/>
        <n v="6428.6196"/>
        <n v="6471.9564"/>
        <n v="6498.03"/>
        <n v="6515.6364"/>
        <n v="6519.03"/>
        <n v="6538.32"/>
        <n v="6561.03"/>
        <n v="6581.1564"/>
        <n v="6603.03"/>
        <n v="6613.347195"/>
        <n v="6622.035"/>
        <n v="6645.03"/>
        <n v="6664.035"/>
        <n v="6687.03"/>
        <n v="6690.35"/>
        <n v="6708.03"/>
        <n v="6729.03"/>
        <n v="6746.04"/>
        <n v="6750.03"/>
        <n v="6771.03"/>
        <n v="6792.03"/>
        <n v="6818.705"/>
        <n v="6834.03"/>
        <n v="6841.52304"/>
        <n v="6855.03"/>
        <n v="6865.0764"/>
        <n v="6884.7"/>
        <n v="6897.03"/>
        <n v="6918.03"/>
        <n v="6933.38"/>
        <n v="6960.03"/>
        <n v="7015.8716"/>
        <n v="7038.045"/>
        <n v="7039.79"/>
        <n v="7065.03"/>
        <n v="7128.03"/>
        <n v="7185.045"/>
        <n v="7213.125"/>
        <n v="7233.03"/>
        <n v="7238.78"/>
        <n v="7256.66"/>
        <n v="7265.225"/>
        <n v="7275.03"/>
        <n v="7294.035"/>
        <n v="7296.1824"/>
        <n v="7317.03"/>
        <n v="7378.035"/>
        <n v="7383.375"/>
        <n v="7398.6276"/>
        <n v="7409.01"/>
        <n v="7483.035"/>
        <n v="7483.375"/>
        <n v="7508.375"/>
        <n v="7555.225"/>
        <n v="7556"/>
        <n v="7561.87"/>
        <n v="7572.82"/>
        <n v="7572.8224"/>
        <n v="7635.75"/>
        <n v="7651.035"/>
        <n v="7692.91"/>
        <n v="7754.04"/>
        <n v="7756.04"/>
        <n v="7758.375"/>
        <n v="7758.4416"/>
        <n v="7821.03"/>
        <n v="7826.03"/>
        <n v="7857.045"/>
        <n v="7908.375"/>
        <n v="7958.47"/>
        <n v="7966.03"/>
        <n v="7968.02"/>
        <n v="7985.04"/>
        <n v="7987.04"/>
        <n v="8008.035"/>
        <n v="8038.21"/>
        <n v="8042.3616"/>
        <n v="8062.13"/>
        <n v="8099.33"/>
        <n v="8109.9564"/>
        <n v="8111.04"/>
        <n v="8153.04"/>
        <n v="8155.03"/>
        <n v="8156"/>
        <n v="8171.33"/>
        <n v="8184.96"/>
        <n v="8195.04"/>
        <n v="8260.7616"/>
        <n v="8275.05"/>
        <n v="8279.04"/>
        <n v="8300.04"/>
        <n v="8302.03"/>
        <n v="8342.04"/>
        <n v="8361.34"/>
        <n v="8363.04"/>
        <n v="8384.04"/>
        <n v="8405.04"/>
        <n v="8413.63"/>
        <n v="8447.04"/>
        <n v="8449.035"/>
        <n v="8468.04"/>
        <n v="8484.71"/>
        <n v="8489.04"/>
        <n v="8542.6068"/>
        <n v="8573.04"/>
        <n v="8583.375"/>
        <n v="8590.05"/>
        <n v="8615.04"/>
        <n v="8633.375"/>
        <n v="8636.04"/>
        <n v="8657.04"/>
        <n v="8674.05"/>
        <n v="8678.04"/>
        <n v="8697.045"/>
        <n v="8699.04"/>
        <n v="8716.05"/>
        <n v="8718.045"/>
        <n v="8720.04"/>
        <n v="8741.04"/>
        <n v="8758.05"/>
        <n v="8762.04"/>
        <n v="8783.04"/>
        <n v="8802.612"/>
        <n v="8804.04"/>
        <n v="8806"/>
        <n v="8825.04"/>
        <n v="8846.04"/>
        <n v="8846.292"/>
        <n v="8867.04"/>
        <n v="8888.04"/>
        <n v="8889.972"/>
        <n v="8906"/>
        <n v="8930.04"/>
        <n v="8931"/>
        <n v="8933.652"/>
        <n v="8951.04"/>
        <n v="8981"/>
        <n v="8993.04"/>
        <n v="8995.1576"/>
        <n v="9006"/>
        <n v="9014.04"/>
        <n v="9035.04"/>
        <n v="9050.055"/>
        <n v="9056"/>
        <n v="9077.04"/>
        <n v="9086.532"/>
        <n v="9107.90935"/>
        <n v="9119.04"/>
        <n v="9140.04"/>
        <n v="9159.045"/>
        <n v="9173.9"/>
        <n v="9178.05"/>
        <n v="9182.04"/>
        <n v="9197.81"/>
        <n v="9203.04"/>
        <n v="9224.04"/>
        <n v="9261.252"/>
        <n v="9281"/>
        <n v="9287.04"/>
        <n v="9350.04"/>
        <n v="9351.25"/>
        <n v="9353.625"/>
        <n v="9390.045"/>
        <n v="9392.04"/>
        <n v="9392.29"/>
        <n v="9392.292"/>
        <n v="9409.05"/>
        <n v="9413.04"/>
        <n v="9455.04"/>
        <n v="9457.812"/>
        <n v="9476.04"/>
        <n v="9506"/>
        <n v="9518.04"/>
        <n v="9523.332"/>
        <n v="9531.06"/>
        <n v="9539.04"/>
        <n v="9545.172"/>
        <n v="9546.94"/>
        <n v="9556"/>
        <n v="9556.05"/>
        <n v="9560.04"/>
        <n v="9567.012"/>
        <n v="9588.852"/>
        <n v="9606"/>
        <n v="9611.52"/>
        <n v="9656"/>
        <n v="9682.05"/>
        <n v="9698.05"/>
        <n v="9724.05"/>
        <n v="9729.9898"/>
        <n v="9731"/>
        <n v="9749.04"/>
        <n v="9763.57"/>
        <n v="9763.572"/>
        <n v="9782.19"/>
        <n v="9785.055"/>
        <n v="9791.04"/>
        <n v="9808.05"/>
        <n v="9820.34"/>
        <n v="9871.05"/>
        <n v="9880.99"/>
        <n v="9913.05"/>
        <n v="9930.06"/>
        <n v="9931"/>
        <n v="9934.05"/>
        <n v="9941.06277"/>
        <n v="9976.81"/>
        <n v="9978.625"/>
        <n v="9995.055"/>
        <n v="10031"/>
        <n v="10031.335"/>
        <n v="10100.055"/>
        <n v="10134.852"/>
        <n v="10156.692"/>
        <n v="10202.43"/>
        <n v="10205.055"/>
        <n v="10231"/>
        <n v="10270.05"/>
        <n v="10331.412"/>
        <n v="10333.05"/>
        <n v="10353.252"/>
        <n v="10374.99"/>
        <n v="10381.8"/>
        <n v="10418.772"/>
        <n v="10434.27"/>
        <n v="10438.5372"/>
        <n v="10461.045"/>
        <n v="10463.04"/>
        <n v="10480.05"/>
        <n v="10481"/>
        <n v="10501.05"/>
        <n v="10547.7372"/>
        <n v="10613.26"/>
        <n v="10678.78"/>
        <n v="10692.045"/>
        <n v="10746.67"/>
        <n v="10764.05"/>
        <n v="10765.15"/>
        <n v="10791.06"/>
        <n v="10813.9668"/>
        <n v="10835.055"/>
        <n v="10921.092"/>
        <n v="10938.7824"/>
        <n v="10968.96"/>
        <n v="11045.055"/>
        <n v="11047.05"/>
        <n v="11050.06"/>
        <n v="11068.05"/>
        <n v="11092.06"/>
        <n v="11110.05"/>
        <n v="11117.652"/>
        <n v="11148.06"/>
        <n v="11194.05"/>
        <n v="11201.25"/>
        <n v="11215.05"/>
        <n v="11236.05"/>
        <n v="11266.37"/>
        <n v="11270.07"/>
        <n v="11272.065"/>
        <n v="11276.25"/>
        <n v="11278.05"/>
        <n v="11314.965"/>
        <n v="11316.06"/>
        <n v="11337.06"/>
        <n v="11340.12416"/>
        <n v="11351.25"/>
        <n v="11373.875"/>
        <n v="11375.5824"/>
        <n v="11404.05"/>
        <n v="11463.06"/>
        <n v="11482.7076"/>
        <n v="11484.77"/>
        <n v="11488.05"/>
        <n v="11499.43"/>
        <n v="11509.05"/>
        <n v="11576.25"/>
        <n v="11593.05"/>
        <n v="11606.96"/>
        <n v="11659.5024"/>
        <n v="11675.3936"/>
        <n v="11703.1824"/>
        <n v="11715.06"/>
        <n v="11736.06"/>
        <n v="11780.25935"/>
        <n v="11793.95"/>
        <n v="11843.965"/>
        <n v="11883.41"/>
        <n v="11901.25"/>
        <n v="11929.05"/>
        <n v="11967.06"/>
        <n v="11973.875"/>
        <n v="11976.25"/>
        <n v="11981.2"/>
        <n v="11981.205"/>
        <n v="11987.1024"/>
        <n v="12072.4"/>
        <n v="12148.875"/>
        <n v="12149.63"/>
        <n v="12169.39"/>
        <n v="12171.075"/>
        <n v="12187.812"/>
        <n v="12219.06"/>
        <n v="12240.06"/>
        <n v="12286.05"/>
        <n v="12307.7136"/>
        <n v="12332.3928"/>
        <n v="12366.9936"/>
        <n v="12426.25"/>
        <n v="12469.66"/>
        <n v="12476.25"/>
        <n v="12483.595"/>
        <n v="12503.44"/>
        <n v="12503.625"/>
        <n v="12547.2"/>
        <n v="12618.06"/>
        <n v="12637.065"/>
        <n v="12638.002"/>
        <n v="12649.27"/>
        <n v="12675.075"/>
        <n v="12683.15"/>
        <n v="12702.06"/>
        <n v="12796.5"/>
        <n v="12849.06"/>
        <n v="12868.06"/>
        <n v="12878.625"/>
        <n v="12899.78"/>
        <n v="12916.52"/>
        <n v="12987.59"/>
        <n v="12987.5928"/>
        <n v="13038.83"/>
        <n v="13040.9286"/>
        <n v="13099.27"/>
        <n v="13116"/>
        <n v="13118.6228"/>
        <n v="13166.4524"/>
        <n v="13175.28"/>
        <n v="13185.06"/>
        <n v="13195.0364"/>
        <n v="13248.875"/>
        <n v="13353.1164"/>
        <n v="13360.9476"/>
        <n v="13368.075"/>
        <n v="13437.06"/>
        <n v="13471.5"/>
        <n v="13477.065"/>
        <n v="13515.08"/>
        <n v="13521.06"/>
        <n v="13557.075"/>
        <n v="13584.06"/>
        <n v="13599.075"/>
        <n v="13644.125"/>
        <n v="13662.08"/>
        <n v="13696.5"/>
        <n v="13723.41"/>
        <n v="13730.1528"/>
        <n v="13827.36"/>
        <n v="13860.695"/>
        <n v="13880.958"/>
        <n v="13924.28"/>
        <n v="13932.58"/>
        <n v="13983.56"/>
        <n v="14014.0728"/>
        <n v="14039.86"/>
        <n v="14066.225"/>
        <n v="14067.06"/>
        <n v="14084.07"/>
        <n v="14121.198"/>
        <n v="14123.2728"/>
        <n v="14130.06"/>
        <n v="14131.5"/>
        <n v="14140.9632"/>
        <n v="14166.94"/>
        <n v="14206.08"/>
        <n v="14254.07"/>
        <n v="14259.12374"/>
        <n v="14297.84"/>
        <n v="14298.06"/>
        <n v="14321.5"/>
        <n v="14371.5"/>
        <n v="14426.96"/>
        <n v="14443.594515"/>
        <n v="14525.07"/>
        <n v="14536.16"/>
        <n v="14550.06"/>
        <n v="14561.34393"/>
        <n v="14562.27336"/>
        <n v="14584.08"/>
        <n v="14647.08"/>
        <n v="14664.7935"/>
        <n v="14667.198"/>
        <n v="14672.07"/>
        <n v="14678.06"/>
        <n v="14689.08"/>
        <n v="14691.075"/>
        <n v="14695.065"/>
        <n v="14710.08"/>
        <n v="14716.065"/>
        <n v="14744.125"/>
        <n v="14826.25"/>
        <n v="14827.41"/>
        <n v="14829.595"/>
        <n v="14839.8432"/>
        <n v="14870.88"/>
        <n v="14920.08"/>
        <n v="14929.28"/>
        <n v="14946.5"/>
        <n v="14949.0432"/>
        <n v="14962.08"/>
        <n v="14981.54845"/>
        <n v="14995.638"/>
        <n v="15048.80916"/>
        <n v="15111.075"/>
        <n v="15191.085"/>
        <n v="15193.4328"/>
        <n v="15237.075"/>
        <n v="15287.41"/>
        <n v="15305.6"/>
        <n v="15363.01"/>
        <n v="15473.2032"/>
        <n v="15510.075"/>
        <n v="15545.45"/>
        <n v="15548.085"/>
        <n v="15582.24"/>
        <n v="15602.1684"/>
        <n v="15617.07"/>
        <n v="15632.085"/>
        <n v="15676.08"/>
        <n v="15732.45144"/>
        <n v="15798.7284"/>
        <n v="15830.67"/>
        <n v="15869.07"/>
        <n v="15883.225"/>
        <n v="15890.07"/>
        <n v="15903.09"/>
        <n v="15943.1"/>
        <n v="15949.08"/>
        <n v="15955.81"/>
        <n v="15961.9"/>
        <n v="15975.57"/>
        <n v="15997.2"/>
        <n v="16042.04"/>
        <n v="16096.08"/>
        <n v="16139.52"/>
        <n v="16148.16"/>
        <n v="16172.1"/>
        <n v="16177.94"/>
        <n v="16203.075"/>
        <n v="16212"/>
        <n v="16220.085"/>
        <n v="16233.4436"/>
        <n v="16235.94"/>
        <n v="16304.085"/>
        <n v="16306.08"/>
        <n v="16338.855"/>
        <n v="16394.28285"/>
        <n v="16447.93"/>
        <n v="16455.075"/>
        <n v="16474.08"/>
        <n v="16550.1"/>
        <n v="16564.375"/>
        <n v="16583.94"/>
        <n v="16594.1"/>
        <n v="16636.095"/>
        <n v="16661.085"/>
        <n v="16680.09"/>
        <n v="16769.014395"/>
        <n v="16825.2"/>
        <n v="16849.1232"/>
        <n v="16852.08"/>
        <n v="16873.08"/>
        <n v="16888.095"/>
        <n v="16949.1"/>
        <n v="17012.1"/>
        <n v="17033.1"/>
        <n v="17041.08"/>
        <n v="17107.0536"/>
        <n v="17123.09"/>
        <n v="17146.08"/>
        <n v="17159.1"/>
        <n v="17170.4988"/>
        <n v="17188.08"/>
        <n v="17201.1"/>
        <n v="17238.33"/>
        <n v="17264.1"/>
        <n v="17272.08"/>
        <n v="17312"/>
        <n v="17335.08"/>
        <n v="17390.1"/>
        <n v="17411.1"/>
        <n v="17419.08"/>
        <n v="17432.1"/>
        <n v="17453.1"/>
        <n v="17474.1"/>
        <n v="17500.1736"/>
        <n v="17537.1"/>
        <n v="17545.08"/>
        <n v="17600.1"/>
        <n v="17621.1"/>
        <n v="17684.1"/>
        <n v="17689.05"/>
        <n v="17722.656"/>
        <n v="17728.5732"/>
        <n v="17747.1"/>
        <n v="17768.1"/>
        <n v="17776.08"/>
        <n v="17789.1"/>
        <n v="17810.1"/>
        <n v="17849.6136"/>
        <n v="17860.08"/>
        <n v="17867.304"/>
        <n v="17873.1"/>
        <n v="17883.075"/>
        <n v="17894.1"/>
        <n v="17902.08"/>
        <n v="17910.984"/>
        <n v="17936.1"/>
        <n v="17957.1"/>
        <n v="17962"/>
        <n v="17976.504"/>
        <n v="17998.344"/>
        <n v="18042.024"/>
        <n v="18062.1"/>
        <n v="18063.864"/>
        <n v="18065.94"/>
        <n v="18083.1"/>
        <n v="18087.7788"/>
        <n v="18105.4692"/>
        <n v="18107.544"/>
        <n v="18137.6832"/>
        <n v="18146.1"/>
        <n v="18151.224"/>
        <n v="18167.1"/>
        <n v="18173.064"/>
        <n v="18188.1"/>
        <n v="18209.1"/>
        <n v="18216.744"/>
        <n v="18251.1"/>
        <n v="18260.424"/>
        <n v="18282.264"/>
        <n v="18293.1"/>
        <n v="18316.095"/>
        <n v="18325.94"/>
        <n v="18335.1"/>
        <n v="18347.43"/>
        <n v="18347.784"/>
        <n v="18356.1"/>
        <n v="18369.62"/>
        <n v="18373.67"/>
        <n v="18391.464"/>
        <n v="18393.5388"/>
        <n v="18419.1"/>
        <n v="18440.1"/>
        <n v="18442.095"/>
        <n v="18445.518"/>
        <n v="18455.9382"/>
        <n v="18456.984"/>
        <n v="18461.1"/>
        <n v="18473.42"/>
        <n v="18482.1"/>
        <n v="18498.76"/>
        <n v="18499.21"/>
        <n v="18508.4886"/>
        <n v="18518.675"/>
        <n v="18522.504"/>
        <n v="18528.09"/>
        <n v="18530.8032"/>
        <n v="18544.344"/>
        <n v="18566.1"/>
        <n v="18568.2588"/>
        <n v="18587.1"/>
        <n v="18588.024"/>
        <n v="18589.095"/>
        <n v="18610.9707"/>
        <n v="18631.704"/>
        <n v="18638.76"/>
        <n v="18653.544"/>
        <n v="18675.384"/>
        <n v="18688.131"/>
        <n v="18692.1"/>
        <n v="18697.224"/>
        <n v="18698.6226"/>
        <n v="18713.1"/>
        <n v="18719.064"/>
        <n v="18740.9"/>
        <n v="18740.904"/>
        <n v="18762.744"/>
        <n v="18797.1"/>
        <n v="18805.08"/>
        <n v="18818.1"/>
        <n v="18828.264"/>
        <n v="18850.1"/>
        <n v="18857.25"/>
        <n v="18860.1"/>
        <n v="18902.1"/>
        <n v="18915.624"/>
        <n v="18923.1"/>
        <n v="18937.464"/>
        <n v="18959.304"/>
        <n v="18964.375"/>
        <n v="18981.14"/>
        <n v="18981.144"/>
        <n v="18986.1"/>
        <n v="18991.336"/>
        <n v="18992.08"/>
        <n v="19002.984"/>
        <n v="19007.465075"/>
        <n v="19015.08"/>
        <n v="19024.824"/>
        <n v="19028.1"/>
        <n v="19070.1"/>
        <n v="19090.34"/>
        <n v="19090.344"/>
        <n v="19090.43"/>
        <n v="19110.1"/>
        <n v="19112.18"/>
        <n v="19119.67"/>
        <n v="19131.9492"/>
        <n v="19133.1"/>
        <n v="19155.864"/>
        <n v="19175.1"/>
        <n v="19177.7"/>
        <n v="19177.704"/>
        <n v="19199.54"/>
        <n v="19199.544"/>
        <n v="19243.224"/>
        <n v="19280.1"/>
        <n v="19286.904"/>
        <n v="19305.09"/>
        <n v="19308.744"/>
        <n v="19309.37"/>
        <n v="19330.584"/>
        <n v="19374.264"/>
        <n v="19396.104"/>
        <n v="19417.94"/>
        <n v="19417.944"/>
        <n v="19429.095"/>
        <n v="19439.78"/>
        <n v="19439.784"/>
        <n v="19461.62"/>
        <n v="19461.624"/>
        <n v="19483.46"/>
        <n v="19483.464"/>
        <n v="19505.3"/>
        <n v="19505.304"/>
        <n v="19518.928"/>
        <n v="19527.14"/>
        <n v="19527.144"/>
        <n v="19543.6626"/>
        <n v="19548.98"/>
        <n v="19570.82"/>
        <n v="19570.824"/>
        <n v="19594.218"/>
        <n v="19614.504"/>
        <n v="19655.958"/>
        <n v="19658.184"/>
        <n v="19680.024"/>
        <n v="19701.86"/>
        <n v="19723.7"/>
        <n v="19723.704"/>
        <n v="19745.54"/>
        <n v="19745.544"/>
        <n v="19767.384"/>
        <n v="19784.1"/>
        <n v="19789.224"/>
        <n v="19811.064"/>
        <n v="19832.904"/>
        <n v="19854.74"/>
        <n v="19854.744"/>
        <n v="19856.82"/>
        <n v="19876.58"/>
        <n v="19876.584"/>
        <n v="19898.424"/>
        <n v="19910.1"/>
        <n v="19920.264"/>
        <n v="19942.1"/>
        <n v="19963.94"/>
        <n v="19963.944"/>
        <n v="19973.1"/>
        <n v="20007.62"/>
        <n v="20013.105"/>
        <n v="20029.46"/>
        <n v="20051.3"/>
        <n v="20051.304"/>
        <n v="20062"/>
        <n v="20073.144"/>
        <n v="20087.8"/>
        <n v="20094.984"/>
        <n v="20099.1"/>
        <n v="20101.095"/>
        <n v="20114.4"/>
        <n v="20116.68"/>
        <n v="20116.824"/>
        <n v="20138.66"/>
        <n v="20138.664"/>
        <n v="20148.1"/>
        <n v="20160.5"/>
        <n v="20162.4"/>
        <n v="20164.68"/>
        <n v="20182.34"/>
        <n v="20182.344"/>
        <n v="20214.58"/>
        <n v="20247.86"/>
        <n v="20247.864"/>
        <n v="20267.1"/>
        <n v="20269.704"/>
        <n v="20279.875"/>
        <n v="20313.384"/>
        <n v="20357.064"/>
        <n v="20378.904"/>
        <n v="20380.3"/>
        <n v="20414.1"/>
        <n v="20428.485"/>
        <n v="20444.424"/>
        <n v="20455.855"/>
        <n v="20456.1"/>
        <n v="20466.264"/>
        <n v="20531.784"/>
        <n v="20535.9236"/>
        <n v="20542.095"/>
        <n v="20561.1"/>
        <n v="20562"/>
        <n v="20575.46"/>
        <n v="20575.464"/>
        <n v="20597.304"/>
        <n v="20603.1"/>
        <n v="20619.144"/>
        <n v="20637"/>
        <n v="20638.91"/>
        <n v="20645.1236"/>
        <n v="20649.91"/>
        <n v="20662.824"/>
        <n v="20684.664"/>
        <n v="20687.1"/>
        <n v="20706.504"/>
        <n v="20750.18"/>
        <n v="20771.1"/>
        <n v="20859.384"/>
        <n v="20874.9996"/>
        <n v="20914.11"/>
        <n v="20925.94"/>
        <n v="20932.3"/>
        <n v="20948.8188"/>
        <n v="20955.3"/>
        <n v="20968.584"/>
        <n v="20990.0544"/>
        <n v="20990.42"/>
        <n v="21001.3"/>
        <n v="21007.33"/>
        <n v="21030.856"/>
        <n v="21039.9"/>
        <n v="21063.9198"/>
        <n v="21077.5"/>
        <n v="21087"/>
        <n v="21106.14"/>
        <n v="21230.664"/>
        <n v="21261.86"/>
        <n v="21267.976"/>
        <n v="21287.736"/>
        <n v="21291.56"/>
        <n v="21307.496"/>
        <n v="21366.776"/>
        <n v="21389.77621"/>
        <n v="21417.485"/>
        <n v="21505.09"/>
        <n v="21524.856"/>
        <n v="21536.424"/>
        <n v="21536.6216"/>
        <n v="21576.3"/>
        <n v="21576.875"/>
        <n v="21578.0188"/>
        <n v="21582.2588"/>
        <n v="21584.13"/>
        <n v="21602.4"/>
        <n v="21619.9"/>
        <n v="21637.3"/>
        <n v="21653.43"/>
        <n v="21663.17"/>
        <n v="21665.3008"/>
        <n v="21702.696"/>
        <n v="21722.456"/>
        <n v="21737.25"/>
        <n v="21737.97"/>
        <n v="21800.1"/>
        <n v="21801.496"/>
        <n v="21808.485"/>
        <n v="21898.3"/>
        <n v="22283.1"/>
        <n v="22427.5"/>
        <n v="22535.1"/>
        <n v="22761.375"/>
        <n v="22892.165"/>
        <n v="22927.816"/>
        <n v="22957.46"/>
        <n v="23004.875"/>
        <n v="23018.1"/>
        <n v="23054.3872"/>
        <n v="23144.1"/>
        <n v="23224.11"/>
        <n v="23251.99"/>
        <n v="23275.5"/>
        <n v="23382.296"/>
        <n v="23402.5"/>
        <n v="23643"/>
        <n v="23702.5"/>
        <n v="23802.5"/>
        <n v="23812.11"/>
        <n v="23852.5"/>
        <n v="23984.1"/>
        <n v="24170.92"/>
        <n v="24241.8644"/>
        <n v="24315.92"/>
        <n v="24338.79"/>
        <n v="24398.75"/>
        <n v="24431.55"/>
        <n v="24459.12"/>
        <n v="24501.12"/>
        <n v="24502.5"/>
        <n v="24564.3571"/>
        <n v="24578.375"/>
        <n v="24587.115"/>
        <n v="24641.28"/>
        <n v="24818"/>
        <n v="24839.1"/>
        <n v="25131.12"/>
        <n v="25162.18308"/>
        <n v="25173.12"/>
        <n v="25215"/>
        <n v="25257.12"/>
        <n v="25700.35"/>
        <n v="25719.12"/>
        <n v="25947.75"/>
        <n v="25950.12"/>
        <n v="25987.364"/>
        <n v="26013.12"/>
        <n v="26406.8"/>
        <n v="26418.375"/>
        <n v="26433.12"/>
        <n v="26537.745"/>
        <n v="26627.655"/>
        <n v="26629.745"/>
        <n v="26643"/>
        <n v="26763.375"/>
        <n v="26937.12"/>
        <n v="26948.7"/>
        <n v="27000.7556"/>
        <n v="27016.375"/>
        <n v="27100.125"/>
        <n v="27105.12"/>
        <n v="27125.85"/>
        <n v="27268"/>
        <n v="27384.36"/>
        <n v="27397.8328"/>
        <n v="27410.655"/>
        <n v="27473.019875"/>
        <n v="27681.19"/>
        <n v="27693.12"/>
        <n v="27791.1556"/>
        <n v="27825.05"/>
        <n v="27846.68"/>
        <n v="28186.44"/>
        <n v="28281.12"/>
        <n v="28387.635"/>
        <n v="28445.85"/>
        <n v="28446.6"/>
        <n v="28554.12"/>
        <n v="28575.12"/>
        <n v="28848.12"/>
        <n v="29287.39"/>
        <n v="29455.51"/>
        <n v="29861.4744"/>
        <n v="29930.472"/>
        <n v="29957.88"/>
        <n v="30016.5268"/>
        <n v="30082.44"/>
        <n v="30171.6"/>
        <n v="30176.16"/>
        <n v="30257.28"/>
        <n v="30494.5212"/>
        <n v="30808.804"/>
        <n v="31138.8"/>
        <n v="31173.1"/>
        <n v="31459.0848"/>
        <n v="31815.9"/>
        <n v="31858.45"/>
        <n v="31886.82"/>
        <n v="31992.08"/>
        <n v="32137.655"/>
        <n v="32249.45"/>
        <n v="32581.5"/>
        <n v="32680.37"/>
        <n v="33109.88"/>
        <n v="33384.2236"/>
        <n v="33811.3776"/>
        <n v="34146.37"/>
        <n v="34332.69"/>
        <n v="34444.34"/>
        <n v="34510.53"/>
        <n v="34573.344"/>
        <n v="34605.34"/>
        <n v="34638.37"/>
        <n v="35066.95"/>
        <n v="36247.08"/>
        <n v="36290.8208"/>
        <n v="36328.46"/>
        <n v="36745.3008"/>
        <n v="36802.7036"/>
        <n v="36978.71"/>
        <n v="37103.61"/>
        <n v="37225.12"/>
        <n v="37375.7436"/>
        <n v="38002.432"/>
        <n v="38149.525"/>
        <n v="38688.415"/>
        <n v="38927.3976"/>
        <n v="39460.88"/>
        <n v="39548.155"/>
        <n v="39573.34"/>
        <n v="39861.75"/>
        <n v="39879.632"/>
        <n v="40032.08"/>
        <n v="40516.06124"/>
        <n v="40526.09"/>
        <n v="40739.785"/>
        <n v="41358.6"/>
        <n v="41469.23"/>
        <n v="41697.552"/>
        <n v="42259.97"/>
        <n v="42435.0598"/>
        <n v="42489.35"/>
        <n v="42620.6404"/>
        <n v="42982.86"/>
        <n v="43132.5232"/>
        <n v="43361.78"/>
        <n v="44398.9"/>
        <n v="45204.58"/>
        <n v="45389.35"/>
        <n v="45592.35"/>
        <n v="46025.98"/>
        <n v="46641.56"/>
        <n v="46841.7716"/>
        <n v="47339.75"/>
        <n v="47389.42"/>
        <n v="47408.33"/>
        <n v="47832.6368"/>
        <n v="48511.517775"/>
        <n v="48658.085"/>
        <n v="48754.56"/>
        <n v="49156.75"/>
        <n v="49494.045"/>
        <n v="49924.09433"/>
        <n v="50023.045"/>
        <n v="50477.56"/>
        <n v="51023.7728"/>
        <n v="51048.555"/>
        <n v="51236.33"/>
        <n v="51262.4"/>
        <n v="51522.94"/>
        <n v="52051.08"/>
        <n v="52223.1112"/>
        <n v="52309.33"/>
        <n v="52399.074"/>
        <n v="53485.12"/>
        <n v="54387.41"/>
        <n v="54600.25"/>
        <n v="54774.0284"/>
        <n v="55686.565"/>
        <n v="56080.9"/>
        <n v="56260.6"/>
        <n v="56282.6"/>
        <n v="56790.555"/>
        <n v="56925.29509"/>
        <n v="57594.6"/>
        <n v="58544.85"/>
        <n v="58932.1252"/>
        <n v="59046.93"/>
        <n v="59145.42"/>
        <n v="59414.862"/>
        <n v="60097.97"/>
        <n v="60162.825"/>
        <n v="60749.9"/>
        <n v="60772.9"/>
        <n v="61064.328"/>
        <n v="61068.28"/>
        <n v="61190.0234"/>
        <n v="61577.256"/>
        <n v="61896.12"/>
        <n v="62246.17"/>
        <n v="63015.975"/>
        <n v="63307.29"/>
        <n v="64929.7792"/>
        <n v="65399.495"/>
        <n v="66019.07"/>
        <n v="66934.725"/>
        <n v="67286.27"/>
        <n v="67787.9"/>
        <n v="68963.085"/>
        <n v="69057.66"/>
        <n v="69558.9"/>
        <n v="69771.97"/>
        <n v="70020.05"/>
        <n v="70350.98"/>
        <n v="70779.73"/>
        <n v="71181.55667"/>
        <n v="72935.53"/>
        <n v="73357.625"/>
        <n v="73906.6728"/>
        <n v="75612.96"/>
        <n v="75988.5776"/>
        <n v="76556.23"/>
        <n v="78362.495"/>
        <n v="79284.985"/>
        <n v="79819.2"/>
        <n v="80299.47"/>
        <n v="80881.97058"/>
        <n v="82309.25"/>
        <n v="82482.83"/>
        <n v="83137.755"/>
        <n v="83233.8"/>
        <n v="88713.3"/>
        <n v="89588.4808"/>
        <n v="89995.7"/>
        <n v="90223.12728"/>
        <n v="91658.795"/>
        <n v="94617.72"/>
        <n v="95850.2"/>
        <n v="95976.4"/>
        <n v="96390.92"/>
        <n v="96623.46"/>
        <n v="98746.05"/>
        <n v="99714.905"/>
        <n v="100631.88"/>
        <n v="101165.5"/>
        <n v="101200.86"/>
        <n v="102866.4"/>
        <n v="104388"/>
        <n v="110717.055"/>
        <n v="111307.68"/>
        <n v="111533.13"/>
        <n v="111617.375"/>
        <n v="112601.58"/>
        <n v="116276.615"/>
        <n v="120694.8"/>
        <n v="127603.335"/>
        <n v="129583.6"/>
        <n v="129984.235"/>
        <n v="137010.5"/>
        <n v="139371.726"/>
        <n v="151821.00475"/>
        <n v="152337.51"/>
        <n v="156094.1"/>
        <n v="158905.62"/>
        <n v="163139.805"/>
        <n v="165620.585"/>
        <n v="169975.29"/>
        <n v="172499.685"/>
        <n v="176505.89"/>
        <n v="195181.89"/>
        <n v="219147.6"/>
        <n v="296092.755"/>
        <m/>
      </sharedItems>
    </cacheField>
    <cacheField name="TOTAL_PAID_NFA" numFmtId="0">
      <sharedItems containsSemiMixedTypes="0" containsString="0" containsNumber="1" minValue="0" maxValue="296092.755" count="1408">
        <n v="0"/>
        <n v="687.815"/>
        <n v="768.7628"/>
        <n v="815.2"/>
        <n v="825.815"/>
        <n v="828.0428"/>
        <n v="832.52661"/>
        <n v="847.7976"/>
        <n v="848.815"/>
        <n v="853.195"/>
        <n v="907.0776"/>
        <n v="910.195"/>
        <n v="929.195"/>
        <n v="948.195"/>
        <n v="963.815"/>
        <n v="967.195"/>
        <n v="986.1128"/>
        <n v="986.19"/>
        <n v="986.195"/>
        <n v="986.815"/>
        <n v="1005.195"/>
        <n v="1005.88"/>
        <n v="1009.815"/>
        <n v="1024.195"/>
        <n v="1025.6376"/>
        <n v="1025.64"/>
        <n v="1032.815"/>
        <n v="1043.195"/>
        <n v="1055.815"/>
        <n v="1062.195"/>
        <n v="1062.2"/>
        <n v="1065.16"/>
        <n v="1078.815"/>
        <n v="1081.195"/>
        <n v="1081.2"/>
        <n v="1100.195"/>
        <n v="1101.815"/>
        <n v="1119.195"/>
        <n v="1119.2"/>
        <n v="1138.195"/>
        <n v="1147.815"/>
        <n v="1170.815"/>
        <n v="1193.815"/>
        <n v="1239.815"/>
        <n v="1285.815"/>
        <n v="1307.39"/>
        <n v="1383.39"/>
        <n v="1447.245"/>
        <n v="1478.39"/>
        <n v="1563.245"/>
        <n v="1630.39"/>
        <n v="1668.39"/>
        <n v="1697.63"/>
        <n v="1706.39"/>
        <n v="1708.245"/>
        <n v="1715.36"/>
        <n v="1735.1256"/>
        <n v="1763.39"/>
        <n v="1789.63"/>
        <n v="1796.58"/>
        <n v="1801.39"/>
        <n v="1812.63"/>
        <n v="1814.1552"/>
        <n v="1820.39"/>
        <n v="1839.39"/>
        <n v="1853.6752"/>
        <n v="1858.39"/>
        <n v="1873.4456"/>
        <n v="1877.39"/>
        <n v="1893.1956"/>
        <n v="1893.2"/>
        <n v="1893.21"/>
        <n v="1896.39"/>
        <n v="1904.63"/>
        <n v="1912.9656"/>
        <n v="1912.97"/>
        <n v="1915.39"/>
        <n v="1927.63"/>
        <n v="1932.72"/>
        <n v="1948.73"/>
        <n v="1950.63"/>
        <n v="1953.39"/>
        <n v="1972.39"/>
        <n v="1973.63"/>
        <n v="1991.39"/>
        <n v="1992.01"/>
        <n v="2010.39"/>
        <n v="2029.39"/>
        <n v="2031.53"/>
        <n v="2042.63"/>
        <n v="2048.39"/>
        <n v="2067.39"/>
        <n v="2071.0456"/>
        <n v="2086.39"/>
        <n v="2110.5656"/>
        <n v="2134.63"/>
        <n v="2180.63"/>
        <n v="2189.61"/>
        <n v="2224.445"/>
        <n v="2249.63"/>
        <n v="2272.63"/>
        <n v="2306.2928"/>
        <n v="2318.63"/>
        <n v="2364.63"/>
        <n v="2456.63"/>
        <n v="2484.1284"/>
        <n v="2523.6484"/>
        <n v="2540.59"/>
        <n v="2543.4084"/>
        <n v="2548.63"/>
        <n v="2582.9228"/>
        <n v="2582.9284"/>
        <n v="2594.63"/>
        <n v="2611.72138"/>
        <n v="2616.58"/>
        <n v="2616.585"/>
        <n v="2635.585"/>
        <n v="2642.2084"/>
        <n v="2654.59"/>
        <n v="2661.9728"/>
        <n v="2692.58"/>
        <n v="2701.49"/>
        <n v="2725.06"/>
        <n v="2731.57"/>
        <n v="2738.68"/>
        <n v="2768.585"/>
        <n v="2787.58"/>
        <n v="2806.585"/>
        <n v="2848.91"/>
        <n v="2855.05"/>
        <n v="2868.445"/>
        <n v="2879.3284"/>
        <n v="2918.78"/>
        <n v="2918.8484"/>
        <n v="2920.59"/>
        <n v="2939.585"/>
        <n v="2958.585"/>
        <n v="2977.585"/>
        <n v="2996.585"/>
        <n v="2997.89"/>
        <n v="3006.445"/>
        <n v="3053.585"/>
        <n v="3053.59"/>
        <n v="3070.78"/>
        <n v="3072.58"/>
        <n v="3072.585"/>
        <n v="3076.93"/>
        <n v="3097.49"/>
        <n v="3098.445"/>
        <n v="3121.445"/>
        <n v="3126.49"/>
        <n v="3129.59"/>
        <n v="3146.78"/>
        <n v="3181.240965"/>
        <n v="3213.445"/>
        <n v="3224.585"/>
        <n v="3262.585"/>
        <n v="3305.445"/>
        <n v="3328.445"/>
        <n v="3331.9104"/>
        <n v="3331.93"/>
        <n v="3331.9312"/>
        <n v="3336.78"/>
        <n v="3351.6912"/>
        <n v="3355.78"/>
        <n v="3373.3228"/>
        <n v="3374.445"/>
        <n v="3393.78"/>
        <n v="3394.305"/>
        <n v="3410.9704"/>
        <n v="3443.445"/>
        <n v="3450.78"/>
        <n v="3488.8"/>
        <n v="3489.445"/>
        <n v="3490.0112"/>
        <n v="3492.025"/>
        <n v="3509.7712"/>
        <n v="3526.78"/>
        <n v="3545.78"/>
        <n v="3561.21"/>
        <n v="3564.78"/>
        <n v="3604.445"/>
        <n v="3621.78"/>
        <n v="3659.78"/>
        <n v="3678.78"/>
        <n v="3697.78"/>
        <n v="3707.37"/>
        <n v="3716.78"/>
        <n v="3735.78"/>
        <n v="3745.014"/>
        <n v="3752.98"/>
        <n v="3763.26"/>
        <n v="3773.78"/>
        <n v="3792.78"/>
        <n v="3809.98"/>
        <n v="3811.78"/>
        <n v="3830.78"/>
        <n v="3845.69"/>
        <n v="3849.78"/>
        <n v="3853.305"/>
        <n v="3863.67"/>
        <n v="3868.78"/>
        <n v="3885.21"/>
        <n v="3887.78"/>
        <n v="3904.975"/>
        <n v="3906.78"/>
        <n v="3944.78"/>
        <n v="3970.26"/>
        <n v="3982.78"/>
        <n v="3993.26"/>
        <n v="3999.975"/>
        <n v="4001.78"/>
        <n v="4020.78"/>
        <n v="4021.658"/>
        <n v="4037.975"/>
        <n v="4075.98"/>
        <n v="4077.78"/>
        <n v="4096.78"/>
        <n v="4115.78"/>
        <n v="4120.44"/>
        <n v="4131.26"/>
        <n v="4134.78"/>
        <n v="4150.17"/>
        <n v="4153.78"/>
        <n v="4170.975"/>
        <n v="4191.78"/>
        <n v="4200.26"/>
        <n v="4210.78"/>
        <n v="4221.13"/>
        <n v="4229.78"/>
        <n v="4242.28428"/>
        <n v="4245.17"/>
        <n v="4267.78"/>
        <n v="4269.26"/>
        <n v="4278.534"/>
        <n v="4278.538"/>
        <n v="4303.98"/>
        <n v="4315.26"/>
        <n v="4343.78"/>
        <n v="4357.36"/>
        <n v="4357.578"/>
        <n v="4361.26"/>
        <n v="4377.334"/>
        <n v="4379.2104"/>
        <n v="4407.26"/>
        <n v="4419.78"/>
        <n v="4476.134"/>
        <n v="4495.78"/>
        <n v="4512.975"/>
        <n v="4514.78"/>
        <n v="4531.975"/>
        <n v="4535.414"/>
        <n v="4555.174"/>
        <n v="4555.18"/>
        <n v="4568.17"/>
        <n v="4573.735"/>
        <n v="4591.26"/>
        <n v="4614.458"/>
        <n v="4626.975"/>
        <n v="4626.98"/>
        <n v="4641.9945"/>
        <n v="4660.735"/>
        <n v="4664.975"/>
        <n v="4682.17"/>
        <n v="4683.98"/>
        <n v="4691.6168"/>
        <n v="4693.494"/>
        <n v="4721.98"/>
        <n v="4722.12"/>
        <n v="4723.78"/>
        <n v="4733.02"/>
        <n v="4740.98"/>
        <n v="4770.49"/>
        <n v="4778.23"/>
        <n v="4797.975"/>
        <n v="4797.98"/>
        <n v="4816.98"/>
        <n v="4835.98"/>
        <n v="4860.98"/>
        <n v="4873.975"/>
        <n v="4910.854"/>
        <n v="4913.26"/>
        <n v="4936.26"/>
        <n v="4948.4968"/>
        <n v="4949.975"/>
        <n v="4949.98"/>
        <n v="4959.26"/>
        <n v="4967.17"/>
        <n v="4968.975"/>
        <n v="4982.26"/>
        <n v="4987.975"/>
        <n v="4988.0168"/>
        <n v="5006.975"/>
        <n v="5022.365"/>
        <n v="5025.975"/>
        <n v="5043.17"/>
        <n v="5063.975"/>
        <n v="5069.89"/>
        <n v="5072.075"/>
        <n v="5082.975"/>
        <n v="5097.26"/>
        <n v="5120.26"/>
        <n v="5164.075"/>
        <n v="5176.14435"/>
        <n v="5176.17"/>
        <n v="5177.975"/>
        <n v="5196.975"/>
        <n v="5215.98"/>
        <n v="5244.8856"/>
        <n v="5252.17"/>
        <n v="5253.975"/>
        <n v="5264.6568"/>
        <n v="5304.60886"/>
        <n v="5309.17"/>
        <n v="5310.975"/>
        <n v="5323.9368"/>
        <n v="5326.37"/>
        <n v="5347.17"/>
        <n v="5363.4568"/>
        <n v="5371.075"/>
        <n v="5386.975"/>
        <n v="5402.9768"/>
        <n v="5461.17"/>
        <n v="5499.17"/>
        <n v="5503.654"/>
        <n v="5521.5268"/>
        <n v="5554.365"/>
        <n v="5555.075"/>
        <n v="5556.17"/>
        <n v="5557.26"/>
        <n v="5594.17"/>
        <n v="5632.17"/>
        <n v="5647.075"/>
        <n v="5689.17"/>
        <n v="5708.17"/>
        <n v="5719.1368"/>
        <n v="5730.98"/>
        <n v="5746.17"/>
        <n v="5765.17"/>
        <n v="5778.4168"/>
        <n v="5798.18"/>
        <n v="5803.17"/>
        <n v="5855.5796"/>
        <n v="5879.17"/>
        <n v="5895.0996"/>
        <n v="5898.17"/>
        <n v="5936.17"/>
        <n v="5954.3796"/>
        <n v="5974.17"/>
        <n v="5983.504605"/>
        <n v="5991.365"/>
        <n v="6012.17"/>
        <n v="6019.65"/>
        <n v="6029.365"/>
        <n v="6050.17"/>
        <n v="6053.1732"/>
        <n v="6069.17"/>
        <n v="6078.98"/>
        <n v="6088.17"/>
        <n v="6103.56"/>
        <n v="6104.89"/>
        <n v="6107.17"/>
        <n v="6124.365"/>
        <n v="6126.17"/>
        <n v="6145.17"/>
        <n v="6183.17"/>
        <n v="6202.17"/>
        <n v="6208.92412"/>
        <n v="6211.2596"/>
        <n v="6231.68"/>
        <n v="6240.17"/>
        <n v="6259.17"/>
        <n v="6297.17"/>
        <n v="6331.7"/>
        <n v="6347.6924"/>
        <n v="6367.755"/>
        <n v="6369.3332"/>
        <n v="6378.71"/>
        <n v="6392.17"/>
        <n v="6428.6196"/>
        <n v="6449.17"/>
        <n v="6500.755"/>
        <n v="6544.17"/>
        <n v="6582.17"/>
        <n v="6599.365"/>
        <n v="6620.17"/>
        <n v="6636.075"/>
        <n v="6675.365"/>
        <n v="6693.9964"/>
        <n v="6703.3908"/>
        <n v="6764.175"/>
        <n v="6770.365"/>
        <n v="6792.705"/>
        <n v="6818.705"/>
        <n v="6841.52304"/>
        <n v="6841.6908"/>
        <n v="6872.175"/>
        <n v="6884.7"/>
        <n v="6884.705"/>
        <n v="6907.705"/>
        <n v="6922.365"/>
        <n v="6951.52"/>
        <n v="6960.2508"/>
        <n v="7015.56"/>
        <n v="7017.37"/>
        <n v="7019.5424"/>
        <n v="7076.17"/>
        <n v="7080.6932"/>
        <n v="7108.755"/>
        <n v="7137.705"/>
        <n v="7207.36"/>
        <n v="7224.56"/>
        <n v="7226.37"/>
        <n v="7238.78"/>
        <n v="7245.365"/>
        <n v="7256.66"/>
        <n v="7272.666"/>
        <n v="7275.705"/>
        <n v="7276.4224"/>
        <n v="7294.3084"/>
        <n v="7296.1824"/>
        <n v="7337.5796"/>
        <n v="7338.56"/>
        <n v="7376.56"/>
        <n v="7378.36"/>
        <n v="7393.1084"/>
        <n v="7414.56"/>
        <n v="7474.0224"/>
        <n v="7486.95"/>
        <n v="7490.56"/>
        <n v="7503.52"/>
        <n v="7509.56"/>
        <n v="7511.36"/>
        <n v="7547.56"/>
        <n v="7555.225"/>
        <n v="7566.56"/>
        <n v="7572.82"/>
        <n v="7572.8224"/>
        <n v="7585.56"/>
        <n v="7604.56"/>
        <n v="7612.3308"/>
        <n v="7642.56"/>
        <n v="7644.365"/>
        <n v="7661.56"/>
        <n v="7680.56"/>
        <n v="7729.0252"/>
        <n v="7756.56"/>
        <n v="7768.5452"/>
        <n v="7771.95"/>
        <n v="7794.56"/>
        <n v="7813.56"/>
        <n v="7832.56"/>
        <n v="7847.95"/>
        <n v="7851.56"/>
        <n v="7868.755"/>
        <n v="7870.56"/>
        <n v="7885.95"/>
        <n v="7887.755"/>
        <n v="7889.56"/>
        <n v="7896.705"/>
        <n v="7908.56"/>
        <n v="7923.95"/>
        <n v="7927.56"/>
        <n v="7942.705"/>
        <n v="7946.56"/>
        <n v="7958.47"/>
        <n v="7964.268"/>
        <n v="7965.56"/>
        <n v="7968.02"/>
        <n v="7984.56"/>
        <n v="8003.56"/>
        <n v="8003.788"/>
        <n v="8022.56"/>
        <n v="8041.56"/>
        <n v="8043.308"/>
        <n v="8079.56"/>
        <n v="8082.828"/>
        <n v="8098.56"/>
        <n v="8099.33"/>
        <n v="8101.52"/>
        <n v="8136.56"/>
        <n v="8155.56"/>
        <n v="8174.56"/>
        <n v="8184.96"/>
        <n v="8188.145"/>
        <n v="8193.52"/>
        <n v="8212.56"/>
        <n v="8216.52"/>
        <n v="8221.148"/>
        <n v="8250.56"/>
        <n v="8262.52"/>
        <n v="8285.52"/>
        <n v="8286.755"/>
        <n v="8300.196"/>
        <n v="8303.95"/>
        <n v="8307.56"/>
        <n v="8321.8284"/>
        <n v="8326.56"/>
        <n v="8331.52"/>
        <n v="8345.56"/>
        <n v="8361.34"/>
        <n v="8379.228"/>
        <n v="8402.56"/>
        <n v="8459.56"/>
        <n v="8484.71"/>
        <n v="8495.755"/>
        <n v="8497.56"/>
        <n v="8497.786"/>
        <n v="8497.788"/>
        <n v="8512.95"/>
        <n v="8516.56"/>
        <n v="8538.52"/>
        <n v="8554.56"/>
        <n v="8557.068"/>
        <n v="8573.56"/>
        <n v="8603.15"/>
        <n v="8605.335"/>
        <n v="8611.56"/>
        <n v="8616.334"/>
        <n v="8616.348"/>
        <n v="8623.34"/>
        <n v="8630.56"/>
        <n v="8636.108"/>
        <n v="8636.112"/>
        <n v="8645.95"/>
        <n v="8649.56"/>
        <n v="8655.868"/>
        <n v="8675.628"/>
        <n v="8745.52"/>
        <n v="8759.95"/>
        <n v="8774.426"/>
        <n v="8791.52"/>
        <n v="8797.95"/>
        <n v="8820.56"/>
        <n v="8833.706"/>
        <n v="8833.708"/>
        <n v="8837.52"/>
        <n v="8853.145"/>
        <n v="8858.56"/>
        <n v="8873.95"/>
        <n v="8883.52"/>
        <n v="8930.95"/>
        <n v="8952.52"/>
        <n v="8968.95"/>
        <n v="8984.34"/>
        <n v="8987.95"/>
        <n v="9043.145"/>
        <n v="9107.90935"/>
        <n v="9136.52"/>
        <n v="9138.145"/>
        <n v="9140.04"/>
        <n v="9169.628"/>
        <n v="9180.335"/>
        <n v="9189.388"/>
        <n v="9228.52"/>
        <n v="9230.7684"/>
        <n v="9233.145"/>
        <n v="9291.95"/>
        <n v="9347.472"/>
        <n v="9348.95"/>
        <n v="9361"/>
        <n v="9367.228"/>
        <n v="9412.52"/>
        <n v="9426.508"/>
        <n v="9444.3908"/>
        <n v="9464.755"/>
        <n v="9466.56"/>
        <n v="9481.95"/>
        <n v="9500.95"/>
        <n v="9543.1908"/>
        <n v="9546.94"/>
        <n v="9602.4736"/>
        <n v="9611.52"/>
        <n v="9642.52"/>
        <n v="9661.7536"/>
        <n v="9673.755"/>
        <n v="9729.9898"/>
        <n v="9738.9012"/>
        <n v="9763.34"/>
        <n v="9782.19"/>
        <n v="9784.0652"/>
        <n v="9803.145"/>
        <n v="9820.34"/>
        <n v="9880.988"/>
        <n v="9880.99"/>
        <n v="9896.9936"/>
        <n v="9941.06277"/>
        <n v="9993.145"/>
        <n v="9994.95"/>
        <n v="9997.6736"/>
        <n v="10013.95"/>
        <n v="10031.335"/>
        <n v="10051.95"/>
        <n v="10058.828"/>
        <n v="10086.34"/>
        <n v="10127.95"/>
        <n v="10146.95"/>
        <n v="10165.95"/>
        <n v="10193.3812"/>
        <n v="10196.73"/>
        <n v="10198.535"/>
        <n v="10203.95"/>
        <n v="10238.34"/>
        <n v="10257.34"/>
        <n v="10292.1936"/>
        <n v="10305.15"/>
        <n v="10317.95"/>
        <n v="10371.34"/>
        <n v="10374.15"/>
        <n v="10374.99"/>
        <n v="10381.8"/>
        <n v="10389.1164"/>
        <n v="10390.9812"/>
        <n v="10393.95"/>
        <n v="10412.95"/>
        <n v="10434.27"/>
        <n v="10443.15"/>
        <n v="10463.965"/>
        <n v="10488.95"/>
        <n v="10549.0736"/>
        <n v="10588.5936"/>
        <n v="10599.34"/>
        <n v="10618.34"/>
        <n v="10650.15"/>
        <n v="10746.67"/>
        <n v="10792.95"/>
        <n v="10827.34"/>
        <n v="10845.4736"/>
        <n v="10922.6488"/>
        <n v="10949.15"/>
        <n v="10968.96"/>
        <n v="11011.925"/>
        <n v="11015.965"/>
        <n v="11018.15"/>
        <n v="11027.068"/>
        <n v="11055.34"/>
        <n v="11074.34"/>
        <n v="11092.06"/>
        <n v="11115.95"/>
        <n v="11154.915"/>
        <n v="11157.8792"/>
        <n v="11176.965"/>
        <n v="11282.0736"/>
        <n v="11292.48"/>
        <n v="11314.965"/>
        <n v="11340.12416"/>
        <n v="11416.34"/>
        <n v="11432.15"/>
        <n v="11433.535"/>
        <n v="11467.925"/>
        <n v="11478.15"/>
        <n v="11492.34"/>
        <n v="11499.43"/>
        <n v="11503.335"/>
        <n v="11606.96"/>
        <n v="11625.34"/>
        <n v="11642.53"/>
        <n v="11675.3936"/>
        <n v="11750.6764"/>
        <n v="11750.6792"/>
        <n v="11772.78"/>
        <n v="11780.25935"/>
        <n v="11793.95"/>
        <n v="11798.9354"/>
        <n v="11843.965"/>
        <n v="11848.335"/>
        <n v="11869.2292"/>
        <n v="11883.41"/>
        <n v="11912.5036"/>
        <n v="11929.34"/>
        <n v="11981.2"/>
        <n v="12088.4764"/>
        <n v="12094.925"/>
        <n v="12115.29"/>
        <n v="12149.63"/>
        <n v="12157.34"/>
        <n v="12169.39"/>
        <n v="12188.965"/>
        <n v="12193.535"/>
        <n v="12227.93"/>
        <n v="12233.34"/>
        <n v="12265.925"/>
        <n v="12303.925"/>
        <n v="12307.7136"/>
        <n v="12360.93"/>
        <n v="12366.9936"/>
        <n v="12393.78"/>
        <n v="12422.5192"/>
        <n v="12483.595"/>
        <n v="12503.44"/>
        <n v="12552.595"/>
        <n v="12558.962"/>
        <n v="12600.78"/>
        <n v="12638.002"/>
        <n v="12649.27"/>
        <n v="12679.3992"/>
        <n v="12683.15"/>
        <n v="12718.35"/>
        <n v="12727.34"/>
        <n v="12742.73"/>
        <n v="12776.322"/>
        <n v="12777.12"/>
        <n v="12778.1992"/>
        <n v="12784.34"/>
        <n v="12794.2048"/>
        <n v="12817.7064"/>
        <n v="12853.12"/>
        <n v="12896.54"/>
        <n v="12899.78"/>
        <n v="12916.52"/>
        <n v="12936.34"/>
        <n v="13038.83"/>
        <n v="13052.964"/>
        <n v="13099.27"/>
        <n v="13116"/>
        <n v="13141.73"/>
        <n v="13151.764"/>
        <n v="13164.34"/>
        <n v="13175.28"/>
        <n v="13175.78"/>
        <n v="13195.0364"/>
        <n v="13195.12"/>
        <n v="13221.78"/>
        <n v="13252.12"/>
        <n v="13268.1465"/>
        <n v="13270.322"/>
        <n v="13274.73"/>
        <n v="13280.15"/>
        <n v="13290.12"/>
        <n v="13291.925"/>
        <n v="13295.535"/>
        <n v="13309.12"/>
        <n v="13314.535"/>
        <n v="13353.1164"/>
        <n v="13426.5248"/>
        <n v="13499.12"/>
        <n v="13507.444"/>
        <n v="13525.3248"/>
        <n v="13537.12"/>
        <n v="13564.595"/>
        <n v="13567.482"/>
        <n v="13584.06"/>
        <n v="13615.58924"/>
        <n v="13640.15"/>
        <n v="13671.925"/>
        <n v="13723.41"/>
        <n v="13744.315"/>
        <n v="13746.4392"/>
        <n v="13750.78"/>
        <n v="13785.925"/>
        <n v="13827.36"/>
        <n v="13860.695"/>
        <n v="13924.28"/>
        <n v="13983.56"/>
        <n v="13999.5648"/>
        <n v="14032.925"/>
        <n v="14039.86"/>
        <n v="14066.225"/>
        <n v="14067.315"/>
        <n v="14116.2476"/>
        <n v="14129.73"/>
        <n v="14143.315"/>
        <n v="14183.12"/>
        <n v="14259.12374"/>
        <n v="14294.0876"/>
        <n v="14297.84"/>
        <n v="14357.73"/>
        <n v="14376.73"/>
        <n v="14388.51"/>
        <n v="14424.71"/>
        <n v="14430.12"/>
        <n v="14443.594515"/>
        <n v="14561.34393"/>
        <n v="14562.27336"/>
        <n v="14563.12"/>
        <n v="14610.2392"/>
        <n v="14631.9"/>
        <n v="14659.925"/>
        <n v="14675.315"/>
        <n v="14687.4004"/>
        <n v="14751.315"/>
        <n v="14753.12"/>
        <n v="14827.41"/>
        <n v="14829.595"/>
        <n v="14870.88"/>
        <n v="14887.925"/>
        <n v="14905.12"/>
        <n v="14915.04"/>
        <n v="14973.9"/>
        <n v="14981.54845"/>
        <n v="15013.71"/>
        <n v="15051.705"/>
        <n v="15074.315"/>
        <n v="15091.51"/>
        <n v="15116.22"/>
        <n v="15222.7992"/>
        <n v="15239.225"/>
        <n v="15244.4448"/>
        <n v="15247.12"/>
        <n v="15266.12"/>
        <n v="15279.705"/>
        <n v="15287.41"/>
        <n v="15305.6"/>
        <n v="15334.9"/>
        <n v="15363.01"/>
        <n v="15391.9"/>
        <n v="15410.9"/>
        <n v="15418.12"/>
        <n v="15477.8104"/>
        <n v="15492.32"/>
        <n v="15513.12"/>
        <n v="15524.9"/>
        <n v="15535.2132"/>
        <n v="15545.45"/>
        <n v="15551.12"/>
        <n v="15562.9"/>
        <n v="15582.24"/>
        <n v="15619.9"/>
        <n v="15627.12"/>
        <n v="15684.12"/>
        <n v="15732.45144"/>
        <n v="15733.9"/>
        <n v="15752.9"/>
        <n v="15760.12"/>
        <n v="15771.9"/>
        <n v="15790.9"/>
        <n v="15809.9"/>
        <n v="15830.67"/>
        <n v="15833.4904"/>
        <n v="15866.9"/>
        <n v="15874.12"/>
        <n v="15883.225"/>
        <n v="15923.9"/>
        <n v="15925.705"/>
        <n v="15927.04"/>
        <n v="15942.9"/>
        <n v="15955.81"/>
        <n v="15961.9"/>
        <n v="15963.705"/>
        <n v="15975.57"/>
        <n v="15997.2"/>
        <n v="15999.9"/>
        <n v="16034.784"/>
        <n v="16042.04"/>
        <n v="16056.9"/>
        <n v="16075.9"/>
        <n v="16083.12"/>
        <n v="16094.9"/>
        <n v="16113.9"/>
        <n v="16149.6504"/>
        <n v="16159.12"/>
        <n v="16165.656"/>
        <n v="16170.9"/>
        <n v="16177.94"/>
        <n v="16179.925"/>
        <n v="16189.9"/>
        <n v="16197.12"/>
        <n v="16205.176"/>
        <n v="16227.9"/>
        <n v="16246.9"/>
        <n v="16264.456"/>
        <n v="16284.216"/>
        <n v="16323.736"/>
        <n v="16338.855"/>
        <n v="16341.9"/>
        <n v="16343.496"/>
        <n v="16345.3744"/>
        <n v="16360.9"/>
        <n v="16365.1388"/>
        <n v="16381.1388"/>
        <n v="16383.016"/>
        <n v="16394.28285"/>
        <n v="16410.2848"/>
        <n v="16417.9"/>
        <n v="16422.536"/>
        <n v="16436.9"/>
        <n v="16442.296"/>
        <n v="16447.93"/>
        <n v="16455.9"/>
        <n v="16474.9"/>
        <n v="16481.816"/>
        <n v="16512.9"/>
        <n v="16521.336"/>
        <n v="16525.04"/>
        <n v="16541.096"/>
        <n v="16550.9"/>
        <n v="16571.705"/>
        <n v="16580.612"/>
        <n v="16583.94"/>
        <n v="16588.9"/>
        <n v="16600.376"/>
        <n v="16607.9"/>
        <n v="16620.132"/>
        <n v="16639.896"/>
        <n v="16641.7732"/>
        <n v="16664.9"/>
        <n v="16683.9"/>
        <n v="16685.705"/>
        <n v="16688.802"/>
        <n v="16698.2298"/>
        <n v="16699.176"/>
        <n v="16702.9"/>
        <n v="16721.9"/>
        <n v="16745.7754"/>
        <n v="16758.456"/>
        <n v="16763.51"/>
        <n v="16765.9648"/>
        <n v="16769.014395"/>
        <n v="16778.216"/>
        <n v="16797.9"/>
        <n v="16799.8532"/>
        <n v="16816.9"/>
        <n v="16817.736"/>
        <n v="16818.705"/>
        <n v="16838.4973"/>
        <n v="16857.256"/>
        <n v="16877.016"/>
        <n v="16896.776"/>
        <n v="16908.309"/>
        <n v="16911.9"/>
        <n v="16916.536"/>
        <n v="16917.8014"/>
        <n v="16930.9"/>
        <n v="16936.296"/>
        <n v="16956.052"/>
        <n v="16956.056"/>
        <n v="16975.816"/>
        <n v="17006.9"/>
        <n v="17014.12"/>
        <n v="17025.9"/>
        <n v="17035.096"/>
        <n v="17054.852"/>
        <n v="17063.9"/>
        <n v="17101.9"/>
        <n v="17114.136"/>
        <n v="17120.9"/>
        <n v="17133.896"/>
        <n v="17153.656"/>
        <n v="17173.412"/>
        <n v="17173.416"/>
        <n v="17177.42"/>
        <n v="17177.9"/>
        <n v="17183.31"/>
        <n v="17193.176"/>
        <n v="17204.12"/>
        <n v="17212.936"/>
        <n v="17215.9"/>
        <n v="17238.33"/>
        <n v="17241.525"/>
        <n v="17253.9"/>
        <n v="17272.212"/>
        <n v="17272.216"/>
        <n v="17290.0896"/>
        <n v="17291.972"/>
        <n v="17309.8588"/>
        <n v="17310.9"/>
        <n v="17331.496"/>
        <n v="17348.67"/>
        <n v="17348.9"/>
        <n v="17351.252"/>
        <n v="17351.254"/>
        <n v="17351.256"/>
        <n v="17371.012"/>
        <n v="17371.016"/>
        <n v="17410.536"/>
        <n v="17443.9"/>
        <n v="17447.225"/>
        <n v="17450.056"/>
        <n v="17466.51"/>
        <n v="17469.816"/>
        <n v="17489.576"/>
        <n v="17529.096"/>
        <n v="17548.856"/>
        <n v="17568.612"/>
        <n v="17568.616"/>
        <n v="17578.705"/>
        <n v="17588.372"/>
        <n v="17588.376"/>
        <n v="17608.132"/>
        <n v="17608.136"/>
        <n v="17627.892"/>
        <n v="17627.894"/>
        <n v="17627.896"/>
        <n v="17647.652"/>
        <n v="17647.656"/>
        <n v="17667.412"/>
        <n v="17667.416"/>
        <n v="17682.3614"/>
        <n v="17687.172"/>
        <n v="17689.05"/>
        <n v="17706.932"/>
        <n v="17706.936"/>
        <n v="17728.102"/>
        <n v="17728.5732"/>
        <n v="17746.456"/>
        <n v="17783.962"/>
        <n v="17785.976"/>
        <n v="17805.734"/>
        <n v="17805.736"/>
        <n v="17825.492"/>
        <n v="17845.252"/>
        <n v="17845.256"/>
        <n v="17865.012"/>
        <n v="17865.016"/>
        <n v="17884.776"/>
        <n v="17899.9"/>
        <n v="17904.536"/>
        <n v="17924.296"/>
        <n v="17944.056"/>
        <n v="17963.812"/>
        <n v="17963.816"/>
        <n v="17965.6944"/>
        <n v="17983.572"/>
        <n v="17983.576"/>
        <n v="18003.336"/>
        <n v="18013.9"/>
        <n v="18023.096"/>
        <n v="18042.852"/>
        <n v="18062.612"/>
        <n v="18062.614"/>
        <n v="18062.616"/>
        <n v="18070.9"/>
        <n v="18102.132"/>
        <n v="18107.095"/>
        <n v="18121.892"/>
        <n v="18141.652"/>
        <n v="18141.654"/>
        <n v="18141.656"/>
        <n v="18161.416"/>
        <n v="18181.176"/>
        <n v="18184.9"/>
        <n v="18186.705"/>
        <n v="18200.936"/>
        <n v="18220.692"/>
        <n v="18220.696"/>
        <n v="18240.452"/>
        <n v="18260.212"/>
        <n v="18260.216"/>
        <n v="18319.492"/>
        <n v="18319.496"/>
        <n v="18336.9"/>
        <n v="18339.256"/>
        <n v="18347.43"/>
        <n v="18373.67"/>
        <n v="18378.776"/>
        <n v="18418.296"/>
        <n v="18438.056"/>
        <n v="18457.04"/>
        <n v="18469.9"/>
        <n v="18473.42"/>
        <n v="18497.336"/>
        <n v="18499.21"/>
        <n v="18507.9"/>
        <n v="18517.096"/>
        <n v="18576.376"/>
        <n v="18580.1204"/>
        <n v="18585.705"/>
        <n v="18602.9"/>
        <n v="18615.892"/>
        <n v="18615.896"/>
        <n v="18635.656"/>
        <n v="18638.76"/>
        <n v="18640.9"/>
        <n v="18655.416"/>
        <n v="18657.485"/>
        <n v="18673.2996"/>
        <n v="18678.9204"/>
        <n v="18694.936"/>
        <n v="18708.95"/>
        <n v="18710.9416"/>
        <n v="18714.694"/>
        <n v="18716.9"/>
        <n v="18734.456"/>
        <n v="18762"/>
        <n v="18773.972"/>
        <n v="18792.9"/>
        <n v="18872.776"/>
        <n v="18886.9044"/>
        <n v="18917.04"/>
        <n v="18922.29"/>
        <n v="18953.6932"/>
        <n v="18971.576"/>
        <n v="18986.04"/>
        <n v="18991.0016"/>
        <n v="18991.332"/>
        <n v="18991.336"/>
        <n v="19006.5572"/>
        <n v="19007.465075"/>
        <n v="19030.856"/>
        <n v="19039.9"/>
        <n v="19090.43"/>
        <n v="19106.14"/>
        <n v="19119.67"/>
        <n v="19208.696"/>
        <n v="19267.976"/>
        <n v="19287.736"/>
        <n v="19307.496"/>
        <n v="19309.37"/>
        <n v="19366.776"/>
        <n v="19391.3"/>
        <n v="19400.04"/>
        <n v="19485.336"/>
        <n v="19505.09"/>
        <n v="19507.68"/>
        <n v="19524.856"/>
        <n v="19563.525"/>
        <n v="19582.2588"/>
        <n v="19584.13"/>
        <n v="19619.9"/>
        <n v="19663.17"/>
        <n v="19702.696"/>
        <n v="19722.456"/>
        <n v="19723.9"/>
        <n v="19801.496"/>
        <n v="19961.875"/>
        <n v="20087.8"/>
        <n v="20160.9"/>
        <n v="20214.58"/>
        <n v="20380.3"/>
        <n v="20388.9"/>
        <n v="20428.485"/>
        <n v="20455.855"/>
        <n v="20633.3"/>
        <n v="20649.91"/>
        <n v="20825.9"/>
        <n v="20925.94"/>
        <n v="20927.816"/>
        <n v="20932.3"/>
        <n v="20939.9"/>
        <n v="20955.3"/>
        <n v="21001.3"/>
        <n v="21012.29"/>
        <n v="21063.9198"/>
        <n v="21164.485"/>
        <n v="21261.86"/>
        <n v="21278.7"/>
        <n v="21291.56"/>
        <n v="21382.296"/>
        <n v="21389.77621"/>
        <n v="21417.485"/>
        <n v="21451.95"/>
        <n v="21530.3"/>
        <n v="21536.6216"/>
        <n v="21544.29"/>
        <n v="21576.875"/>
        <n v="21578.0188"/>
        <n v="21637.3"/>
        <n v="21653.43"/>
        <n v="21699.9"/>
        <n v="21737.97"/>
        <n v="21806.3"/>
        <n v="21808.485"/>
        <n v="21898.3"/>
        <n v="21944.3"/>
        <n v="21988.395"/>
        <n v="22129.68"/>
        <n v="22167.68"/>
        <n v="22245.485"/>
        <n v="22314.265"/>
        <n v="22542.3"/>
        <n v="22737.68"/>
        <n v="22761.375"/>
        <n v="22775.68"/>
        <n v="22832.56"/>
        <n v="22851.68"/>
        <n v="22892.165"/>
        <n v="22957.46"/>
        <n v="23054.3872"/>
        <n v="23251.99"/>
        <n v="23269.68"/>
        <n v="23275.5"/>
        <n v="23478.68"/>
        <n v="23535.68"/>
        <n v="23640.3339"/>
        <n v="23716.655"/>
        <n v="23812.49"/>
        <n v="23815.265"/>
        <n v="23871.93"/>
        <n v="23885.85"/>
        <n v="23889.46"/>
        <n v="23889.5825"/>
        <n v="23915.68"/>
        <n v="23953.68"/>
        <n v="24170.92"/>
        <n v="24241.8644"/>
        <n v="24315.92"/>
        <n v="24338.79"/>
        <n v="24371.68"/>
        <n v="24398.75"/>
        <n v="24511.56"/>
        <n v="24520.6"/>
        <n v="24523.68"/>
        <n v="24564.3571"/>
        <n v="24578.375"/>
        <n v="24791.265"/>
        <n v="24932.115"/>
        <n v="25055.68"/>
        <n v="25086.56"/>
        <n v="25152.12"/>
        <n v="25162.18308"/>
        <n v="25317.46"/>
        <n v="25520.265"/>
        <n v="25587.68"/>
        <n v="25700.35"/>
        <n v="25834.68"/>
        <n v="25849.044"/>
        <n v="25853.68"/>
        <n v="25987.364"/>
        <n v="26100.68"/>
        <n v="26418.375"/>
        <n v="26537.745"/>
        <n v="26549.46"/>
        <n v="26629.745"/>
        <n v="26763.375"/>
        <n v="27000.7556"/>
        <n v="27016.375"/>
        <n v="27169.2096"/>
        <n v="27370.564"/>
        <n v="27397.8328"/>
        <n v="27681.19"/>
        <n v="27791.1556"/>
        <n v="27825.05"/>
        <n v="27846.68"/>
        <n v="28387.635"/>
        <n v="28446.6"/>
        <n v="29200.7352"/>
        <n v="29287.39"/>
        <n v="29455.51"/>
        <n v="30016.5268"/>
        <n v="30493"/>
        <n v="30494.5212"/>
        <n v="30808.804"/>
        <n v="31138.8"/>
        <n v="31173.1"/>
        <n v="31815.9"/>
        <n v="31858.45"/>
        <n v="31886.82"/>
        <n v="31992.08"/>
        <n v="32137.655"/>
        <n v="32155.4"/>
        <n v="32249.45"/>
        <n v="32581.5"/>
        <n v="32680.37"/>
        <n v="33109.88"/>
        <n v="33384.2236"/>
        <n v="34146.37"/>
        <n v="34332.69"/>
        <n v="34444.34"/>
        <n v="34510.53"/>
        <n v="34605.34"/>
        <n v="34638.37"/>
        <n v="36247.08"/>
        <n v="36290.8208"/>
        <n v="36328.46"/>
        <n v="36745.3008"/>
        <n v="36802.7036"/>
        <n v="37103.61"/>
        <n v="37225.12"/>
        <n v="37375.7436"/>
        <n v="38002.432"/>
        <n v="38149.525"/>
        <n v="38597.36"/>
        <n v="38688.415"/>
        <n v="38927.3976"/>
        <n v="39040.318"/>
        <n v="39460.88"/>
        <n v="39548.155"/>
        <n v="39573.34"/>
        <n v="39861.75"/>
        <n v="39879.632"/>
        <n v="40032.08"/>
        <n v="40516.06124"/>
        <n v="40526.09"/>
        <n v="40739.785"/>
        <n v="41358.6"/>
        <n v="41469.23"/>
        <n v="41697.552"/>
        <n v="42259.97"/>
        <n v="42435.0598"/>
        <n v="42489.35"/>
        <n v="42620.6404"/>
        <n v="42982.86"/>
        <n v="43116.263285"/>
        <n v="43132.5232"/>
        <n v="43361.78"/>
        <n v="44065.9856"/>
        <n v="44398.9"/>
        <n v="45389.35"/>
        <n v="45592.35"/>
        <n v="45595.725"/>
        <n v="46025.98"/>
        <n v="46641.56"/>
        <n v="46841.7716"/>
        <n v="47293.4"/>
        <n v="47339.75"/>
        <n v="47389.42"/>
        <n v="47408.33"/>
        <n v="47832.6368"/>
        <n v="48511.517775"/>
        <n v="48588.7"/>
        <n v="48607.7"/>
        <n v="48658.085"/>
        <n v="49156.75"/>
        <n v="49494.045"/>
        <n v="50023.045"/>
        <n v="50232.23"/>
        <n v="50477.56"/>
        <n v="51048.555"/>
        <n v="51236.33"/>
        <n v="51262.4"/>
        <n v="51522.94"/>
        <n v="52051.08"/>
        <n v="52223.1112"/>
        <n v="52309.33"/>
        <n v="52399.074"/>
        <n v="53485.12"/>
        <n v="54774.0284"/>
        <n v="55686.565"/>
        <n v="56080.9"/>
        <n v="56790.555"/>
        <n v="56925.29509"/>
        <n v="57407.89"/>
        <n v="58204.105"/>
        <n v="58544.85"/>
        <n v="58932.1252"/>
        <n v="59046.93"/>
        <n v="59145.42"/>
        <n v="59414.862"/>
        <n v="59860.26"/>
        <n v="60097.97"/>
        <n v="60162.825"/>
        <n v="60486"/>
        <n v="60749.9"/>
        <n v="60772.9"/>
        <n v="61064.328"/>
        <n v="61068.28"/>
        <n v="61190.0234"/>
        <n v="61577.256"/>
        <n v="61896.12"/>
        <n v="61897.0058"/>
        <n v="62246.17"/>
        <n v="63015.975"/>
        <n v="63307.29"/>
        <n v="63422.2"/>
        <n v="64929.7792"/>
        <n v="65399.495"/>
        <n v="67286.27"/>
        <n v="67787.9"/>
        <n v="68963.085"/>
        <n v="69057.66"/>
        <n v="69771.97"/>
        <n v="70020.05"/>
        <n v="70350.98"/>
        <n v="70779.73"/>
        <n v="71426.64243"/>
        <n v="73357.625"/>
        <n v="73906.6728"/>
        <n v="75988.5776"/>
        <n v="76556.23"/>
        <n v="78362.495"/>
        <n v="79284.985"/>
        <n v="79819.2"/>
        <n v="79841.97"/>
        <n v="80299.47"/>
        <n v="80881.97058"/>
        <n v="82309.25"/>
        <n v="82482.83"/>
        <n v="82640.5"/>
        <n v="83137.755"/>
        <n v="83233.8"/>
        <n v="89588.4808"/>
        <n v="89995.7"/>
        <n v="90997.2"/>
        <n v="91658.795"/>
        <n v="94617.72"/>
        <n v="95850.2"/>
        <n v="95976.4"/>
        <n v="96390.92"/>
        <n v="96623.46"/>
        <n v="98746.05"/>
        <n v="99714.905"/>
        <n v="100631.88"/>
        <n v="101165.5"/>
        <n v="101200.86"/>
        <n v="110717.055"/>
        <n v="111307.68"/>
        <n v="111533.13"/>
        <n v="111617.375"/>
        <n v="112601.58"/>
        <n v="116276.615"/>
        <n v="120694.8"/>
        <n v="127603.335"/>
        <n v="129583.6"/>
        <n v="129984.235"/>
        <n v="137010.5"/>
        <n v="139371.726"/>
        <n v="151821.00475"/>
        <n v="152337.51"/>
        <n v="156094.1"/>
        <n v="158905.62"/>
        <n v="163139.805"/>
        <n v="165620.585"/>
        <n v="169975.29"/>
        <n v="172499.685"/>
        <n v="176505.89"/>
        <n v="195181.89"/>
        <n v="219147.6"/>
        <n v="296092.755"/>
      </sharedItems>
    </cacheField>
    <cacheField name="CPF" numFmtId="0">
      <sharedItems containsSemiMixedTypes="0" containsString="0" containsNumber="1" minValue="0" maxValue="296092.755" count="1403">
        <n v="0"/>
        <n v="568.195"/>
        <n v="647.3792"/>
        <n v="682.195"/>
        <n v="686.485"/>
        <n v="697.2992"/>
        <n v="701.07504"/>
        <n v="701.195"/>
        <n v="713.934"/>
        <n v="718.48"/>
        <n v="763.854"/>
        <n v="766.48"/>
        <n v="782.48"/>
        <n v="796.195"/>
        <n v="798.48"/>
        <n v="814.48"/>
        <n v="815.195"/>
        <n v="830.4092"/>
        <n v="830.475"/>
        <n v="830.48"/>
        <n v="834.195"/>
        <n v="846.48"/>
        <n v="847.0564"/>
        <n v="853.195"/>
        <n v="862.48"/>
        <n v="863.694"/>
        <n v="863.6964"/>
        <n v="872.195"/>
        <n v="878.48"/>
        <n v="891.195"/>
        <n v="894.48"/>
        <n v="894.485"/>
        <n v="896.9764"/>
        <n v="910.195"/>
        <n v="910.48"/>
        <n v="910.485"/>
        <n v="926.48"/>
        <n v="942.48"/>
        <n v="942.485"/>
        <n v="948.195"/>
        <n v="958.48"/>
        <n v="967.195"/>
        <n v="986.195"/>
        <n v="1024.195"/>
        <n v="1062.195"/>
        <n v="1100.96"/>
        <n v="1164.96"/>
        <n v="1170.815"/>
        <n v="1244.96"/>
        <n v="1372.96"/>
        <n v="1402.39"/>
        <n v="1404.96"/>
        <n v="1436.96"/>
        <n v="1444.5128"/>
        <n v="1447.245"/>
        <n v="1461.1584"/>
        <n v="1478.39"/>
        <n v="1484.96"/>
        <n v="1497.39"/>
        <n v="1516.96"/>
        <n v="1527.708"/>
        <n v="1532.96"/>
        <n v="1548.96"/>
        <n v="1560.988"/>
        <n v="1563.245"/>
        <n v="1564.96"/>
        <n v="1573.39"/>
        <n v="1577.6384"/>
        <n v="1580.96"/>
        <n v="1592.39"/>
        <n v="1594.2684"/>
        <n v="1594.2728"/>
        <n v="1594.2828"/>
        <n v="1596.96"/>
        <n v="1610.9184"/>
        <n v="1610.9228"/>
        <n v="1612.96"/>
        <n v="1627.5528"/>
        <n v="1630.39"/>
        <n v="1641.03566"/>
        <n v="1644.96"/>
        <n v="1660.96"/>
        <n v="1676.96"/>
        <n v="1677.4828"/>
        <n v="1687.39"/>
        <n v="1692.96"/>
        <n v="1708.245"/>
        <n v="1708.96"/>
        <n v="1710.7628"/>
        <n v="1724.96"/>
        <n v="1740.96"/>
        <n v="1744.0384"/>
        <n v="1756.96"/>
        <n v="1763.39"/>
        <n v="1777.3184"/>
        <n v="1801.39"/>
        <n v="1837.585"/>
        <n v="1843.8828"/>
        <n v="1858.39"/>
        <n v="1877.39"/>
        <n v="1915.39"/>
        <n v="1942.142"/>
        <n v="1950.63"/>
        <n v="1953.39"/>
        <n v="2029.39"/>
        <n v="2091.8976"/>
        <n v="2125.1776"/>
        <n v="2139.445"/>
        <n v="2141.8176"/>
        <n v="2143.39"/>
        <n v="2175.092"/>
        <n v="2175.0976"/>
        <n v="2199.34432"/>
        <n v="2203.435"/>
        <n v="2203.44"/>
        <n v="2219.44"/>
        <n v="2225.0176"/>
        <n v="2235.445"/>
        <n v="2241.662"/>
        <n v="2267.435"/>
        <n v="2274.9392"/>
        <n v="2300.269795"/>
        <n v="2331.44"/>
        <n v="2347.435"/>
        <n v="2363.44"/>
        <n v="2369.585"/>
        <n v="2399.08181"/>
        <n v="2424.6976"/>
        <n v="2457.92"/>
        <n v="2457.9776"/>
        <n v="2459.445"/>
        <n v="2475.44"/>
        <n v="2483.585"/>
        <n v="2491.44"/>
        <n v="2507.44"/>
        <n v="2523.44"/>
        <n v="2524.5392"/>
        <n v="2548.63"/>
        <n v="2559.585"/>
        <n v="2571.44"/>
        <n v="2571.445"/>
        <n v="2578.585"/>
        <n v="2585.92"/>
        <n v="2587.44"/>
        <n v="2587.445"/>
        <n v="2591.0992"/>
        <n v="2635.445"/>
        <n v="2649.92"/>
        <n v="2654.585"/>
        <n v="2678.93976"/>
        <n v="2715.44"/>
        <n v="2725.06"/>
        <n v="2730.585"/>
        <n v="2738.68"/>
        <n v="2747.44"/>
        <n v="2749.585"/>
        <n v="2787.585"/>
        <n v="2805.816"/>
        <n v="2805.8356"/>
        <n v="2805.8368"/>
        <n v="2809.92"/>
        <n v="2822.4768"/>
        <n v="2825.92"/>
        <n v="2840.692"/>
        <n v="2844.585"/>
        <n v="2855.05"/>
        <n v="2857.92"/>
        <n v="2872.396"/>
        <n v="2882.585"/>
        <n v="2905.92"/>
        <n v="2937.93592"/>
        <n v="2938.9568"/>
        <n v="2955.5968"/>
        <n v="2969.92"/>
        <n v="2977.585"/>
        <n v="2985.92"/>
        <n v="2998.91448"/>
        <n v="3001.92"/>
        <n v="3049.92"/>
        <n v="3081.92"/>
        <n v="3097.49"/>
        <n v="3097.92"/>
        <n v="3108.78"/>
        <n v="3113.92"/>
        <n v="3121.9956"/>
        <n v="3126.49"/>
        <n v="3129.92"/>
        <n v="3145.92"/>
        <n v="3153.696"/>
        <n v="3160.405"/>
        <n v="3177.92"/>
        <n v="3193.92"/>
        <n v="3208.405"/>
        <n v="3209.92"/>
        <n v="3225.92"/>
        <n v="3238.4756"/>
        <n v="3241.92"/>
        <n v="3253.61706"/>
        <n v="3257.92"/>
        <n v="3271.7556"/>
        <n v="3273.92"/>
        <n v="3279.78"/>
        <n v="3288.4"/>
        <n v="3289.92"/>
        <n v="3298.78"/>
        <n v="3321.92"/>
        <n v="3353.92"/>
        <n v="3368.4"/>
        <n v="3369.92"/>
        <n v="3385.92"/>
        <n v="3386.66"/>
        <n v="3394.305"/>
        <n v="3400.4"/>
        <n v="3412.78"/>
        <n v="3432.405"/>
        <n v="3433.92"/>
        <n v="3449.92"/>
        <n v="3465.92"/>
        <n v="3469.78"/>
        <n v="3469.842"/>
        <n v="3481.92"/>
        <n v="3492.025"/>
        <n v="3494.88"/>
        <n v="3497.92"/>
        <n v="3512.4"/>
        <n v="3526.78"/>
        <n v="3529.92"/>
        <n v="3545.92"/>
        <n v="3554.6356"/>
        <n v="3561.92"/>
        <n v="3564.78"/>
        <n v="3572.44992"/>
        <n v="3574.88"/>
        <n v="3593.92"/>
        <n v="3602.78"/>
        <n v="3602.976"/>
        <n v="3602.98"/>
        <n v="3624.405"/>
        <n v="3640.78"/>
        <n v="3657.92"/>
        <n v="3669.54"/>
        <n v="3686.176"/>
        <n v="3687.756"/>
        <n v="3721.92"/>
        <n v="3769.376"/>
        <n v="3785.92"/>
        <n v="3792.78"/>
        <n v="3800.4"/>
        <n v="3801.92"/>
        <n v="3816.4"/>
        <n v="3819.296"/>
        <n v="3835.936"/>
        <n v="3835.942"/>
        <n v="3846.88"/>
        <n v="3853.305"/>
        <n v="3885.86"/>
        <n v="3896.4"/>
        <n v="3896.405"/>
        <n v="3909.048"/>
        <n v="3928.4"/>
        <n v="3942.88"/>
        <n v="3944.405"/>
        <n v="3950.8352"/>
        <n v="3952.416"/>
        <n v="3976.405"/>
        <n v="3977.92"/>
        <n v="3985.702"/>
        <n v="3992.405"/>
        <n v="4023.7738"/>
        <n v="4040.4"/>
        <n v="4040.405"/>
        <n v="4056.405"/>
        <n v="4058.78"/>
        <n v="4072.405"/>
        <n v="4077.78"/>
        <n v="4096.78"/>
        <n v="4104.4"/>
        <n v="4115.78"/>
        <n v="4135.456"/>
        <n v="4167.1552"/>
        <n v="4168.4"/>
        <n v="4168.405"/>
        <n v="4182.88"/>
        <n v="4184.4"/>
        <n v="4188.17"/>
        <n v="4189.975"/>
        <n v="4200.4"/>
        <n v="4200.4352"/>
        <n v="4210.78"/>
        <n v="4216.4"/>
        <n v="4229.36"/>
        <n v="4229.78"/>
        <n v="4232.4"/>
        <n v="4246.88"/>
        <n v="4264.4"/>
        <n v="4265.975"/>
        <n v="4280.4"/>
        <n v="4357.36"/>
        <n v="4358.8584"/>
        <n v="4358.88"/>
        <n v="4360.4"/>
        <n v="4376.4"/>
        <n v="4392.405"/>
        <n v="4416.744"/>
        <n v="4422.88"/>
        <n v="4424.4"/>
        <n v="4433.3952"/>
        <n v="4436.975"/>
        <n v="4467.03904"/>
        <n v="4470.88"/>
        <n v="4472.4"/>
        <n v="4483.3152"/>
        <n v="4485.365"/>
        <n v="4502.88"/>
        <n v="4516.5952"/>
        <n v="4536.4"/>
        <n v="4549.8752"/>
        <n v="4573.735"/>
        <n v="4588.975"/>
        <n v="4590.78"/>
        <n v="4598.88"/>
        <n v="4630.88"/>
        <n v="4634.656"/>
        <n v="4649.7052"/>
        <n v="4660.735"/>
        <n v="4664.975"/>
        <n v="4677.36"/>
        <n v="4678.88"/>
        <n v="4710.88"/>
        <n v="4722.12"/>
        <n v="4742.88"/>
        <n v="4770.49"/>
        <n v="4790.88"/>
        <n v="4806.88"/>
        <n v="4816.1152"/>
        <n v="4838.88"/>
        <n v="4854.88"/>
        <n v="4860.98"/>
        <n v="4866.0352"/>
        <n v="4882.6784"/>
        <n v="4886.88"/>
        <n v="4931.0144"/>
        <n v="4950.88"/>
        <n v="4964.2944"/>
        <n v="4966.88"/>
        <n v="4998.88"/>
        <n v="5014.2144"/>
        <n v="5030.88"/>
        <n v="5038.74072"/>
        <n v="5043.17"/>
        <n v="5045.36"/>
        <n v="5062.88"/>
        <n v="5077.36"/>
        <n v="5094.88"/>
        <n v="5097.408"/>
        <n v="5110.88"/>
        <n v="5126.88"/>
        <n v="5139.84"/>
        <n v="5142.88"/>
        <n v="5157.36"/>
        <n v="5158.88"/>
        <n v="5174.88"/>
        <n v="5206.88"/>
        <n v="5222.88"/>
        <n v="5228.56768"/>
        <n v="5230.5344"/>
        <n v="5247.7313"/>
        <n v="5254.88"/>
        <n v="5269.37"/>
        <n v="5270.88"/>
        <n v="5302.88"/>
        <n v="5331.9584"/>
        <n v="5345.4236"/>
        <n v="5362.32"/>
        <n v="5363.648"/>
        <n v="5382.88"/>
        <n v="5413.5744"/>
        <n v="5430.88"/>
        <n v="5474.32"/>
        <n v="5481.975"/>
        <n v="5510.88"/>
        <n v="5542.88"/>
        <n v="5557.36"/>
        <n v="5574.88"/>
        <n v="5611.365"/>
        <n v="5621.36"/>
        <n v="5637.0496"/>
        <n v="5644.962"/>
        <n v="5687.365"/>
        <n v="5701.36"/>
        <n v="5706.365"/>
        <n v="5730.98"/>
        <n v="5742.56"/>
        <n v="5761.28256"/>
        <n v="5761.422"/>
        <n v="5829.36"/>
        <n v="5861.262"/>
        <n v="5896.365"/>
        <n v="5907.84"/>
        <n v="5909.365"/>
        <n v="5911.1936"/>
        <n v="5958.88"/>
        <n v="5962.698"/>
        <n v="5986.32"/>
        <n v="6010.365"/>
        <n v="6019.65"/>
        <n v="6069.365"/>
        <n v="6078.98"/>
        <n v="6083.84"/>
        <n v="6085.365"/>
        <n v="6095.8148"/>
        <n v="6101.36"/>
        <n v="6110.8712"/>
        <n v="6124.35"/>
        <n v="6127.5136"/>
        <n v="6142.576"/>
        <n v="6144.1536"/>
        <n v="6179.0144"/>
        <n v="6179.84"/>
        <n v="6198.56"/>
        <n v="6211.84"/>
        <n v="6213.355"/>
        <n v="6225.776"/>
        <n v="6243.84"/>
        <n v="6293.9136"/>
        <n v="6304.8"/>
        <n v="6307.84"/>
        <n v="6323.84"/>
        <n v="6325.355"/>
        <n v="6355.84"/>
        <n v="6371.84"/>
        <n v="6377.1112"/>
        <n v="6377.1136"/>
        <n v="6387.84"/>
        <n v="6403.84"/>
        <n v="6410.382"/>
        <n v="6435.84"/>
        <n v="6437.36"/>
        <n v="6451.84"/>
        <n v="6467.84"/>
        <n v="6508.6528"/>
        <n v="6523.365"/>
        <n v="6531.84"/>
        <n v="6541.9328"/>
        <n v="6544.8"/>
        <n v="6561.365"/>
        <n v="6563.84"/>
        <n v="6579.84"/>
        <n v="6595.84"/>
        <n v="6608.8"/>
        <n v="6611.84"/>
        <n v="6626.32"/>
        <n v="6627.84"/>
        <n v="6640.8"/>
        <n v="6642.32"/>
        <n v="6643.84"/>
        <n v="6659.84"/>
        <n v="6672.8"/>
        <n v="6675.84"/>
        <n v="6691.84"/>
        <n v="6692.56"/>
        <n v="6706.752"/>
        <n v="6707.84"/>
        <n v="6709.9112"/>
        <n v="6723.84"/>
        <n v="6739.84"/>
        <n v="6740.032"/>
        <n v="6755.84"/>
        <n v="6764.175"/>
        <n v="6768.56"/>
        <n v="6771.84"/>
        <n v="6773.312"/>
        <n v="6787.56"/>
        <n v="6803.84"/>
        <n v="6806.592"/>
        <n v="6818.705"/>
        <n v="6819.84"/>
        <n v="6825.56"/>
        <n v="6844.56"/>
        <n v="6851.84"/>
        <n v="6867.84"/>
        <n v="6872.175"/>
        <n v="6882.56"/>
        <n v="6883.84"/>
        <n v="6884.7"/>
        <n v="6892.5984"/>
        <n v="6895.28"/>
        <n v="6915.84"/>
        <n v="6923.072"/>
        <n v="6947.84"/>
        <n v="6978.32"/>
        <n v="6989.64"/>
        <n v="6992.8"/>
        <n v="6995.84"/>
        <n v="7007.856"/>
        <n v="7011.84"/>
        <n v="7027.84"/>
        <n v="7041.1276"/>
        <n v="7053.56"/>
        <n v="7056.192"/>
        <n v="7075.84"/>
        <n v="7106.95"/>
        <n v="7108.755"/>
        <n v="7123.84"/>
        <n v="7154.32"/>
        <n v="7155.84"/>
        <n v="7156.03"/>
        <n v="7156.032"/>
        <n v="7168.8"/>
        <n v="7171.84"/>
        <n v="7203.84"/>
        <n v="7205.952"/>
        <n v="7219.84"/>
        <n v="7224.56"/>
        <n v="7251.84"/>
        <n v="7255.858"/>
        <n v="7255.872"/>
        <n v="7261.76"/>
        <n v="7262.56"/>
        <n v="7267.84"/>
        <n v="7272.512"/>
        <n v="7280.8"/>
        <n v="7283.84"/>
        <n v="7289.152"/>
        <n v="7300.56"/>
        <n v="7305.792"/>
        <n v="7338.56"/>
        <n v="7376.8"/>
        <n v="7388.99"/>
        <n v="7395.56"/>
        <n v="7408.8"/>
        <n v="7427.84"/>
        <n v="7438.91"/>
        <n v="7438.912"/>
        <n v="7455.28"/>
        <n v="7459.84"/>
        <n v="7472.8"/>
        <n v="7520.8"/>
        <n v="7547.56"/>
        <n v="7552.8"/>
        <n v="7555.225"/>
        <n v="7565.76"/>
        <n v="7568.8"/>
        <n v="7583.755"/>
        <n v="7615.28"/>
        <n v="7623.56"/>
        <n v="7669.8184"/>
        <n v="7695.28"/>
        <n v="7721.792"/>
        <n v="7738.432"/>
        <n v="7773.276"/>
        <n v="7775.28"/>
        <n v="7775.56"/>
        <n v="7824.8"/>
        <n v="7871.552"/>
        <n v="7872.8"/>
        <n v="7888.192"/>
        <n v="7938.112"/>
        <n v="7953.1712"/>
        <n v="7958.47"/>
        <n v="7965.56"/>
        <n v="7970.32"/>
        <n v="7971.84"/>
        <n v="7984.8"/>
        <n v="8000.8"/>
        <n v="8036.3712"/>
        <n v="8039.5276"/>
        <n v="8086.294"/>
        <n v="8093.9121"/>
        <n v="8099.33"/>
        <n v="8136.214"/>
        <n v="8146.32"/>
        <n v="8201.178"/>
        <n v="8221.76"/>
        <n v="8237.634"/>
        <n v="8239.2128"/>
        <n v="8255.28"/>
        <n v="8269.76"/>
        <n v="8320.832"/>
        <n v="8320.834"/>
        <n v="8334.3104"/>
        <n v="8371.42128"/>
        <n v="8415.28"/>
        <n v="8416.8"/>
        <n v="8419.094"/>
        <n v="8432.8"/>
        <n v="8464.8"/>
        <n v="8470.592"/>
        <n v="8484.71"/>
        <n v="8493.76"/>
        <n v="8512.95"/>
        <n v="8528.8"/>
        <n v="8544.8"/>
        <n v="8560.8"/>
        <n v="8569.95"/>
        <n v="8583.898"/>
        <n v="8586.72"/>
        <n v="8588.24"/>
        <n v="8592.8"/>
        <n v="8621.76"/>
        <n v="8626.95"/>
        <n v="8637.76"/>
        <n v="8644.145"/>
        <n v="8667.1104"/>
        <n v="8688.8"/>
        <n v="8733.76"/>
        <n v="8736.834"/>
        <n v="8742.568455"/>
        <n v="8748.7296"/>
        <n v="8750.298"/>
        <n v="8752.8"/>
        <n v="8768.8"/>
        <n v="8786.754"/>
        <n v="8797.95"/>
        <n v="8832.8"/>
        <n v="8883.4304"/>
        <n v="8916.7104"/>
        <n v="8925.76"/>
        <n v="8941.76"/>
        <n v="9044.95"/>
        <n v="9049.8268"/>
        <n v="9088.8"/>
        <n v="9100.145"/>
        <n v="9101.95"/>
        <n v="9117.76"/>
        <n v="9133.0304"/>
        <n v="9140.04"/>
        <n v="9198.022"/>
        <n v="9233.145"/>
        <n v="9273.2"/>
        <n v="9285.952"/>
        <n v="9309.76"/>
        <n v="9325.76"/>
        <n v="9360.8"/>
        <n v="9361"/>
        <n v="9396.1088"/>
        <n v="9443.95"/>
        <n v="9481.95"/>
        <n v="9500.694"/>
        <n v="9502.755"/>
        <n v="9549.57824"/>
        <n v="9613.76"/>
        <n v="9628.24"/>
        <n v="9657.2"/>
        <n v="9677.76"/>
        <n v="9683.7304"/>
        <n v="9725.34"/>
        <n v="9729.9898"/>
        <n v="9787.755"/>
        <n v="9789.76"/>
        <n v="9804.235"/>
        <n v="9831.9104"/>
        <n v="9895.306"/>
        <n v="9895.3088"/>
        <n v="9920.2184"/>
        <n v="9931.7468"/>
        <n v="9935.9456"/>
        <n v="9995.1388"/>
        <n v="10031.335"/>
        <n v="10031.5804"/>
        <n v="10045.76"/>
        <n v="10069.145"/>
        <n v="10179.7696"/>
        <n v="10185.2"/>
        <n v="10231.2668"/>
        <n v="10237.76"/>
        <n v="10238.34"/>
        <n v="10247.9068"/>
        <n v="10268.24"/>
        <n v="10297.205"/>
        <n v="10301.76"/>
        <n v="10329.2"/>
        <n v="10361.2"/>
        <n v="10364.3904"/>
        <n v="10369.535"/>
        <n v="10409.205"/>
        <n v="10409.34"/>
        <n v="10414.3104"/>
        <n v="10461.0688"/>
        <n v="10529.2132"/>
        <n v="10575.968"/>
        <n v="10642.528"/>
        <n v="10652.01628"/>
        <n v="10677.3888"/>
        <n v="10680.5468"/>
        <n v="10717.76"/>
        <n v="10730.72"/>
        <n v="10759.008"/>
        <n v="10759.68"/>
        <n v="10760.5888"/>
        <n v="10765.76"/>
        <n v="10774.0672"/>
        <n v="10793.856"/>
        <n v="10823.68"/>
        <n v="10860.245"/>
        <n v="10877.0696"/>
        <n v="10884.34"/>
        <n v="10893.76"/>
        <n v="10922.34"/>
        <n v="10968.96"/>
        <n v="10980.0668"/>
        <n v="10991.97"/>
        <n v="11030.96497"/>
        <n v="11045.0532"/>
        <n v="11066.72"/>
        <n v="11075.17"/>
        <n v="11085.76"/>
        <n v="11092.06"/>
        <n v="11094.9732"/>
        <n v="11111.6096"/>
        <n v="11111.68"/>
        <n v="11154.915"/>
        <n v="11159.68"/>
        <n v="11173.176"/>
        <n v="11175.008"/>
        <n v="11178.72"/>
        <n v="11183.285"/>
        <n v="11191.68"/>
        <n v="11193.2"/>
        <n v="11196.24"/>
        <n v="11205.535"/>
        <n v="11207.68"/>
        <n v="11212.24"/>
        <n v="11244.7296"/>
        <n v="11267.95"/>
        <n v="11292.48"/>
        <n v="11306.5472"/>
        <n v="11314.965"/>
        <n v="11359.34"/>
        <n v="11367.68"/>
        <n v="11374.69"/>
        <n v="11389.7472"/>
        <n v="11399.68"/>
        <n v="11425.248"/>
        <n v="11465.75936"/>
        <n v="11513.2"/>
        <n v="11574.16"/>
        <n v="11575.9488"/>
        <n v="11606.96"/>
        <n v="11609.2"/>
        <n v="11644.0932"/>
        <n v="11725.7096"/>
        <n v="11775.6296"/>
        <n v="11789.1072"/>
        <n v="11817.2"/>
        <n v="11823.039175"/>
        <n v="11843.965"/>
        <n v="11846.16"/>
        <n v="11883.41"/>
        <n v="11887.3664"/>
        <n v="11898.72"/>
        <n v="11910.16"/>
        <n v="11943.68"/>
        <n v="11981.2"/>
        <n v="12037.1264"/>
        <n v="12040.286"/>
        <n v="12090.72"/>
        <n v="12106.72"/>
        <n v="12115.29"/>
        <n v="12116.64"/>
        <n v="12147.125"/>
        <n v="12151.68"/>
        <n v="12163.02696"/>
        <n v="12262.96704"/>
        <n v="12263.68"/>
        <n v="12303.358"/>
        <n v="12321.12"/>
        <n v="12321.6"/>
        <n v="12345.2"/>
        <n v="12358.16"/>
        <n v="12368.3356"/>
        <n v="12422.16"/>
        <n v="12423.68"/>
        <n v="12483.595"/>
        <n v="12522.846"/>
        <n v="12537.2"/>
        <n v="12551.68"/>
        <n v="12588.925"/>
        <n v="12609.6"/>
        <n v="12616.0408"/>
        <n v="12643.125"/>
        <n v="12675.12"/>
        <n v="12694.16"/>
        <n v="12708.64"/>
        <n v="12718.35"/>
        <n v="12819.198"/>
        <n v="12837.4272"/>
        <n v="12839.68"/>
        <n v="12855.68"/>
        <n v="12867.12"/>
        <n v="12888.926"/>
        <n v="12899.78"/>
        <n v="12913.6"/>
        <n v="12937.2724"/>
        <n v="12961.6"/>
        <n v="12977.6"/>
        <n v="12983.68"/>
        <n v="13033.9456"/>
        <n v="13046.165"/>
        <n v="13063.68"/>
        <n v="13073.6"/>
        <n v="13082.2848"/>
        <n v="13095.68"/>
        <n v="13105.6"/>
        <n v="13121.886"/>
        <n v="13153.6"/>
        <n v="13157.12"/>
        <n v="13159.68"/>
        <n v="13207.68"/>
        <n v="13248.38016"/>
        <n v="13249.6"/>
        <n v="13265.6"/>
        <n v="13271.68"/>
        <n v="13281.6"/>
        <n v="13297.6"/>
        <n v="13313.6"/>
        <n v="13333.4656"/>
        <n v="13361.6"/>
        <n v="13367.68"/>
        <n v="13409.6"/>
        <n v="13411.12"/>
        <n v="13425.6"/>
        <n v="13436.4724"/>
        <n v="13441.6"/>
        <n v="13443.12"/>
        <n v="13453.1124"/>
        <n v="13471.326"/>
        <n v="13473.6"/>
        <n v="13502.976"/>
        <n v="13521.6"/>
        <n v="13537.6"/>
        <n v="13543.68"/>
        <n v="13553.6"/>
        <n v="13569.6"/>
        <n v="13584.06"/>
        <n v="13599.7056"/>
        <n v="13607.68"/>
        <n v="13613.184"/>
        <n v="13617.6"/>
        <n v="13625.2"/>
        <n v="13633.6"/>
        <n v="13639.68"/>
        <n v="13646.464"/>
        <n v="13651.12"/>
        <n v="13665.6"/>
        <n v="13681.6"/>
        <n v="13696.384"/>
        <n v="13713.024"/>
        <n v="13723.41"/>
        <n v="13746.304"/>
        <n v="13761.6"/>
        <n v="13762.944"/>
        <n v="13764.526"/>
        <n v="13777.6"/>
        <n v="13781.1688"/>
        <n v="13794.6432"/>
        <n v="13796.224"/>
        <n v="13819.1872"/>
        <n v="13825.6"/>
        <n v="13829.504"/>
        <n v="13841.6"/>
        <n v="13846.144"/>
        <n v="13850.8888"/>
        <n v="13857.6"/>
        <n v="13860.695"/>
        <n v="13873.6"/>
        <n v="13879.424"/>
        <n v="13905.6"/>
        <n v="13912.704"/>
        <n v="13929.344"/>
        <n v="13937.6"/>
        <n v="13955.12"/>
        <n v="13962.62"/>
        <n v="13969.6"/>
        <n v="13979.264"/>
        <n v="13985.6"/>
        <n v="13995.9"/>
        <n v="14012.544"/>
        <n v="14014.1248"/>
        <n v="14033.6"/>
        <n v="14049.6"/>
        <n v="14051.12"/>
        <n v="14053.728"/>
        <n v="14061.6672"/>
        <n v="14062.464"/>
        <n v="14065.6"/>
        <n v="14066.225"/>
        <n v="14081.6"/>
        <n v="14101.7056"/>
        <n v="14112.384"/>
        <n v="14116.64"/>
        <n v="14118.7072"/>
        <n v="14121.27528"/>
        <n v="14129.024"/>
        <n v="14145.6"/>
        <n v="14147.2448"/>
        <n v="14161.6"/>
        <n v="14162.304"/>
        <n v="14163.12"/>
        <n v="14179.7872"/>
        <n v="14195.584"/>
        <n v="14212.224"/>
        <n v="14228.864"/>
        <n v="14238.576"/>
        <n v="14241.6"/>
        <n v="14245.504"/>
        <n v="14246.5696"/>
        <n v="14257.6"/>
        <n v="14259.12374"/>
        <n v="14262.144"/>
        <n v="14278.78"/>
        <n v="14278.784"/>
        <n v="14295.424"/>
        <n v="14321.6"/>
        <n v="14327.68"/>
        <n v="14331.51"/>
        <n v="14337.6"/>
        <n v="14345.344"/>
        <n v="14361.98"/>
        <n v="14369.6"/>
        <n v="14401.6"/>
        <n v="14411.904"/>
        <n v="14412.925"/>
        <n v="14417.6"/>
        <n v="14428.544"/>
        <n v="14445.184"/>
        <n v="14461.82"/>
        <n v="14461.824"/>
        <n v="14465.6"/>
        <n v="14470.155"/>
        <n v="14478.464"/>
        <n v="14487.68"/>
        <n v="14495.104"/>
        <n v="14497.6"/>
        <n v="14516.4888"/>
        <n v="14529.6"/>
        <n v="14545.02"/>
        <n v="14545.024"/>
        <n v="14560.074"/>
        <n v="14561.34393"/>
        <n v="14561.66"/>
        <n v="14576.7232"/>
        <n v="14577.6"/>
        <n v="14594.944"/>
        <n v="14609.6"/>
        <n v="14611.58"/>
        <n v="14611.584"/>
        <n v="14628.22"/>
        <n v="14628.224"/>
        <n v="14661.504"/>
        <n v="14689.6"/>
        <n v="14694.784"/>
        <n v="14708.64"/>
        <n v="14711.424"/>
        <n v="14728.064"/>
        <n v="14761.344"/>
        <n v="14777.984"/>
        <n v="14794.62"/>
        <n v="14794.624"/>
        <n v="14803.12"/>
        <n v="14811.26"/>
        <n v="14811.264"/>
        <n v="14827.41"/>
        <n v="14827.9"/>
        <n v="14827.904"/>
        <n v="14829.595"/>
        <n v="14844.54"/>
        <n v="14844.544"/>
        <n v="14861.18"/>
        <n v="14861.184"/>
        <n v="14877.82"/>
        <n v="14877.824"/>
        <n v="14890.4096"/>
        <n v="14894.46"/>
        <n v="14896.0416"/>
        <n v="14911.1"/>
        <n v="14911.104"/>
        <n v="14928.928"/>
        <n v="14929.3248"/>
        <n v="14944.384"/>
        <n v="14975.968"/>
        <n v="14977.664"/>
        <n v="14994.304"/>
        <n v="15010.94"/>
        <n v="15027.58"/>
        <n v="15027.584"/>
        <n v="15044.22"/>
        <n v="15044.224"/>
        <n v="15060.864"/>
        <n v="15073.6"/>
        <n v="15077.504"/>
        <n v="15094.144"/>
        <n v="15110.784"/>
        <n v="15116.22"/>
        <n v="15127.42"/>
        <n v="15127.424"/>
        <n v="15129.006"/>
        <n v="15144.06"/>
        <n v="15144.064"/>
        <n v="15160.704"/>
        <n v="15169.6"/>
        <n v="15177.344"/>
        <n v="15193.98"/>
        <n v="15210.62"/>
        <n v="15210.624"/>
        <n v="15217.6"/>
        <n v="15243.9"/>
        <n v="15247.12"/>
        <n v="15248.08"/>
        <n v="15260.54"/>
        <n v="15277.18"/>
        <n v="15277.184"/>
        <n v="15287.41"/>
        <n v="15293.824"/>
        <n v="15310.464"/>
        <n v="15313.6"/>
        <n v="15315.12"/>
        <n v="15327.104"/>
        <n v="15343.74"/>
        <n v="15343.744"/>
        <n v="15360.38"/>
        <n v="15377.02"/>
        <n v="15377.024"/>
        <n v="15412.705"/>
        <n v="15426.94"/>
        <n v="15426.944"/>
        <n v="15441.6"/>
        <n v="15443.584"/>
        <n v="15476.864"/>
        <n v="15510.144"/>
        <n v="15526.784"/>
        <n v="15545.45"/>
        <n v="15553.6"/>
        <n v="15576.704"/>
        <n v="15578.2816"/>
        <n v="15585.6"/>
        <n v="15593.344"/>
        <n v="15627.12"/>
        <n v="15643.264"/>
        <n v="15646.4156"/>
        <n v="15651.12"/>
        <n v="15665.6"/>
        <n v="15676.54"/>
        <n v="15676.544"/>
        <n v="15684.12"/>
        <n v="15693.184"/>
        <n v="15697.6"/>
        <n v="15709.824"/>
        <n v="15724.884"/>
        <n v="15729.6156"/>
        <n v="15743.104"/>
        <n v="15756.5824"/>
        <n v="15759.744"/>
        <n v="15761.6"/>
        <n v="15776.384"/>
        <n v="15809.66"/>
        <n v="15825.6"/>
        <n v="15830.67"/>
        <n v="15883.225"/>
        <n v="15892.864"/>
        <n v="15904.7616"/>
        <n v="15934.56"/>
        <n v="15961.0048"/>
        <n v="15976.064"/>
        <n v="15992.4224"/>
        <n v="15992.7"/>
        <n v="15992.704"/>
        <n v="16005.398"/>
        <n v="16018.9"/>
        <n v="16025.984"/>
        <n v="16026.12"/>
        <n v="16033.6"/>
        <n v="16042.04"/>
        <n v="16076.15099"/>
        <n v="16089.3808"/>
        <n v="16175.744"/>
        <n v="16177.94"/>
        <n v="16225.664"/>
        <n v="16242.304"/>
        <n v="16258.944"/>
        <n v="16260.5216"/>
        <n v="16308.864"/>
        <n v="16338.855"/>
        <n v="16394.28285"/>
        <n v="16408.704"/>
        <n v="16425.338"/>
        <n v="16427.52"/>
        <n v="16441.984"/>
        <n v="16490.3232"/>
        <n v="16491.898"/>
        <n v="16522.0208"/>
        <n v="16558.458"/>
        <n v="16583.94"/>
        <n v="16591.744"/>
        <n v="16608.384"/>
        <n v="16609.6"/>
        <n v="16674.944"/>
        <n v="16810"/>
        <n v="16977.6"/>
        <n v="17022.8044"/>
        <n v="17044.9"/>
        <n v="17169.6"/>
        <n v="17177.42"/>
        <n v="17241.525"/>
        <n v="17389.3978"/>
        <n v="17483.705"/>
        <n v="17537.6"/>
        <n v="17621.8444"/>
        <n v="17623.424"/>
        <n v="17633.6"/>
        <n v="17694.56"/>
        <n v="17785.9"/>
        <n v="17904.7244"/>
        <n v="18006.144"/>
        <n v="18013.9"/>
        <n v="18064.8"/>
        <n v="18089.9"/>
        <n v="18127.9"/>
        <n v="18136.1024"/>
        <n v="18142.56"/>
        <n v="18170"/>
        <n v="18170.9632"/>
        <n v="18200.8272"/>
        <n v="18220.8844"/>
        <n v="18273.6"/>
        <n v="18305.658"/>
        <n v="18347.43"/>
        <n v="18373.67"/>
        <n v="18473.42"/>
        <n v="18621.9"/>
        <n v="18635.52"/>
        <n v="18638.76"/>
        <n v="18667.52"/>
        <n v="18708.95"/>
        <n v="18733.04"/>
        <n v="18762"/>
        <n v="18790.96"/>
        <n v="18861.68"/>
        <n v="19007.465075"/>
        <n v="19119.67"/>
        <n v="19147.52"/>
        <n v="19179.52"/>
        <n v="19243.52"/>
        <n v="19332.5972"/>
        <n v="19563.525"/>
        <n v="19580.6236"/>
        <n v="19595.52"/>
        <n v="19600.4208"/>
        <n v="19720.29"/>
        <n v="19771.52"/>
        <n v="19819.52"/>
        <n v="19907.6496"/>
        <n v="19971.92"/>
        <n v="20054.96"/>
        <n v="20087.8"/>
        <n v="20114.4"/>
        <n v="20117.44"/>
        <n v="20139.52"/>
        <n v="20155.49"/>
        <n v="20171.52"/>
        <n v="20248.68"/>
        <n v="20380.3"/>
        <n v="20414.2016"/>
        <n v="20428.485"/>
        <n v="20455.855"/>
        <n v="20495.8236"/>
        <n v="20523.52"/>
        <n v="20596.095"/>
        <n v="20651.52"/>
        <n v="20685.7744"/>
        <n v="20723.68"/>
        <n v="20932.3"/>
        <n v="20955.3"/>
        <n v="21001.3"/>
        <n v="21063.9198"/>
        <n v="21099.52"/>
        <n v="21278.7"/>
        <n v="21291.56"/>
        <n v="21389.77621"/>
        <n v="21417.485"/>
        <n v="21547.52"/>
        <n v="21642.4"/>
        <n v="21653.43"/>
        <n v="21755.52"/>
        <n v="21767.616"/>
        <n v="21771.52"/>
        <n v="21808.485"/>
        <n v="21884.096"/>
        <n v="21898.3"/>
        <n v="21979.52"/>
        <n v="21988.395"/>
        <n v="22737.4784"/>
        <n v="22761.375"/>
        <n v="22879.3344"/>
        <n v="22892.165"/>
        <n v="23048.896"/>
        <n v="23071.8592"/>
        <n v="23403.0784"/>
        <n v="23431.622"/>
        <n v="23449.8356"/>
        <n v="23812.49"/>
        <n v="23889.5825"/>
        <n v="24170.92"/>
        <n v="24315.92"/>
        <n v="24520.6"/>
        <n v="24578.375"/>
        <n v="24590.0928"/>
        <n v="24791.265"/>
        <n v="25152.12"/>
        <n v="25162.18308"/>
        <n v="25277.0752"/>
        <n v="25317.46"/>
        <n v="25520.265"/>
        <n v="25679.5968"/>
        <n v="25944.256"/>
        <n v="26251.03135"/>
        <n v="26418.375"/>
        <n v="26537.745"/>
        <n v="26549.46"/>
        <n v="26629.745"/>
        <n v="26763.375"/>
        <n v="27016.375"/>
        <n v="27520.3112"/>
        <n v="27681.19"/>
        <n v="28113.0304"/>
        <n v="28387.635"/>
        <n v="28446.6"/>
        <n v="28683.22"/>
        <n v="28754.8384"/>
        <n v="28911.7368"/>
        <n v="29061.4968"/>
        <n v="29287.39"/>
        <n v="30493"/>
        <n v="30560.6912"/>
        <n v="30592.3868"/>
        <n v="30943.4112"/>
        <n v="30991.7504"/>
        <n v="31138.8"/>
        <n v="31474.3104"/>
        <n v="31815.9"/>
        <n v="31858.45"/>
        <n v="31886.82"/>
        <n v="31992.08"/>
        <n v="32002.048"/>
        <n v="32137.655"/>
        <n v="32155.4"/>
        <n v="32249.45"/>
        <n v="32503.04"/>
        <n v="32581.5"/>
        <n v="32780.9664"/>
        <n v="32876.056"/>
        <n v="33109.88"/>
        <n v="33567.7896"/>
        <n v="33582.848"/>
        <n v="33711.2252"/>
        <n v="34127.2352"/>
        <n v="34444.34"/>
        <n v="34605.34"/>
        <n v="34638.37"/>
        <n v="34910.41"/>
        <n v="35113.728"/>
        <n v="35891.0656"/>
        <n v="36247.08"/>
        <n v="36308.43224"/>
        <n v="36322.1248"/>
        <n v="37103.61"/>
        <n v="37108.1984"/>
        <n v="37225.12"/>
        <n v="38149.525"/>
        <n v="38396.4"/>
        <n v="38688.415"/>
        <n v="38758.72"/>
        <n v="39445.7024"/>
        <n v="39460.88"/>
        <n v="39548.155"/>
        <n v="39573.34"/>
        <n v="39906.88"/>
        <n v="40280.1152"/>
        <n v="40516.06124"/>
        <n v="40739.785"/>
        <n v="40886.385"/>
        <n v="40916.8"/>
        <n v="40932.8"/>
        <n v="41323.385"/>
        <n v="41358.6"/>
        <n v="41469.23"/>
        <n v="41496.19"/>
        <n v="42435.0598"/>
        <n v="42489.35"/>
        <n v="42982.86"/>
        <n v="43168.3355"/>
        <n v="43361.78"/>
        <n v="43977.3568"/>
        <n v="44125.534"/>
        <n v="44398.9"/>
        <n v="45389.35"/>
        <n v="45592.35"/>
        <n v="46125.4976"/>
        <n v="46641.56"/>
        <n v="47293.4"/>
        <n v="47339.75"/>
        <n v="47408.33"/>
        <n v="48511.517775"/>
        <n v="48658.085"/>
        <n v="49156.75"/>
        <n v="49627.0528"/>
        <n v="49723.7304"/>
        <n v="50033.572"/>
        <n v="50408.64"/>
        <n v="50477.56"/>
        <n v="50608.8176"/>
        <n v="51048.555"/>
        <n v="51236.33"/>
        <n v="51422.592"/>
        <n v="51522.94"/>
        <n v="52051.08"/>
        <n v="52123.0476"/>
        <n v="52309.33"/>
        <n v="52417.8268"/>
        <n v="53485.12"/>
        <n v="54677.7088"/>
        <n v="55584.31"/>
        <n v="55686.565"/>
        <n v="56080.9"/>
        <n v="56790.555"/>
        <n v="56925.29509"/>
        <n v="57407.89"/>
        <n v="58204.105"/>
        <n v="58544.85"/>
        <n v="58755.3436"/>
        <n v="59145.42"/>
        <n v="59603.9836"/>
        <n v="60148.75152"/>
        <n v="60162.825"/>
        <n v="60486"/>
        <n v="60749.9"/>
        <n v="60772.9"/>
        <n v="61068.28"/>
        <n v="61190.0234"/>
        <n v="61577.256"/>
        <n v="61897.0058"/>
        <n v="63015.975"/>
        <n v="63307.29"/>
        <n v="63422.2"/>
        <n v="65399.495"/>
        <n v="67620.605055"/>
        <n v="67787.9"/>
        <n v="68111.13312"/>
        <n v="68963.085"/>
        <n v="69057.66"/>
        <n v="69592"/>
        <n v="70020.05"/>
        <n v="70350.98"/>
        <n v="73357.625"/>
        <n v="73906.6728"/>
        <n v="75171.6"/>
        <n v="75442.9312"/>
        <n v="75988.5776"/>
        <n v="76556.23"/>
        <n v="78362.495"/>
        <n v="79284.985"/>
        <n v="79819.2"/>
        <n v="79819.38"/>
        <n v="79841.97"/>
        <n v="82309.25"/>
        <n v="82482.83"/>
        <n v="83137.755"/>
        <n v="83233.8"/>
        <n v="89995.7"/>
        <n v="91461.915"/>
        <n v="91658.795"/>
        <n v="93732.7824"/>
        <n v="94617.72"/>
        <n v="95850.2"/>
        <n v="95976.4"/>
        <n v="96390.92"/>
        <n v="98746.05"/>
        <n v="99714.905"/>
        <n v="100631.88"/>
        <n v="101165.5"/>
        <n v="101200.86"/>
        <n v="111533.13"/>
        <n v="111617.375"/>
        <n v="112601.58"/>
        <n v="116276.615"/>
        <n v="117365.664"/>
        <n v="120694.8"/>
        <n v="127603.335"/>
        <n v="128947.3"/>
        <n v="129583.6"/>
        <n v="129984.235"/>
        <n v="134767.665"/>
        <n v="137010.5"/>
        <n v="151821.00475"/>
        <n v="152337.51"/>
        <n v="158905.62"/>
        <n v="165620.585"/>
        <n v="169975.29"/>
        <n v="172499.685"/>
        <n v="176505.89"/>
        <n v="195181.89"/>
        <n v="219147.6"/>
        <n v="296092.755"/>
      </sharedItems>
    </cacheField>
    <cacheField name="OGLOC" numFmtId="0">
      <sharedItems containsBlank="1" count="22">
        <s v="ABUYOG"/>
        <s v="ALANGALANG"/>
        <s v="AMAN"/>
        <s v="AMANLURAN"/>
        <s v="BAYBAY"/>
        <s v="BILIRAN"/>
        <s v="CALAG-ITAN, HINUNANGAN"/>
        <s v="FLGC"/>
        <s v="HINUNANGAN, S. LEYTE"/>
        <s v="MAASIN"/>
        <s v="MATAG-OB"/>
        <s v="MLGC"/>
        <s v="MLGC S. LEYTE"/>
        <s v="ORMOC"/>
        <s v="PALONGPONG, HINUNANGAN"/>
        <s v="PATONG, HINUNANGAN"/>
        <s v="PICAS"/>
        <s v="PICAS, TANAUAN"/>
        <s v="SAN MIGUEL"/>
        <s v="STO. ÑINO I, HINUNANGAN"/>
        <s v="TAHUSAN, HINUNANGAN"/>
        <m/>
      </sharedItems>
    </cacheField>
    <cacheField name="PROVINCE" numFmtId="0">
      <sharedItems containsBlank="1" count="4">
        <s v="BILIRAN"/>
        <s v="LEYTE"/>
        <s v="SO. LEYTE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cordCount="1646" createdVersion="3">
  <cacheSource type="worksheet">
    <worksheetSource ref="A1:AA1647" sheet="DB"/>
  </cacheSource>
  <cacheFields count="27">
    <cacheField name="SDO" numFmtId="0">
      <sharedItems count="8">
        <s v="ALIMANGOHAN J"/>
        <s v="BENUSA S"/>
        <s v="CIERVA M"/>
        <s v="GARCIA J"/>
        <s v="LAURE F"/>
        <s v="MALABAT A"/>
        <s v="SANDINO N"/>
        <s v="TORRE RM"/>
      </sharedItems>
    </cacheField>
    <cacheField name="PROC_DATE" numFmtId="0">
      <sharedItems count="76">
        <s v="2024-02-28"/>
        <s v="2024-03-01"/>
        <s v="2024-03-04"/>
        <s v="2024-03-05"/>
        <s v="2024-03-06"/>
        <s v="2024-03-07"/>
        <s v="2024-03-08"/>
        <s v="2024-03-09"/>
        <s v="2024-03-10"/>
        <s v="2024-03-11"/>
        <s v="2024-03-12"/>
        <s v="2024-03-13"/>
        <s v="2024-03-14"/>
        <s v="2024-03-15"/>
        <s v="2024-03-16"/>
        <s v="2024-03-17"/>
        <s v="2024-03-18"/>
        <s v="2024-03-19"/>
        <s v="2024-03-20"/>
        <s v="2024-03-21"/>
        <s v="2024-03-22"/>
        <s v="2024-03-23"/>
        <s v="2024-03-25"/>
        <s v="2024-03-26"/>
        <s v="2024-03-27"/>
        <s v="2024-03-28"/>
        <s v="2024-04-01"/>
        <s v="2024-04-02"/>
        <s v="2024-04-03"/>
        <s v="2024-04-04"/>
        <s v="2024-04-05"/>
        <s v="2024-04-06"/>
        <s v="2024-04-08"/>
        <s v="2024-04-09"/>
        <s v="2024-04-11"/>
        <s v="2024-04-12"/>
        <s v="2024-04-13"/>
        <s v="2024-04-15"/>
        <s v="2024-04-16"/>
        <s v="2024-04-17"/>
        <s v="2024-04-18"/>
        <s v="2024-04-19"/>
        <s v="2024-04-20"/>
        <s v="2024-04-22"/>
        <s v="2024-04-24"/>
        <s v="2024-04-25"/>
        <s v="2024-04-26"/>
        <s v="2024-04-27"/>
        <s v="2024-04-29"/>
        <s v="2024-04-30"/>
        <s v="2024-05-01"/>
        <s v="2024-05-02"/>
        <s v="2024-05-03"/>
        <s v="2024-05-06"/>
        <s v="2024-05-07"/>
        <s v="2024-05-08"/>
        <s v="2024-05-09"/>
        <s v="2024-05-10"/>
        <s v="2024-05-11"/>
        <s v="2024-05-13"/>
        <s v="2024-05-14"/>
        <s v="2024-05-15"/>
        <s v="2024-05-16"/>
        <s v="2024-05-17"/>
        <s v="2024-05-20"/>
        <s v="2024-05-21"/>
        <s v="2024-05-22"/>
        <s v="2024-05-23"/>
        <s v="2024-05-24"/>
        <s v="2024-05-27"/>
        <s v="2024-05-28"/>
        <s v="2024-05-29"/>
        <s v="2024-05-30"/>
        <s v="2024-05-31"/>
        <s v="2024-06-01"/>
        <s v="2024-06-07"/>
      </sharedItems>
    </cacheField>
    <cacheField name="SELLER" numFmtId="0">
      <sharedItems containsBlank="1" count="889">
        <s v="ABSALON LUBATON"/>
        <s v="ADELA CESAR"/>
        <s v="ADELA MEREN"/>
        <s v="ADELFA DANIOLCO"/>
        <s v="ADJUSTMENT"/>
        <s v="ADOLFO BUENO/BANGON, TANAUAN"/>
        <s v="ADORACION RAGA"/>
        <s v="AGUSTO CAÑANES/LINAO, TANAUAN"/>
        <s v="AIZA SALES"/>
        <s v="ALBERT LAZARTE"/>
        <s v="ALBERTO AMIT"/>
        <s v="ALBERTO TAN"/>
        <s v="ALBINA PARAC/SAN GUILLERMO, MATAG-OB"/>
        <s v="ALECIA BUKTON"/>
        <s v="ALEJANDRO COMORA"/>
        <s v="ALEJANDRO SACAY/NASUNUGAN, ORMOC"/>
        <s v="ALEX MADRIANO"/>
        <s v="ALEX SANCHEZ/SAN VICENTE"/>
        <s v="ALEXANDER SALUBON"/>
        <s v="ALEXIS BONIFE/BINGTE, ABUYOG, LEYTE"/>
        <s v="ALFONSO CAÑANES"/>
        <s v="ALFREDO AUNZO"/>
        <s v="ALFREDO BRINGQUEZ/BALAGTAS"/>
        <s v="ALFREDO MOLDEZ"/>
        <s v="ALFREDO PANDAC"/>
        <s v="ALFREDO VALLES"/>
        <s v="ALJON SAMBOL"/>
        <s v="ALLAN CASTAÑEDA"/>
        <s v="ALLAN GARDE"/>
        <s v="ALLAN MAGAYONES"/>
        <s v="ALLAN MARTIJA"/>
        <s v="ALMA VALENCIA"/>
        <s v="ALMAR LAGONOY"/>
        <s v="AMORA OMEGA"/>
        <s v="ANA ACTIVA/STO ROSARIO, MATAG-OB"/>
        <s v="ANABELLE MIJARES"/>
        <s v="ANACORITA PELAYO/MANSALIP"/>
        <s v="ANALINA CASPILLO"/>
        <s v="ANALISA COSTINIANO"/>
        <s v="ANALYN ALEGRE"/>
        <s v="ANALYN MERCOLITA"/>
        <s v="ANASTACIA GUEVARRA/SABANG BATO, ORMOC"/>
        <s v="ANDREA GASPAN"/>
        <s v="ANDRES VALERIANO"/>
        <s v="ANDREW MALATE"/>
        <s v="ANECITA SANDAGAN"/>
        <s v="ANECITO GARIN"/>
        <s v="ANECITO MIJARES/BANGON, TANAUAN"/>
        <s v="ANGELES MAGALLANES/ SAN JOSE, ORMOC"/>
        <s v="ANGELYN ROSEL/BALAGTAS"/>
        <s v="ANNABEL ARCILLAS"/>
        <s v="ANNABELLE LUBIANO"/>
        <s v="ANNABELLE MIJARES"/>
        <s v="ANSELMO CANDELA"/>
        <s v="ANTHONY ANGELIO"/>
        <s v="ANTOLIN MADJUS"/>
        <s v="ANTONIA BUNGE/SAN SEBASTIAN"/>
        <s v="ANTONIA MARQUEZ/SAN MARCELINO, MATAG-OB"/>
        <s v="ANTONIO LARRAGA"/>
        <s v="ANTONIO MARCES/ STO. ROSARIO, MATAG-OB"/>
        <s v="ANTONIO PINGOY/SAN VICENTE"/>
        <s v="ANTONIO PUSO/SAN SEBASTIAN, MATAG-OB"/>
        <s v="ANTONIO SEVILLA"/>
        <s v="APOLONIO TOGONON"/>
        <s v="ARACELI ANDAJAO"/>
        <s v="ARECIO BRINGUEZ"/>
        <s v="ARIEL CANDELA"/>
        <s v="ARIEL LIM"/>
        <s v="ARIEL PALADIO"/>
        <s v="ARLENE BORJA"/>
        <s v="ARLITA ESPINA"/>
        <s v="ARMANDO SACAY/BALAGTAS, MATAG-OB"/>
        <s v="ARNEL ALMADEN"/>
        <s v="ARNEL COSTINIANO"/>
        <s v="ARNOLD JAO/PALONGPONG, HINUNANGAN"/>
        <s v="ARSENIO FRANCISCO"/>
        <s v="ARTEMIO MARQUEZ"/>
        <s v="ARTEMIO TOLIBAS"/>
        <s v="ARTEMIO TOLIBAS/TUGOP, TANAUAN"/>
        <s v="ARTHUR CERRERA"/>
        <s v="ARTURO SINOY/SAN VICENTE"/>
        <s v="ARTURO SOCO"/>
        <s v="ATILANO CORPIN"/>
        <s v="AURELIO LIKIT"/>
        <s v="AVELINA ARAÑA"/>
        <s v="AVELINO BARACE"/>
        <s v="AVELINO MALATE"/>
        <s v="AZUR RAFAEL"/>
        <s v="BALTAZAR DAYOC"/>
        <s v="BASILIDISA ARDIENTE"/>
        <s v="BASILISA APOLINAR"/>
        <s v="BEATRIZ PARAC"/>
        <s v="BEBITO MATUGINAS"/>
        <s v="BEBOY UBAL"/>
        <s v="BEGGIE BELLO"/>
        <s v="BELINDA GASATAN"/>
        <s v="BELLA PANUNCIO"/>
        <s v="BENCESLAO MEDALLA"/>
        <s v="BENEDICTO ALMADEN/AMANLURAN, TANAUAN"/>
        <s v="BENEDICTO PIÑON/SAN GUILLERMO"/>
        <s v="BENITO OMEGA"/>
        <s v="BENJAMIN GRANADA JR."/>
        <s v="BENJAMIN OMPOD/STO ROSARIO"/>
        <s v="BENJAMIN TULINGAN"/>
        <s v="BENJIE DALAG/BALAGTAS, MATAG-OB"/>
        <s v="BENJIE PUSO"/>
        <s v="BERNABELLA BILBAO"/>
        <s v="BESAMINDA ALENZADREN/SAN VICENTE"/>
        <s v="BESITO MATOGUINES"/>
        <s v="BEVERLITA TABON/SAN VICENTE"/>
        <s v="BONIFACIO ALMADEN/AMANLURAN, TANAUAN"/>
        <s v="BONIFACIO CATARIG/BALAGTAS, MATAG-OB"/>
        <s v="BONIFACIO COLARTE"/>
        <s v="BONIFACIO GERVACIO"/>
        <s v="BONIFACIO INDIC JR"/>
        <s v="CANCELLED"/>
        <s v="CANDIDO DONCILLO/BALAGTAS, MATAG-OB"/>
        <s v="CAPAAMACA"/>
        <s v="CAPAAMACA/CATUBLIAN, HINUNANGAN"/>
        <s v="CARLOS BILBAO"/>
        <s v="CARLOS CORTES/STO. ROSARIO, MATAG-OB"/>
        <s v="CARLOS PILAPIL/SABANG BATO, ORMOC"/>
        <s v="CARMEELITA CASTOR"/>
        <s v="CARMELITA GOMEZ/SAN VICENTE"/>
        <s v="CARMELITO TAMBIS"/>
        <s v="CARMEN TASAN"/>
        <s v="CARMENCITA MOJADA"/>
        <s v="CAROLINA COSTINIANO"/>
        <s v="CAROLINA PARAC"/>
        <s v="CAROLINA RUBAS/BALAGTAS"/>
        <s v="CASIMERA ALMOROTO/BALAGTAS, MATAG-OB"/>
        <s v="CASIMERO CUEVA/BALAGTAS"/>
        <s v="CATHYRINE BULADO/IMELDA, MATAG-OB"/>
        <s v="CERELINA VALENZONA/STO. ROSARIO"/>
        <s v="CERILO CINCO/PICAS, TANAUAN"/>
        <s v="CERLINA BADANA/BANGON, TANAUAN"/>
        <s v="CESARIO ATOK"/>
        <s v="CHARITA PABUAYA"/>
        <s v="CHARITA PABUYA"/>
        <s v="CHARITO LAGARTO/TUGOP, TANAUAN"/>
        <s v="CHARLENE MARCIANO/LABRADOR, ORMOC"/>
        <s v="CHARLIE LAMATA"/>
        <s v="CHERRY FUENTES"/>
        <s v="CHERYL LEANZON/IMELDA"/>
        <s v="CHERYL VILLAMOR"/>
        <s v="CHITO ABRIGO"/>
        <s v="CHITO COSTINIANO"/>
        <s v="CHITO OPINION"/>
        <s v="CHONA REGIS"/>
        <s v="CHRISTOPHER TABON/CANSOSO, MATAG-OB"/>
        <s v="CIRILO SINOY"/>
        <s v="CLARITA SUAREZ"/>
        <s v="CLARO ESTRIMOS"/>
        <s v="CLARO TOLIBAS"/>
        <s v="CLAUDIA IBAÑEZ/CANSOSO"/>
        <s v="CLAUDIA IBAÑEZ/CANSOSO, MATAG-OB"/>
        <s v="CLAUDIO CABILIO"/>
        <s v="CONCHITA BACAT"/>
        <s v="CONCORDIA VILLERO"/>
        <s v="CONRADO YAPAC/BALAGTAS"/>
        <s v="CORAZON CINCO"/>
        <s v="CORNELIO BRINGA"/>
        <s v="CORNELIO TENIO"/>
        <s v="CRESENCIA PENENG"/>
        <s v="CRESENCIA PENENG/SAN VICENTE"/>
        <s v="CRESINCIANO BROÑOLA JR."/>
        <s v="CRISANTO GAVIOLA"/>
        <s v="CRISLYN CORTONA/SAN VICENTE, MATAG-OB"/>
        <s v="CRISPOLO CANDELA JR"/>
        <s v="CRISTETA OLIMBERIO"/>
        <s v="CRISTINA CABALLES"/>
        <s v="CRISTINA DE GUIA"/>
        <s v="CRISTITA ARNEJO"/>
        <s v="CRISTITA PORTALIZA"/>
        <s v="DAISY PINGOY"/>
        <s v="DANILO BALAIS"/>
        <s v="DANILO CUIZON"/>
        <s v="DANILO GUILLEMER/SAN VICENTE, MATAG-OB"/>
        <s v="DANILO MACEDA/PICAS, TANAUAN"/>
        <s v="DANILO MAÑANERA/TALISAY"/>
        <s v="DANILO MARAVELLO"/>
        <s v="DANILO MONTE/TUGOP, TANAUAN"/>
        <s v="DANNY TAMBIS"/>
        <s v="DANTE SACAY/LABRADOR, ORMOC"/>
        <s v="DAVID ANGELIO"/>
        <s v="DAVID PLECERDA"/>
        <s v="DELVIN LACERNA"/>
        <s v="DENNIS SEPTINO"/>
        <s v="DEODORA MADJUS/MANSAHAON, MATAG-OB"/>
        <s v="DEXIE ARCITE/MANSALIP, MATAG-OB"/>
        <s v="DICK ELFA MONTE/AMANLURAN, TANAUAN"/>
        <s v="DICOROSO AREJOLA"/>
        <s v="DINO CLITAR"/>
        <s v="DIOLITO ABAD"/>
        <s v="DIONESIA BATOCAEL"/>
        <s v="DIOSCORO PELON"/>
        <s v="DIOSDADA PELEÑOS/NAULAYAN"/>
        <s v="DIOSDADO CAGWING"/>
        <s v="DIOSDADO CATINDOG"/>
        <s v="DIOSDADO SANTISO"/>
        <s v="DIOSDADO VERAQUE/CANSOSO"/>
        <s v="DIOSDADO VILLAMOR"/>
        <s v="DOMINADOR LARIDO"/>
        <s v="DOMINADOR OMEGA"/>
        <s v="DOMINADOR PENING/SAN VICENTE"/>
        <s v="DOMINGA PARADERO"/>
        <s v="DOMINGO DECLAROS/BALAGTAS, MATAG-OB"/>
        <s v="DUVY GERVACIO"/>
        <s v="EALIPIO ENOSARIO"/>
        <s v="EDDIE ALMADEN/AMANLURAN, TANAUAN"/>
        <s v="EDDIE CORPIN"/>
        <s v="EDDIE DURANTE/MANLABANG, CAIBIRAN"/>
        <s v="EDDIE TUTANG"/>
        <s v="EDGAR CUYOS/LILOAN, ORMOC"/>
        <s v="EDGAR EPIL"/>
        <s v="EDGAR PALOMERAS"/>
        <s v="EDGAR PALOMERAS JR"/>
        <s v="EDGAR PALOMERAS JR."/>
        <s v="EDGARDO APUYA"/>
        <s v="EDGARDO ASOQUE"/>
        <s v="EDGARDO BADANA/SAN ISIDRO, TANAUAN"/>
        <s v="EDGARDO BARACE/BONOY, MATAG-OB"/>
        <s v="EDGARDO BELLO/SACME, TANAUAN"/>
        <s v="EDGARDO SORIA"/>
        <s v="EDITHA COSTINIANO"/>
        <s v="EDMON CABRALES"/>
        <s v="EDNA CAIMOY"/>
        <s v="EDSIL ENGCOY"/>
        <s v="EDWIN PORQUIADO/SAN MARCELINO, MATAG-OB"/>
        <s v="EDWIN VERAQUE/SAN GUILLERMO, MATAG-OB"/>
        <s v="EFLEDA AROTA"/>
        <s v="EFREN ALMADEN/AMANLURAN, TANAUAN"/>
        <s v="ELEDIE CESAR"/>
        <s v="ELENA DELUTA/MANALOG, HINUNANGAN"/>
        <s v="ELENA DENOY/SAN GUILLERMO, MATAG-OB"/>
        <s v="ELEUTERIO ARIZO"/>
        <s v="ELIAS MARQUEZ"/>
        <s v="ELIZA PLAZA ROSARIO"/>
        <s v="ELIZABETH DONATO"/>
        <s v="ELIZABETH ERMAC"/>
        <s v="ELMA ROSALES"/>
        <s v="ELMER BULLADO/IMELDA, MATAG-OB"/>
        <s v="ELMER IBAÑEZ"/>
        <s v="ELMER LAURENTE"/>
        <s v="ELMER LOPERA/SACME, TANAUAN"/>
        <s v="ELSA RIOS"/>
        <s v="ELVIE PORCARE"/>
        <s v="EMERITA CANONOY"/>
        <s v="EMILDA VALERIANO"/>
        <s v="EMILIANO OBANDO/MANSALIP, MATAG-OB"/>
        <s v="EMILY PORQUIADO"/>
        <s v="EMILY TABERNERO/IMELDA, MATAG-OB"/>
        <s v="EMILYN CERO"/>
        <s v="EMMA MACASCAS"/>
        <s v="ENESIA SENECIO"/>
        <s v="ENREQUITA SYLVERIA"/>
        <s v="ENRIQUE CATOLTOL"/>
        <s v="ENRIQUETA MALAPIT/BALAGTAS"/>
        <s v="EPIFANIO TANGPUZ"/>
        <s v="EPPIE ROSE VALLEJO/MANSALIP, MATAG-OB"/>
        <s v="ERIBERTO GLORIA"/>
        <s v="ERIC RELOSA/SAN SEBASTIAN"/>
        <s v="ERINIO CABAÑAS"/>
        <s v="ERLINDA DURA"/>
        <s v="ERLINDA HAYAG/SAN VICENTE, MATAG-OB"/>
        <s v="ERNESTO ARANETA"/>
        <s v="ERNESTO GELIZON"/>
        <s v="ERNESTO MASONG/SAN GUILLERMO, MATAG-OB"/>
        <s v="ERNESTO PECAJAS"/>
        <s v="ERNESTO PECAVAS"/>
        <s v="ERNESTO SACARE"/>
        <s v="ERNIE LAGARTE/TUGOP, TANAUAN"/>
        <s v="ERWIN ENTROLIZO"/>
        <s v="ESMERALDA ALOGBATI"/>
        <s v="ESPERIDION DURON"/>
        <s v="ESPERIDION DUTUON"/>
        <s v="ESTEBAN MANASIS"/>
        <s v="ESTELITA OBANDO"/>
        <s v="ESTERLITA LUCEÑO/IMELDA, MATAG-OB"/>
        <s v="ESTRELLA ROMINA"/>
        <s v="ESTRELLA SURALTA"/>
        <s v="EUBEHELIO LIM"/>
        <s v="EUGENIO BASBAS"/>
        <s v="EUGINE LIM"/>
        <s v="EUSEBIO BUSCAGAN/BALAGTAS, MATAG-OB"/>
        <s v="EUSEBIO MABALLO"/>
        <s v="EVANGELINA DENOY/SAN GUILLERMO, MATAG-OB"/>
        <s v="EVANGELINA EMPASIS/STO ROSARIO, MATAG-OB"/>
        <s v="EVANGELINE"/>
        <s v="EVANGELINE CATARINA"/>
        <s v="EVELYN ESLABAN"/>
        <s v="EVELYN INOPIQUEZ"/>
        <s v="EVELYN REFUERZO"/>
        <s v="FAUSTINO TACOY/LABRADOR, ORMOC"/>
        <s v="FELICISIMO AUTIDA/BONOY, MATAG-OB"/>
        <s v="FELIPE BARTICULO"/>
        <s v="FELIPE/WILMA VIDAL"/>
        <s v="FELISA CAMPAYAN/SAN MARCELINO, MATAG-OB"/>
        <s v="FELIX BULADO"/>
        <s v="FELIX LIMPANGOG/MANSALIP, MATAG-OB"/>
        <s v="FELIX MABALLO"/>
        <s v="FELIX PELENOS/NAULAYAN"/>
        <s v="FELIX SALUBON JR."/>
        <s v="FELOMINO TUTOR"/>
        <s v="FERNANDO ACASIO"/>
        <s v="FERNANDO MENDIOLA"/>
        <s v="FLAVIANA SAMSON/IMELDA, MATAG-OB"/>
        <s v="FLORENCIA ALOGBATE/SAN VICENTE, MATAG-OB"/>
        <s v="FLORENCIA RIOS/SAN VICENTE"/>
        <s v="FLORENTINO LAGAHIT"/>
        <s v="FLORENTINO PANZO"/>
        <s v="FORTUNATO CAÑANES"/>
        <s v="FR. JAY MADRONA"/>
        <s v="FRANCISCA BELTRAN"/>
        <s v="FRANCISCO MAINIT"/>
        <s v="FRANCISCO MORANTE JR"/>
        <s v="FRANCISCO PALER"/>
        <s v="FRANCISCO SABINAY/BALAGTAS"/>
        <s v="FRANCISCO SENECIO/TALISAY"/>
        <s v="FREDESWINDA ECHON"/>
        <s v="GARY MARAVILLO"/>
        <s v="GELMAR ESMENIO"/>
        <s v="GENELYN VILLASANTE"/>
        <s v="GEORGE CANONOY"/>
        <s v="GERRY FERNANDEZ/STO. ROSARIO, MATAG-OB"/>
        <s v="GERVACIO BOCO"/>
        <s v="GIL MOLINA/SACME, TANAUAN"/>
        <s v="GILDO BUSA"/>
        <s v="GINA MASING"/>
        <s v="GINA MATES"/>
        <s v="GIOVANNI PIEDAD/CAHUMAYHUMAYAN, TANAUAN"/>
        <s v="GIRLY REGODO"/>
        <s v="GLORA PINING/LILOAN, ORMOC"/>
        <s v="GLORIA MONTAÑO/AMANLURAN, TANAUAN"/>
        <s v="GLYNN NELLOS/CANSOSO, MATAG-OB"/>
        <s v="GRACE CANDELA"/>
        <s v="GRACE QUEROBIN"/>
        <s v="GRECILDA FERNANDEZ"/>
        <s v="GREGORIA PALCONIT"/>
        <s v="GREGORIA TOLIBAS/CATIGBI-AN, TANAUAN"/>
        <s v="GUADALUPE M. SUMABAT"/>
        <s v="GUADALUPE SUMABAT"/>
        <s v="GUILLERMO MONACHU"/>
        <s v="HELEN CASAS/BONOY, MATAG-OB"/>
        <s v="HELEN GARAY/MANSALIP"/>
        <s v="HERCULANO GIBAN"/>
        <s v="HERCULINA PARAC"/>
        <s v="HERMENIA ROSAURO"/>
        <s v="HERMENIGILDO LARIDO/BALAGTAS"/>
        <s v="HUGO ROTIA"/>
        <s v="HUGO ROTIA/CAIBIRAN, BILIRAN"/>
        <s v="IAN JAMES CAÑON/TUGOP, TANAUAN"/>
        <s v="IAN YLANAN"/>
        <s v="IFFAT/TALISAY, HINUNANGAN"/>
        <s v="IGNACIO BERTOS"/>
        <s v="IGNACIO TABON/CANSOSO"/>
        <s v="ILAGAN GUILLERMO/SAN SEBASTIAN, MATAG-OB"/>
        <s v="IMELDA LOSORATA"/>
        <s v="IMELDA PEPITO"/>
        <s v="IMELDA SULVERA"/>
        <s v="INOSENCIO ESMEÑO"/>
        <s v="IRENEO B. TOLIBAS JR./CATIGBI-AN, TANAUAN"/>
        <s v="ISIDORO COSTINIANO"/>
        <s v="ISIDRO BASAGAN"/>
        <s v="ISMAEL MATO/SAN VICENTE, MATAG-OB"/>
        <s v="JAIME OLORVIDA/SAN MARCELINO"/>
        <s v="JAIME VILLAMOR/SAN MARCELINO, MATAG-OB"/>
        <s v="JAMAR VANZUELA"/>
        <s v="JAMES KURT ESTACIO"/>
        <s v="JANETTE SISON"/>
        <s v="JANICE NIERRAS"/>
        <s v="JANNETH ESPINOSA"/>
        <s v="JANUARIO ALFARO"/>
        <s v="JASON DANIOLCO"/>
        <s v="JASON MESIAS"/>
        <s v="JASON TIROY"/>
        <s v="JAY ABOGADO"/>
        <s v="JAYBOY QUEROBIN"/>
        <s v="JAYSON MAGAYANES"/>
        <s v="JEAN DENOY"/>
        <s v="JEFFREY CORALES/BINONGTO-AN, TANAUAN"/>
        <s v="JEFFREY IGNACIO"/>
        <s v="JELYN ABAD"/>
        <s v="JENILIA FUENTES/SAN VICENTE"/>
        <s v="JENITA ALMERINO"/>
        <s v="JENITA ALMERINO/MANSALIP, MATAG-OB"/>
        <s v="JENNIE COSTELO/SAN SEBASTIAN, MATAG-OB"/>
        <s v="JERRY BRON"/>
        <s v="JERRY CERVANTES"/>
        <s v="JERRY FEJI"/>
        <s v="JERY CERVANTES"/>
        <s v="JESSICA AWIT/STO ROSARIO"/>
        <s v="JESSICA CARILLAS"/>
        <s v="JESSIE BERINO/AMANLURAN, TANAUAN"/>
        <s v="JESSIE DECLAROS/BALAGTAS"/>
        <s v="JESSIE LUAÑA"/>
        <s v="JESSIE LUANGCO"/>
        <s v="JESSIE OMOLON"/>
        <s v="JESSLITO LUCION"/>
        <s v="JOAN CUBAY"/>
        <s v="JOCELYN BANDIBAS"/>
        <s v="JOCELYN PENEDA/MANSALIP, MATAG-OB"/>
        <s v="JOCELYN PEREZ"/>
        <s v="JOCELYN PITAO"/>
        <s v="JOCELYN TORILLAS"/>
        <s v="JOEL AGUSTIN"/>
        <s v="JOEL BILBAO"/>
        <s v="JOEL CALUMBITAY"/>
        <s v="JOEL LAMOSTE"/>
        <s v="JOEL MARTIJA"/>
        <s v="JOELITO CORPIN"/>
        <s v="JOEMAR MUERTIGUE"/>
        <s v="JOEMAR PELEÑOS/NAULAYAN"/>
        <s v="JOENEL GANATAN/MANSAHAON, MATAG-OB"/>
        <s v="JOHN CARLO AREJOLA"/>
        <s v="JOHN MAYNARD LAMOSTE"/>
        <s v="JOHNNY ABRIGO"/>
        <s v="JONAS CESAR"/>
        <s v="JONATHAN LOGRONIO"/>
        <s v="JONATHAN MONTE"/>
        <s v="JONATHAN RAMIREZ/SAN GUILLERMO"/>
        <s v="JONIE BACATE/CATIGBI-AN, TANAUAN"/>
        <s v="JORGE ALMADEN/AMANLURAN, TANAUAN"/>
        <s v="JORGE SACAY/BALAGTAS"/>
        <s v="JOSE ALMADEN"/>
        <s v="JOSE DE PAZ"/>
        <s v="JOSE DEMETERIO/SAN MARCELINO, MATAG-OB"/>
        <s v="JOSE GAVIOLA"/>
        <s v="JOSE JORIKI COLARTE/BALAGTAS"/>
        <s v="JOSE LAURENTE/BALAGTAS, MATAG-OB"/>
        <s v="JOSE MARCES"/>
        <s v="JOSE MARLON FLORENDO"/>
        <s v="JOSE WILSON MADJUS/BONOY, MATAG-OB"/>
        <s v="JOSEFINA PABUAYA"/>
        <s v="JOSEPHINE DERECHO"/>
        <s v="JOSIE LANZA"/>
        <s v="JOVENCIO BALANO/CAHUMAYHUMAYAN, TANAUAN"/>
        <s v="JOVITA ALMOROTO"/>
        <s v="JOVITA ARVY"/>
        <s v="JUANITA CASAS"/>
        <s v="JUDITH PARAC"/>
        <s v="JUDITHA RIVERA/SAN ISIDRO, ORMOC"/>
        <s v="JULIETA ALFEREZ"/>
        <s v="JULIETO LOMOCSO"/>
        <s v="JULIO DACLITAN"/>
        <s v="JULITA DIVINO/BALAGTAS, MATAG-OB"/>
        <s v="JULITA IMPA"/>
        <s v="JULITO OMEGA"/>
        <s v="JULIUS ABADINES"/>
        <s v="JULIUS ROBERTSON BORRE/AMANLURAN, TANAUAN"/>
        <s v="JUMAR GAVIOLA"/>
        <s v="JUN SALVA/BADIANGON, HINUNANGAN"/>
        <s v="JUNIE TUTANG"/>
        <s v="JUNITO OMEGA"/>
        <s v="JUNMAR SALAS"/>
        <s v="KENNETH TABON/SAN GUILLERMO, MATAG-OB"/>
        <s v="LANILYN LUBIANO/ BONOY"/>
        <s v="LAPNISAN"/>
        <s v="LAPNISAN IA/ E. GABUT"/>
        <s v="LAPNISAN IA/CALAG-ITAN,, HINUNANGAN"/>
        <s v="LEMAR PALAÑA"/>
        <s v="LEO AGAS"/>
        <s v="LEO AVILA"/>
        <s v="LEO FABI"/>
        <s v="LEO VIDAL"/>
        <s v="LEONARDO BUENDIA JR"/>
        <s v="LEONARDO COGAY/MANSALIP"/>
        <s v="LEONARDO MABALLO/PICAS, TANAUAN"/>
        <s v="LEONARDO MARILAO/SAN MARCELINO, MATAG-OB"/>
        <s v="LEOPOLDO GARGOLES"/>
        <s v="LETCHEL VALDEZ/SAN JOSE, ORMOC"/>
        <s v="LEVI ALBURO/STO. ROSARIO, MATAG-OB"/>
        <s v="LIGAYA MARQUEZ"/>
        <s v="LILIA ALINSOLORIN"/>
        <s v="LILIA PATANO"/>
        <s v="LILIAN LUANGCO"/>
        <s v="LINA CINCO"/>
        <s v="LINA VILLANUEVA"/>
        <s v="LINDA BATUTO"/>
        <s v="LINDY MAE LAMOSTE"/>
        <s v="LITA MILANO"/>
        <s v="LITO GAMEZ"/>
        <s v="LITO VICTORIA"/>
        <s v="LOGINA ZACARIAS/AMANLURAN, TANAUAN"/>
        <s v="LOIDA MARIANO"/>
        <s v="LOIDA MINGAO"/>
        <s v="LOLITA AUNZO/CAMBADBAD, MATAG-OB"/>
        <s v="LOLITA PARDILLA"/>
        <s v="LOLITO CATUBIGAN/TALISAY"/>
        <s v="LOLITO PUSON"/>
        <s v="LOURDES MONTE/AMANLURAN, TANAUAN"/>
        <s v="LOURDESLITA SACA/STO. ROSARIO, MATAG-OB"/>
        <s v="LUCENA MONSALES/MANSALIP, MATAG-OB"/>
        <s v="LUCIA MAS/GUINDAG-AN, TANAUAN"/>
        <s v="LUCIA NEAR"/>
        <s v="LUCIANA ENCIENZO"/>
        <s v="LUCIEL IBANEZ"/>
        <s v="LUCIO ALMOROTO"/>
        <s v="LUEDITO GONZALEZ"/>
        <s v="LUISA LAURENTE/BALAGTAS, MATAG-OB"/>
        <s v="LUMINADO PERUDA"/>
        <s v="LUZ MONTE"/>
        <s v="LUZ VALENZONA/BALAGTAS"/>
        <s v="LUZYLIN VILLAMOR"/>
        <s v="LYDIA BASTES"/>
        <s v="LYDIA VIDAL"/>
        <s v="MA INES VERZOSA"/>
        <s v="MA IVES VERSOZA"/>
        <s v="MA. RELITA HAYAG"/>
        <s v="MABATAS IA"/>
        <s v="MABATAS IA/ R. ENGCOY"/>
        <s v="MABATAS IA/TAHUSAN, HINUNANGAN"/>
        <s v="MACARIO BILBAO"/>
        <s v="MACARIO BULADO"/>
        <s v="MADU ALMERODA"/>
        <s v="MANNY DONAIRE"/>
        <s v="MANUEL LAMATA"/>
        <s v="MANUEL SANCHEZ"/>
        <s v="MANUEL SANCHEZ JR."/>
        <s v="MANUELITO PIÑAS"/>
        <s v="MANUELITO ROSALES"/>
        <s v="MARCELINA JORTA"/>
        <s v="MARCELINO BOCO"/>
        <s v="MARCELINO PARAC"/>
        <s v="MARCELINO TUMULAK/MANSALIP, MATAG-OB"/>
        <s v="MARCIANO ARCITE"/>
        <s v="MARENEE JORDA.SAN GULLERMO , MATAG-OB"/>
        <s v="MARGIE CANONIGO"/>
        <s v="MARGIE LORENO/TUGOP, TANAUAN"/>
        <s v="MARIA BILBAO"/>
        <s v="MARIA CORDILLO/SAN SEBASTIAN, MATAG-OB"/>
        <s v="MARIA FE OLORVIDA"/>
        <s v="MARIA JESSA VERAQUE/SAN GUILLERMO, MATAG-OB"/>
        <s v="MARIA LAMOSTE"/>
        <s v="MARIA LUDIVINA BURLASA/LILOAN, ORMOC"/>
        <s v="MARIA MARTIJA"/>
        <s v="MARIA VIRGINIA POLINIO/STO. ROSARIO, MATAG-OB"/>
        <s v="MARIANO BAG-AO"/>
        <s v="MARICEL SOCO"/>
        <s v="MARIEL CORNEJO"/>
        <s v="MARIFE MAINIT"/>
        <s v="MARIFE VALDEZ/SAN JOSE, ORMOC"/>
        <s v="MARILOU DIANING"/>
        <s v="MARILYN GARCIA"/>
        <s v="MARILYN MARCIANO/LABRADOR, ORMOC"/>
        <s v="MARINA BITOON/SAN VICENTE, MATAG-OB"/>
        <s v="MARINA MATUGINA/LILOAN, ORMOC"/>
        <s v="MARINO LOMOT"/>
        <s v="MARINO PABUAYA"/>
        <s v="MARINO VALLES"/>
        <s v="MARIO TAÑO/STO ROSARIO, MATAG-OB"/>
        <s v="MARIO TAÑO/STO. ROSARIO, MATAG-OB"/>
        <s v="MARISA GARCIANO"/>
        <s v="MARITES CORPIN"/>
        <s v="MARK STEPHEN MAGALONA/LABRADOR, ORMOC"/>
        <s v="MARLON DUMA"/>
        <s v="MARTHA PUBLICO"/>
        <s v="MARVIN ABELLO"/>
        <s v="MARVIN SALAS"/>
        <s v="MARY ANN MERCIANO/LABRADOR, ORMOC"/>
        <s v="MATEA ABRIGO"/>
        <s v="MAURENCIA TASAN"/>
        <s v="MAXIMO ESPINOSA"/>
        <s v="MELANIA OMEGA"/>
        <s v="MELETONE TORIÑA"/>
        <s v="MERCEDES FERNANDEZ/STO. ROSARIO, MATAG-OB"/>
        <s v="MERCEDITA TUDE"/>
        <s v="MERCY ALJO"/>
        <s v="MERCY ONDOS"/>
        <s v="MERLITA YARA"/>
        <s v="MERLY DELDA TAMBI"/>
        <s v="MERLY DELDA TAMBIS"/>
        <s v="MERLY TAMBIS"/>
        <s v="MICHAEL DELGADO"/>
        <s v="MICHAEL LAMATA"/>
        <s v="MICHAEL TABOSO"/>
        <s v="MIKE LAZARTE"/>
        <s v="MILO CANDELA"/>
        <s v="MIRYAN CORNEJO"/>
        <s v="MODESTA PIÑON/SAN VICENTE, MATAG-OB"/>
        <s v="MONIA PASCUA"/>
        <s v="MONICA ANDAYA"/>
        <s v="MONICO CORPIN"/>
        <s v="MYRNA NAPULI"/>
        <s v="MYRNA SANCHEZ"/>
        <s v="NAJEB ALMADEN"/>
        <s v="NAJEB ALMADEN/AMANLURAN, TANAUAN"/>
        <s v="NANCY DELA CRUZ"/>
        <s v="NANCY DELA CRUZ/SAN VICENTE"/>
        <s v="NARCELO AVENDULA"/>
        <s v="NARCISO MERIN JR"/>
        <s v="NARCISO MONEDA"/>
        <s v="NATY SANGLITAN/RIVERSIDE, MATAG-OB"/>
        <s v="NEDALINE TUMALABCAO/IMELDA, MATAG-OB"/>
        <s v="NEIL ALMADEN"/>
        <s v="NELIA RIOS"/>
        <s v="NELSON OLORVIDA"/>
        <s v="NELSON PARAC"/>
        <s v="NELSON TOROC"/>
        <s v="NELSON VILLANUEVA"/>
        <s v="NENITA ALMERINO/STO ROSARIO, MATAG-OB"/>
        <s v="NENITA BANDALA/CATIGBI-AN, TANAUAN"/>
        <s v="NERIO SEVERINO"/>
        <s v="NESTOR REGODO"/>
        <s v="NESTOR ROLLAN/SAN GUILLERMO, MATAG-OB"/>
        <s v="NICANOR VERIOSO"/>
        <s v="NIDA RASONABE"/>
        <s v="NILDA CIPRIANO"/>
        <s v="NILDA LIMPANGOG/MANSALIP, MATAG-OB"/>
        <s v="NILE SATORRE"/>
        <s v="NILO COSTINIANO"/>
        <s v="NILO TOLERO/IMELDA, MATAG-OB"/>
        <s v="NIÑO TAMAYO"/>
        <s v="NOEL BADANA/SAN ISIDRO, TANAUAN"/>
        <s v="NONITO ESCAL"/>
        <s v="NORA ALBAO"/>
        <s v="NORA MOLON/CANDILASARA, TANAUAN"/>
        <s v="NORA NOYA/BALAGTAS, MATAG-OB"/>
        <s v="NORBERTO BONIFE/SAN VICENTE"/>
        <s v="NORBERTO VALLES"/>
        <s v="NORBERTO VELARDE"/>
        <s v="NORMA CABACUNGAN"/>
        <s v="NORMAN BASIANO"/>
        <s v="NORMAN SALUBON"/>
        <s v="OLIVIA ALBAO/AMANLURAN, TANAUAN"/>
        <s v="OMAR TAÑA"/>
        <s v="OSCAR AGUSTIN"/>
        <s v="OSCAR BALANO/CATMON, TANAUAN"/>
        <s v="OSCAR ORDIZ"/>
        <s v="PABLO AMIT/TUGOP, TANAUAN"/>
        <s v="PACIANO MACOROL"/>
        <s v="PACIFICO COSTINIANO JR/PICAS, TANAUAN"/>
        <s v="PACITA ALOGBATI"/>
        <s v="PALONGPONG SWISA/ D. BACUS"/>
        <s v="PATERNO SISMAR"/>
        <s v="PATRICIA DEVARAS"/>
        <s v="PAUL JOHN TAÑA"/>
        <s v="PAUL THOMAS VILLANUEVA"/>
        <s v="PAULINA LABADOR/MANSALIP"/>
        <s v="PAULITA CANDELA"/>
        <s v="PEDRO BARACE/BONOY"/>
        <s v="PEDRO FLORENDO"/>
        <s v="PELSO MEMANO"/>
        <s v="PERCIVAL MONTE"/>
        <s v="PETER CINCO"/>
        <s v="PHIL LUGARTO"/>
        <s v="PINA ALMERODA"/>
        <s v="PINING PABUAYA"/>
        <s v="PIONEER IA/STO NINO I, HINUNANGAN"/>
        <s v="PRESENTACION RIOS/SAN VICENTE, MATAG-OB"/>
        <s v="PRIMITIVO MENIANO JR/BANGON, TANAUAN"/>
        <s v="PRIMO LAGARTO"/>
        <s v="PROCOPIO VERUNQUE"/>
        <s v="QUIRINO PARAC"/>
        <s v="QUIRINO PARAC/TALISAY, MATAG-OB"/>
        <s v="RAFAEL AZUR"/>
        <s v="RALPH PONFERADA"/>
        <s v="RAMIL CANDELA"/>
        <s v="RAMIL MARQUEZ"/>
        <s v="RAMIL PODOL"/>
        <s v="RAMIL RODRIGO"/>
        <s v="RAMON BERTOS"/>
        <s v="RAMONITO BRINGQUEZ"/>
        <s v="RANDY BANGCOYO"/>
        <s v="RANDY BOY SERVAÑA"/>
        <s v="RANDY BUCTON"/>
        <s v="RANDY JAGUIROS"/>
        <s v="RANDY TAYOTO"/>
        <s v="RAQUEL ARNEJO/LABRADOR, ORMOC"/>
        <s v="RAYMOND COSTINIANO"/>
        <s v="RAYMUND BAYAWA/BONOY"/>
        <s v="RAYMUNDO MONTE"/>
        <s v="REBECCA PEDRANO/SAN VICENTE"/>
        <s v="RECTO LAGARTO"/>
        <s v="REDEN YAP"/>
        <s v="REDEN YAP/BADIANGON, HINUNANGAN"/>
        <s v="REDOLFO RESMA"/>
        <s v="REMEGIO APOLINAR/MANSALIP"/>
        <s v="REMEGIO DELA GANAR"/>
        <s v="REMEGIO GARIDO/BALAGTAS"/>
        <s v="REMEGIO LUBIANO/BONOY, MATAG-OB"/>
        <s v="RENA"/>
        <s v="RENALDO BOLANTE/SAN VICENTE, MATAG-OB"/>
        <s v="RENAN MARILAO/SAN SEBASTIAN"/>
        <s v="RENANTE MALIGON"/>
        <s v="RENATO GAVIOLA"/>
        <s v="RENATO MANIANO"/>
        <s v="RENATO PALCONIT"/>
        <s v="RENGIE CREER/TUGOP, TANAUAN"/>
        <s v="RESTITUTA KEMPIS/ TUGOP, TANAUAN"/>
        <s v="RESTITUTO OLARTE"/>
        <s v="RETCHIE CREER/TUGOP, TANAUAN"/>
        <s v="REXEL ESTRADA"/>
        <s v="REYNALDO ALBAO/AMANLURAN, TANAUAN"/>
        <s v="REYNALDO BUSA"/>
        <s v="REYNALDO ESTACION"/>
        <s v="REYNALDO RESMA"/>
        <s v="REYNIL BANTOSILA"/>
        <s v="RFE JOCELYN SANCHEZ"/>
        <s v="RHINE BASILAN/ARADO, TANAUAN"/>
        <s v="RICARDO BIBAR"/>
        <s v="RICARDO TARIPE"/>
        <s v="RICHARD ALEGRE"/>
        <s v="RICHARD ENGUITO/IMELDA"/>
        <s v="RICKY DELDA"/>
        <s v="RICKY GRANTOS"/>
        <s v="RITCHIE DELA CRUZ"/>
        <s v="ROBERTO AMIT"/>
        <s v="ROBERTO CAINDOY"/>
        <s v="ROBERTO CAINDOY/PICAS, TANAUAN"/>
        <s v="ROBERTO PEREZ"/>
        <s v="ROBERTO SANCHEZ/BALAGTAS, MATAG-OB"/>
        <s v="ROBERTON DE PAZ/MANSALIP, MATAG-OB"/>
        <s v="RODEL LAGARTE/TUGOP, TANAUAN"/>
        <s v="RODEL LAZARTE"/>
        <s v="RODELI OLIMBERIO/LINAO, TANAUAN"/>
        <s v="RODERICK DUMDUM/BALAGTAS"/>
        <s v="RODINA TASAN/ORMOC"/>
        <s v="RODNEY LAMATA"/>
        <s v="RODOLFO CAMPOÑEZ"/>
        <s v="RODOLFO COSTINIANO/PICAS, TANAUAN"/>
        <s v="RODOLFO GELIZON"/>
        <s v="RODOLFO TALABOC"/>
        <s v="RODRIGO VALENZONA"/>
        <s v="ROEL CAHENDI"/>
        <s v="ROEL DONATO/IMELDA, MATAG-OB"/>
        <s v="ROEL ORONOS"/>
        <s v="ROEL YAP/BADIANGON, HINUNANGAN"/>
        <s v="ROEV ASTADA"/>
        <s v="ROGELIO ENGCOY"/>
        <s v="ROGELIO SACAY/BALAGTAS, MATAG-OB"/>
        <s v="ROGELIO SALES"/>
        <s v="ROGER CAINDOY"/>
        <s v="ROGER CINCO"/>
        <s v="ROGER DELA CERNA"/>
        <s v="ROGER DELA CERNA/MANSALIP, MATAG-OB"/>
        <s v="ROGER MANLANGIT"/>
        <s v="ROLANDO CAINDOY"/>
        <s v="ROLANDO MEDIANA"/>
        <s v="ROLANDO ORONOS"/>
        <s v="ROLANDO VERZOSA"/>
        <s v="ROLINDA SANCHEZ"/>
        <s v="ROMEL BILBAO"/>
        <s v="ROMEL MONSALES"/>
        <s v="ROMEO CORNEJOS"/>
        <s v="ROMEO DELA CRUZ"/>
        <s v="ROMEO ROSARIO"/>
        <s v="ROMEO SALAS"/>
        <s v="ROMEO TABON/CANSOSO, MATAG-OB"/>
        <s v="ROMMEL BRINGQUEZ/STO ROSARIO, MATAG-OB"/>
        <s v="ROMNICK EMPASIS/STO ROSARIO"/>
        <s v="ROMOLO MACEDA/PICAS, TANAUAN"/>
        <s v="ROMUALDO OLIMBERIO JR/LINAO, TANAUAN"/>
        <s v="ROMUALDO OLIMBERIO SR/LINAO, TANAUAN"/>
        <s v="ROMULO EJORCADAS"/>
        <s v="ROMULO YEPEZ"/>
        <s v="RONALDO REQUERO"/>
        <s v="RONEL MORAIDE/BALAGTAS"/>
        <s v="RONIE CINCO"/>
        <s v="RONIE LOYAGA/CAHUMAYHUMAYAN, TANAUAN"/>
        <s v="RONIE MATRAC"/>
        <s v="RONNEL ANOYA"/>
        <s v="RONNEL ATOK"/>
        <s v="RONNEL LAGARTE/ TUGOP, TANAUAN"/>
        <s v="RONNEL LAZARTE"/>
        <s v="RONNIE ESMENIO"/>
        <s v="ROSA DILDA/STO ROSARIO, MATAG-OB"/>
        <s v="ROSALIA CARIGABA"/>
        <s v="ROSALIA MANTE"/>
        <s v="ROSALINA BOCO"/>
        <s v="ROSALINA ERASMO"/>
        <s v="ROSALINA LABADOR"/>
        <s v="ROSALINA LABADOR/NAULAYAN"/>
        <s v="ROSALINA SINGSON"/>
        <s v="ROSALINDA DELUTA"/>
        <s v="ROSALINDA GONZALES"/>
        <s v="ROSALINDA MAALO"/>
        <s v="ROSALITA EMPASIS"/>
        <s v="ROSARIO BILBAO/IMELDA"/>
        <s v="ROSE ANN VILLARANTE/TUGOP, TANAUAN"/>
        <s v="ROSEL TORTELLANO/BALAGTAS"/>
        <s v="ROSELYN OMEGA/SAN VICENTE, MATAG-OB"/>
        <s v="ROSEMARIE CARDOOS/SAN VICENTE"/>
        <s v="ROSEMARIE RELON/NAULAYAN, MATAG-OB"/>
        <s v="ROWENA MISAGAL/TUGOP, TANAUAN"/>
        <s v="ROY NIEPES"/>
        <s v="RUBEN LAGARTE"/>
        <s v="RUBEN MACEDA/PICAS, TANAUAN"/>
        <s v="RUEL BULSA"/>
        <s v="RUEL MORA"/>
        <s v="RUEL SARSOSA"/>
        <s v="RUFO CARNO"/>
        <s v="RUFO CARNO/SAN SEBASTIAN, MATAG-OB"/>
        <s v="RUSTICO CATACIO"/>
        <s v="RUTH MORE/SAN VICENTE, MATAG-OB"/>
        <s v="SALOME APAS/SAN JOSE, ORMOC"/>
        <s v="SALVACION MERCADO"/>
        <s v="SALVACION VILLAMOR/SAN MARCELINO, MATAG-OB"/>
        <s v="SAMUEL COMORA"/>
        <s v="SAMUEL NAYON/LABRADOR, ORMOC"/>
        <s v="SAMUEL PAGHID"/>
        <s v="SANDRA COMORA"/>
        <s v="SANDY BAGUOD"/>
        <s v="SANTIAGO COMORA"/>
        <s v="SANTOS GEROLAGA"/>
        <s v="SARAH LIMPIADO"/>
        <s v="SATURNINO CORDEL"/>
        <s v="SDIOSDADO CAAYON/BALAGTAS, MATAG-OB"/>
        <s v="SERGIO BANTOSILA"/>
        <s v="SERGIO SANORIA"/>
        <s v="SEVERIANO ABASIAL/SAN SEBASTIAN"/>
        <s v="SHERELYN SAAVEDRA"/>
        <s v="SHERLITA DEMETERIO/IMELDA, MATAG-OB"/>
        <s v="SHERWIN COMORA"/>
        <s v="SHERYL MOLO/BALAGTAS"/>
        <s v="SHIRLEY TACOY"/>
        <s v="SILVESTRE BADANA/SAN ISIDRO, TANAUAN"/>
        <s v="SILVESTRE MAGAYONES"/>
        <s v="SOLEDAD HUMANG-IT"/>
        <s v="SONIA BULADO/STO. ROSARIO, MATAG-OB"/>
        <s v="SONNY DE PAZ"/>
        <s v="SPIA"/>
        <s v="SPIA/PATONG, HINUNANGAN"/>
        <s v="STO. ÑINO I-PATONG IA/ J. MIOLE"/>
        <s v="SUNNY DE PAZ"/>
        <s v="SUSAN CAMERO"/>
        <s v="SUSANA NAMOC/SAN GUILLERMO, MATAG-OB"/>
        <s v="SUSANA SOLIDOR"/>
        <s v="SYLVIA CABRALES"/>
        <s v="TARSICIA VILLAMOR/SAN GUILLERMO"/>
        <s v="TEODORA DELUTA/STO NINO, HINUNANGAN"/>
        <s v="TEOFILO ANTIVO/CALSADAHAY, TANAUAN"/>
        <s v="TEOFILO PARAC"/>
        <s v="TERESITA DAWAL/BALAGTAS"/>
        <s v="TERESITA LOGRONIO"/>
        <s v="TERESITA VIACRUSIS"/>
        <s v="TERSO COSTINIANO"/>
        <s v="TITSIE CATAÑO/SAN MARCELINO, MATAG-OB"/>
        <s v="VENANCIO SOCALLOS"/>
        <s v="VEVECIO MANUAL/CANSOSO"/>
        <s v="VEVENCIO RELOSA"/>
        <s v="VEVENCIO RIOS"/>
        <s v="VICENTE OLORVIDA"/>
        <s v="VICTORIA GARAY/MANSALIP"/>
        <s v="VICTORIA JAYSON"/>
        <s v="VICTORIA JAYSON/MANSAHAON, MATAG-OB"/>
        <s v="VICTORIA TAYATO"/>
        <s v="VILMA ARCONA/GUINDAG-AN, TANAUAN"/>
        <s v="VILMA GAMBA"/>
        <s v="VILMA MENIANO/BANGON, TANAUAN"/>
        <s v="VILMA/FELIPE VIDAL"/>
        <s v="VINA AVILA"/>
        <s v="VIOLETA ALBAO"/>
        <s v="VIRGILIO EMBERSO/CAHUMAYHUMAYAN, TANAUAN"/>
        <s v="VIRGILIO SOFOCADO"/>
        <s v="VIRGILIO TAÑA"/>
        <s v="VIRGILIO TOLIBAS JR/BANTAGAN, TANAUAN"/>
        <s v="VIRGINIA MARCES"/>
        <s v="VIRGINIA OLARVIDA/SAN MARCELINO, MATAG-OB"/>
        <s v="VITALIANO VALENZONA/BALAGTAS, MATAG-OB"/>
        <s v="VIVENCIO INDOC/TUGOP, TANAUAN"/>
        <s v="WELFREDO MALAZARTE"/>
        <s v="WENEFREDO LARIDO"/>
        <s v="WENIFREDO MARILAO/SAN SEBASTIAN, MATAG-OB"/>
        <s v="WILFREDO ECHON"/>
        <s v="WILFREDO SURALTA/BALAGTAS"/>
        <s v="WILLIAM OLINO"/>
        <s v="WILLIE LAMOSTE"/>
        <s v="WILMA LAGARTO"/>
        <s v="WILMA MERCADO"/>
        <s v="WILMA TERO/STO ROSARIO"/>
        <s v="WILMAR RAQUEL"/>
        <s v="WINEFREDA ESTRERA/BALAGTAS"/>
        <s v="WINEFREDA LAGARTE"/>
        <s v="WINEFREDO ALBAO"/>
        <s v="WINEFREDO ALBAO JR/AMANLURAN, TANAUAN"/>
        <s v="WINEFREDO ALBAO/AMANLURAN, TANAUAN"/>
        <s v="WINEFREDO MARCES/STO. ROSARIO, MATAG-OB"/>
        <s v="YOLANDA LAGARTO/TUGOP, TANAUAN"/>
        <s v="YOLLY DELA CALZADA"/>
        <s v="ZAEL PINON"/>
        <s v="ZAEL PIÑON"/>
        <s v="ZALDY ABOSIJO"/>
        <s v="ZALDY LANATA"/>
        <s v="ZALDY RUIZ"/>
        <s v="ZALDY RUIZ/TAHUSAN, HINUNANGAN"/>
        <s v="ZOSIMA MANIBA"/>
        <s v="ZOSIMO TAMBIS"/>
        <m/>
      </sharedItems>
    </cacheField>
    <cacheField name="WHSE_BS" numFmtId="0">
      <sharedItems containsBlank="1" count="13">
        <s v="ABUYOG"/>
        <s v="ALANGALANG"/>
        <s v="AMANLURAN"/>
        <s v="BAYBAY"/>
        <s v="BILIRAN"/>
        <s v="HINUNANGAN"/>
        <s v="MAASIN"/>
        <s v="MATAG-OB"/>
        <s v="ORMOC"/>
        <s v="PICAS"/>
        <s v="SAN MIGUEL"/>
        <s v="ST. BERNARD"/>
        <m/>
      </sharedItems>
    </cacheField>
    <cacheField name="PR_NO" numFmtId="0">
      <sharedItems containsString="0" containsBlank="1" containsNumber="1" containsInteger="1" minValue="5092751" maxValue="6000000" count="1636">
        <n v="5092751"/>
        <n v="5092752"/>
        <n v="5092753"/>
        <n v="5092754"/>
        <n v="5092755"/>
        <n v="5092756"/>
        <n v="5092757"/>
        <n v="5092758"/>
        <n v="5092759"/>
        <n v="5092760"/>
        <n v="5092761"/>
        <n v="5092762"/>
        <n v="5092763"/>
        <n v="5092764"/>
        <n v="5092765"/>
        <n v="5092766"/>
        <n v="5092767"/>
        <n v="5092768"/>
        <n v="5092769"/>
        <n v="5092770"/>
        <n v="5092771"/>
        <n v="5092772"/>
        <n v="5092773"/>
        <n v="5092774"/>
        <n v="5092775"/>
        <n v="5092776"/>
        <n v="5092777"/>
        <n v="5092778"/>
        <n v="5092779"/>
        <n v="5092780"/>
        <n v="5092781"/>
        <n v="5092782"/>
        <n v="5092783"/>
        <n v="5092784"/>
        <n v="5092785"/>
        <n v="5092786"/>
        <n v="5092787"/>
        <n v="5092788"/>
        <n v="5092789"/>
        <n v="5092790"/>
        <n v="5092791"/>
        <n v="5092792"/>
        <n v="5092793"/>
        <n v="5092794"/>
        <n v="5092795"/>
        <n v="5092796"/>
        <n v="5092797"/>
        <n v="5092798"/>
        <n v="5092799"/>
        <n v="5092800"/>
        <n v="5092801"/>
        <n v="5092802"/>
        <n v="5092803"/>
        <n v="5092804"/>
        <n v="5092805"/>
        <n v="5092806"/>
        <n v="5092807"/>
        <n v="5092808"/>
        <n v="5092809"/>
        <n v="5092810"/>
        <n v="5092811"/>
        <n v="5092812"/>
        <n v="5092813"/>
        <n v="5092814"/>
        <n v="5092815"/>
        <n v="5092816"/>
        <n v="5092817"/>
        <n v="5092818"/>
        <n v="5092819"/>
        <n v="5092820"/>
        <n v="5092821"/>
        <n v="5092822"/>
        <n v="5092823"/>
        <n v="5092824"/>
        <n v="5092825"/>
        <n v="5092826"/>
        <n v="5092827"/>
        <n v="5092828"/>
        <n v="5092829"/>
        <n v="5092830"/>
        <n v="5092831"/>
        <n v="5092832"/>
        <n v="5092833"/>
        <n v="5092834"/>
        <n v="5092835"/>
        <n v="5092836"/>
        <n v="5092837"/>
        <n v="5092838"/>
        <n v="5092839"/>
        <n v="5092840"/>
        <n v="5092841"/>
        <n v="5092842"/>
        <n v="5092843"/>
        <n v="5092844"/>
        <n v="5092845"/>
        <n v="5092846"/>
        <n v="5092847"/>
        <n v="5092848"/>
        <n v="5092849"/>
        <n v="5092850"/>
        <n v="5092851"/>
        <n v="5092852"/>
        <n v="5612272"/>
        <n v="5612273"/>
        <n v="5612274"/>
        <n v="5612275"/>
        <n v="5612276"/>
        <n v="5612277"/>
        <n v="5612278"/>
        <n v="5612279"/>
        <n v="5612280"/>
        <n v="5612281"/>
        <n v="5612282"/>
        <n v="5612283"/>
        <n v="5612284"/>
        <n v="5612285"/>
        <n v="5612286"/>
        <n v="5612287"/>
        <n v="5612288"/>
        <n v="5612289"/>
        <n v="5612290"/>
        <n v="5612291"/>
        <n v="5612292"/>
        <n v="5612293"/>
        <n v="5612294"/>
        <n v="5612295"/>
        <n v="5612296"/>
        <n v="5612297"/>
        <n v="5612298"/>
        <n v="5612299"/>
        <n v="5612300"/>
        <n v="5612435"/>
        <n v="5612436"/>
        <n v="5612437"/>
        <n v="5612438"/>
        <n v="5612439"/>
        <n v="5612440"/>
        <n v="5612441"/>
        <n v="5612442"/>
        <n v="5612443"/>
        <n v="5612444"/>
        <n v="5612445"/>
        <n v="5612446"/>
        <n v="5612447"/>
        <n v="5612448"/>
        <n v="5612449"/>
        <n v="5612450"/>
        <n v="5612451"/>
        <n v="5612452"/>
        <n v="5612453"/>
        <n v="5612454"/>
        <n v="5612455"/>
        <n v="5612456"/>
        <n v="5612457"/>
        <n v="5612458"/>
        <n v="5612459"/>
        <n v="5612460"/>
        <n v="5612461"/>
        <n v="5612462"/>
        <n v="5612463"/>
        <n v="5612464"/>
        <n v="5612465"/>
        <n v="5612466"/>
        <n v="5612467"/>
        <n v="5612468"/>
        <n v="5612469"/>
        <n v="5612470"/>
        <n v="5612471"/>
        <n v="5612472"/>
        <n v="5612473"/>
        <n v="5612474"/>
        <n v="5612475"/>
        <n v="5612476"/>
        <n v="5612477"/>
        <n v="5612478"/>
        <n v="5612479"/>
        <n v="5612480"/>
        <n v="5612481"/>
        <n v="5612482"/>
        <n v="5612483"/>
        <n v="5612484"/>
        <n v="5612485"/>
        <n v="5612486"/>
        <n v="5612487"/>
        <n v="5612488"/>
        <n v="5612489"/>
        <n v="5612490"/>
        <n v="5612491"/>
        <n v="5612492"/>
        <n v="5612493"/>
        <n v="5612494"/>
        <n v="5612495"/>
        <n v="5612496"/>
        <n v="5612497"/>
        <n v="5612498"/>
        <n v="5612499"/>
        <n v="5612500"/>
        <n v="5738053"/>
        <n v="5738054"/>
        <n v="5738055"/>
        <n v="5738056"/>
        <n v="5738057"/>
        <n v="5738058"/>
        <n v="5738059"/>
        <n v="5738060"/>
        <n v="5738061"/>
        <n v="5738062"/>
        <n v="5738063"/>
        <n v="5738064"/>
        <n v="5738065"/>
        <n v="5738066"/>
        <n v="5738067"/>
        <n v="5738068"/>
        <n v="5738069"/>
        <n v="5738070"/>
        <n v="5738071"/>
        <n v="5738072"/>
        <n v="5738073"/>
        <n v="5739151"/>
        <n v="5739152"/>
        <n v="5739153"/>
        <n v="5739154"/>
        <n v="5739155"/>
        <n v="5739156"/>
        <n v="5739157"/>
        <n v="5739158"/>
        <n v="5739159"/>
        <n v="5739160"/>
        <n v="5739161"/>
        <n v="5739162"/>
        <n v="5739163"/>
        <n v="5739164"/>
        <n v="5739165"/>
        <n v="5739166"/>
        <n v="5739167"/>
        <n v="5739168"/>
        <n v="5739169"/>
        <n v="5739170"/>
        <n v="5739171"/>
        <n v="5739172"/>
        <n v="5739173"/>
        <n v="5739174"/>
        <n v="5739175"/>
        <n v="5739176"/>
        <n v="5739177"/>
        <n v="5739178"/>
        <n v="5739179"/>
        <n v="5739180"/>
        <n v="5739181"/>
        <n v="5739182"/>
        <n v="5739183"/>
        <n v="5739184"/>
        <n v="5739185"/>
        <n v="5739186"/>
        <n v="5739187"/>
        <n v="5739188"/>
        <n v="5739189"/>
        <n v="5739190"/>
        <n v="5739191"/>
        <n v="5739192"/>
        <n v="5739193"/>
        <n v="5739194"/>
        <n v="5739195"/>
        <n v="5739196"/>
        <n v="5739197"/>
        <n v="5739198"/>
        <n v="5739199"/>
        <n v="5739200"/>
        <n v="5739451"/>
        <n v="5739452"/>
        <n v="5739453"/>
        <n v="5739454"/>
        <n v="5739455"/>
        <n v="5739456"/>
        <n v="5739457"/>
        <n v="5739458"/>
        <n v="5739459"/>
        <n v="5739460"/>
        <n v="5739461"/>
        <n v="5739462"/>
        <n v="5739463"/>
        <n v="5739464"/>
        <n v="5739465"/>
        <n v="5739466"/>
        <n v="5739467"/>
        <n v="5739468"/>
        <n v="5739469"/>
        <n v="5739470"/>
        <n v="5739471"/>
        <n v="5739472"/>
        <n v="5739473"/>
        <n v="5739474"/>
        <n v="5739475"/>
        <n v="5739476"/>
        <n v="5739477"/>
        <n v="5739478"/>
        <n v="5739479"/>
        <n v="5739480"/>
        <n v="5739481"/>
        <n v="5739482"/>
        <n v="5739483"/>
        <n v="5739484"/>
        <n v="5739485"/>
        <n v="5739486"/>
        <n v="5739487"/>
        <n v="5739488"/>
        <n v="5739489"/>
        <n v="5739490"/>
        <n v="5739491"/>
        <n v="5739492"/>
        <n v="5739493"/>
        <n v="5739494"/>
        <n v="5739495"/>
        <n v="5739496"/>
        <n v="5739497"/>
        <n v="5739498"/>
        <n v="5739499"/>
        <n v="5739500"/>
        <n v="5741533"/>
        <n v="5741534"/>
        <n v="5741535"/>
        <n v="5741536"/>
        <n v="5741537"/>
        <n v="5741538"/>
        <n v="5741539"/>
        <n v="5741540"/>
        <n v="5741541"/>
        <n v="5741542"/>
        <n v="5741543"/>
        <n v="5741544"/>
        <n v="5741545"/>
        <n v="5741546"/>
        <n v="5741547"/>
        <n v="5741548"/>
        <n v="5741549"/>
        <n v="5741550"/>
        <n v="5741551"/>
        <n v="5741552"/>
        <n v="5741553"/>
        <n v="5741554"/>
        <n v="5741555"/>
        <n v="5741556"/>
        <n v="5741557"/>
        <n v="5741558"/>
        <n v="5741559"/>
        <n v="5741560"/>
        <n v="5741561"/>
        <n v="5741562"/>
        <n v="5741563"/>
        <n v="5741564"/>
        <n v="5741565"/>
        <n v="5741566"/>
        <n v="5741567"/>
        <n v="5741568"/>
        <n v="5741569"/>
        <n v="5741570"/>
        <n v="5741571"/>
        <n v="5741572"/>
        <n v="5741573"/>
        <n v="5741574"/>
        <n v="5741575"/>
        <n v="5741576"/>
        <n v="5741577"/>
        <n v="5741578"/>
        <n v="5741579"/>
        <n v="5741580"/>
        <n v="5741581"/>
        <n v="5741582"/>
        <n v="5741583"/>
        <n v="5741584"/>
        <n v="5741585"/>
        <n v="5741586"/>
        <n v="5741587"/>
        <n v="5741588"/>
        <n v="5741589"/>
        <n v="5741590"/>
        <n v="5741591"/>
        <n v="5741592"/>
        <n v="5741593"/>
        <n v="5741594"/>
        <n v="5741595"/>
        <n v="5741596"/>
        <n v="5741597"/>
        <n v="5741598"/>
        <n v="5741599"/>
        <n v="5741600"/>
        <n v="5741601"/>
        <n v="5741602"/>
        <n v="5741603"/>
        <n v="5741604"/>
        <n v="5741605"/>
        <n v="5741606"/>
        <n v="5741607"/>
        <n v="5741608"/>
        <n v="5741609"/>
        <n v="5741610"/>
        <n v="5741611"/>
        <n v="5741612"/>
        <n v="5741613"/>
        <n v="5741614"/>
        <n v="5741615"/>
        <n v="5741616"/>
        <n v="5741617"/>
        <n v="5741618"/>
        <n v="5741619"/>
        <n v="5741620"/>
        <n v="5741621"/>
        <n v="5741622"/>
        <n v="5741623"/>
        <n v="5741624"/>
        <n v="5741625"/>
        <n v="5741626"/>
        <n v="5741627"/>
        <n v="5741628"/>
        <n v="5741629"/>
        <n v="5741630"/>
        <n v="5741631"/>
        <n v="5741632"/>
        <n v="5741633"/>
        <n v="5741634"/>
        <n v="5741635"/>
        <n v="5741636"/>
        <n v="5741637"/>
        <n v="5741638"/>
        <n v="5741639"/>
        <n v="5741640"/>
        <n v="5741641"/>
        <n v="5741642"/>
        <n v="5741643"/>
        <n v="5741644"/>
        <n v="5741645"/>
        <n v="5741646"/>
        <n v="5741647"/>
        <n v="5741648"/>
        <n v="5741649"/>
        <n v="5741650"/>
        <n v="5785567"/>
        <n v="5785568"/>
        <n v="5785569"/>
        <n v="5785570"/>
        <n v="5785571"/>
        <n v="5785572"/>
        <n v="5785573"/>
        <n v="5785574"/>
        <n v="5785575"/>
        <n v="5785576"/>
        <n v="5785577"/>
        <n v="5785578"/>
        <n v="5785579"/>
        <n v="5785580"/>
        <n v="5785581"/>
        <n v="5785582"/>
        <n v="5785583"/>
        <n v="5785584"/>
        <n v="5785585"/>
        <n v="5785586"/>
        <n v="5785587"/>
        <n v="5785588"/>
        <n v="5785589"/>
        <n v="5785590"/>
        <n v="5785591"/>
        <n v="5785592"/>
        <n v="5785593"/>
        <n v="5785594"/>
        <n v="5785595"/>
        <n v="5785596"/>
        <n v="5785597"/>
        <n v="5785598"/>
        <n v="5785599"/>
        <n v="5785600"/>
        <n v="5786155"/>
        <n v="5786156"/>
        <n v="5786157"/>
        <n v="5786158"/>
        <n v="5786159"/>
        <n v="5786160"/>
        <n v="5786161"/>
        <n v="5786162"/>
        <n v="5786163"/>
        <n v="5786164"/>
        <n v="5786165"/>
        <n v="5786166"/>
        <n v="5786167"/>
        <n v="5786168"/>
        <n v="5786169"/>
        <n v="5786170"/>
        <n v="5786171"/>
        <n v="5786172"/>
        <n v="5786173"/>
        <n v="5786174"/>
        <n v="5786175"/>
        <n v="5786176"/>
        <n v="5786177"/>
        <n v="5786178"/>
        <n v="5786179"/>
        <n v="5786180"/>
        <n v="5786181"/>
        <n v="5786182"/>
        <n v="5786183"/>
        <n v="5786184"/>
        <n v="5786185"/>
        <n v="5786186"/>
        <n v="5786187"/>
        <n v="5786188"/>
        <n v="5786189"/>
        <n v="5786190"/>
        <n v="5786191"/>
        <n v="5786192"/>
        <n v="5786193"/>
        <n v="5786194"/>
        <n v="5786195"/>
        <n v="5786196"/>
        <n v="5786197"/>
        <n v="5786198"/>
        <n v="5786199"/>
        <n v="5786200"/>
        <n v="5786201"/>
        <n v="5786202"/>
        <n v="5786203"/>
        <n v="5786204"/>
        <n v="5786205"/>
        <n v="5786206"/>
        <n v="5786207"/>
        <n v="5786208"/>
        <n v="5786209"/>
        <n v="5786210"/>
        <n v="5786211"/>
        <n v="5786212"/>
        <n v="5786213"/>
        <n v="5786214"/>
        <n v="5786215"/>
        <n v="5786216"/>
        <n v="5786217"/>
        <n v="5786218"/>
        <n v="5786219"/>
        <n v="5786220"/>
        <n v="5786221"/>
        <n v="5786222"/>
        <n v="5786223"/>
        <n v="5786224"/>
        <n v="5786225"/>
        <n v="5786226"/>
        <n v="5786227"/>
        <n v="5786228"/>
        <n v="5786229"/>
        <n v="5786230"/>
        <n v="5786231"/>
        <n v="5786232"/>
        <n v="5786233"/>
        <n v="5786234"/>
        <n v="5786235"/>
        <n v="5786236"/>
        <n v="5786237"/>
        <n v="5786238"/>
        <n v="5786239"/>
        <n v="5786240"/>
        <n v="5786241"/>
        <n v="5786242"/>
        <n v="5786243"/>
        <n v="5786244"/>
        <n v="5786245"/>
        <n v="5786246"/>
        <n v="5786247"/>
        <n v="5786248"/>
        <n v="5786249"/>
        <n v="5786250"/>
        <n v="5786251"/>
        <n v="5786252"/>
        <n v="5786253"/>
        <n v="5786254"/>
        <n v="5786255"/>
        <n v="5786256"/>
        <n v="5786257"/>
        <n v="5786258"/>
        <n v="5786259"/>
        <n v="5786260"/>
        <n v="5786261"/>
        <n v="5786262"/>
        <n v="5786263"/>
        <n v="5786264"/>
        <n v="5786265"/>
        <n v="5786266"/>
        <n v="5786267"/>
        <n v="5786268"/>
        <n v="5786269"/>
        <n v="5786270"/>
        <n v="5786271"/>
        <n v="5786272"/>
        <n v="5786273"/>
        <n v="5786274"/>
        <n v="5786275"/>
        <n v="5786276"/>
        <n v="5786277"/>
        <n v="5786278"/>
        <n v="5786279"/>
        <n v="5786280"/>
        <n v="5786281"/>
        <n v="5786282"/>
        <n v="5786283"/>
        <n v="5786284"/>
        <n v="5786285"/>
        <n v="5786286"/>
        <n v="5786287"/>
        <n v="5786288"/>
        <n v="5786289"/>
        <n v="5786290"/>
        <n v="5786291"/>
        <n v="5786292"/>
        <n v="5786293"/>
        <n v="5786451"/>
        <n v="5786452"/>
        <n v="5786453"/>
        <n v="5786454"/>
        <n v="5786455"/>
        <n v="5786456"/>
        <n v="5786457"/>
        <n v="5786458"/>
        <n v="5786459"/>
        <n v="5786460"/>
        <n v="5786461"/>
        <n v="5786462"/>
        <n v="5786463"/>
        <n v="5786464"/>
        <n v="5786465"/>
        <n v="5786466"/>
        <n v="5786467"/>
        <n v="5786468"/>
        <n v="5786469"/>
        <n v="5786470"/>
        <n v="5786471"/>
        <n v="5786472"/>
        <n v="5786473"/>
        <n v="5786474"/>
        <n v="5786475"/>
        <n v="5786476"/>
        <n v="5786477"/>
        <n v="5786478"/>
        <n v="5786479"/>
        <n v="5786480"/>
        <n v="5786481"/>
        <n v="5786482"/>
        <n v="5786483"/>
        <n v="5786484"/>
        <n v="5786485"/>
        <n v="5786486"/>
        <n v="5786487"/>
        <n v="5786488"/>
        <n v="5786489"/>
        <n v="5786490"/>
        <n v="5786491"/>
        <n v="5786492"/>
        <n v="5786493"/>
        <n v="5786494"/>
        <n v="5786495"/>
        <n v="5786496"/>
        <n v="5786497"/>
        <n v="5786498"/>
        <n v="5786499"/>
        <n v="5786500"/>
        <n v="5786501"/>
        <n v="5786502"/>
        <n v="5786503"/>
        <n v="5786504"/>
        <n v="5786505"/>
        <n v="5786506"/>
        <n v="5786507"/>
        <n v="5786508"/>
        <n v="5786509"/>
        <n v="5786510"/>
        <n v="5786511"/>
        <n v="5786512"/>
        <n v="5786513"/>
        <n v="5786514"/>
        <n v="5786515"/>
        <n v="5786516"/>
        <n v="5786517"/>
        <n v="5786518"/>
        <n v="5786519"/>
        <n v="5786520"/>
        <n v="5786521"/>
        <n v="5786522"/>
        <n v="5786523"/>
        <n v="5786524"/>
        <n v="5786525"/>
        <n v="5786526"/>
        <n v="5786527"/>
        <n v="5786528"/>
        <n v="5786529"/>
        <n v="5786530"/>
        <n v="5786531"/>
        <n v="5786532"/>
        <n v="5786533"/>
        <n v="5786534"/>
        <n v="5786535"/>
        <n v="5786536"/>
        <n v="5786537"/>
        <n v="5786538"/>
        <n v="5786539"/>
        <n v="5786540"/>
        <n v="5786541"/>
        <n v="5786542"/>
        <n v="5786543"/>
        <n v="5786544"/>
        <n v="5786545"/>
        <n v="5786546"/>
        <n v="5786547"/>
        <n v="5786548"/>
        <n v="5786549"/>
        <n v="5786550"/>
        <n v="5786551"/>
        <n v="5786552"/>
        <n v="5786553"/>
        <n v="5786554"/>
        <n v="5786555"/>
        <n v="5786556"/>
        <n v="5786557"/>
        <n v="5786558"/>
        <n v="5786559"/>
        <n v="5786560"/>
        <n v="5786561"/>
        <n v="5786562"/>
        <n v="5786563"/>
        <n v="5786564"/>
        <n v="5786565"/>
        <n v="5786566"/>
        <n v="5786567"/>
        <n v="5786568"/>
        <n v="5786569"/>
        <n v="5786570"/>
        <n v="5786571"/>
        <n v="5786572"/>
        <n v="5786573"/>
        <n v="5786574"/>
        <n v="5786575"/>
        <n v="5786576"/>
        <n v="5786577"/>
        <n v="5786578"/>
        <n v="5786663"/>
        <n v="5786664"/>
        <n v="5786665"/>
        <n v="5786666"/>
        <n v="5786667"/>
        <n v="5786668"/>
        <n v="5786669"/>
        <n v="5786670"/>
        <n v="5786671"/>
        <n v="5786672"/>
        <n v="5786673"/>
        <n v="5786674"/>
        <n v="5786675"/>
        <n v="5786676"/>
        <n v="5786677"/>
        <n v="5786678"/>
        <n v="5786679"/>
        <n v="5786680"/>
        <n v="5786681"/>
        <n v="5786682"/>
        <n v="5786683"/>
        <n v="5786684"/>
        <n v="5786685"/>
        <n v="5786686"/>
        <n v="5786687"/>
        <n v="5786688"/>
        <n v="5786689"/>
        <n v="5786690"/>
        <n v="5786691"/>
        <n v="5786692"/>
        <n v="5786693"/>
        <n v="5786694"/>
        <n v="5786695"/>
        <n v="5786696"/>
        <n v="5786697"/>
        <n v="5786698"/>
        <n v="5786699"/>
        <n v="5786700"/>
        <n v="5786748"/>
        <n v="5786749"/>
        <n v="5786750"/>
        <n v="5786785"/>
        <n v="5786786"/>
        <n v="5786787"/>
        <n v="5786788"/>
        <n v="5786789"/>
        <n v="5786790"/>
        <n v="5786791"/>
        <n v="5786792"/>
        <n v="5786793"/>
        <n v="5786794"/>
        <n v="5786795"/>
        <n v="5786796"/>
        <n v="5786797"/>
        <n v="5786798"/>
        <n v="5786799"/>
        <n v="5786800"/>
        <n v="5786801"/>
        <n v="5786802"/>
        <n v="5786803"/>
        <n v="5786804"/>
        <n v="5786805"/>
        <n v="5786806"/>
        <n v="5786807"/>
        <n v="5786808"/>
        <n v="5786809"/>
        <n v="5786810"/>
        <n v="5786811"/>
        <n v="5786812"/>
        <n v="5786813"/>
        <n v="5786814"/>
        <n v="5786815"/>
        <n v="5786816"/>
        <n v="5786817"/>
        <n v="5786818"/>
        <n v="5786819"/>
        <n v="5786820"/>
        <n v="5786821"/>
        <n v="5786822"/>
        <n v="5786823"/>
        <n v="5786824"/>
        <n v="5786825"/>
        <n v="5786826"/>
        <n v="5786827"/>
        <n v="5786828"/>
        <n v="5786829"/>
        <n v="5786830"/>
        <n v="5786831"/>
        <n v="5786832"/>
        <n v="5786833"/>
        <n v="5786834"/>
        <n v="5786835"/>
        <n v="5786836"/>
        <n v="5786837"/>
        <n v="5786838"/>
        <n v="5786839"/>
        <n v="5786840"/>
        <n v="5786841"/>
        <n v="5786842"/>
        <n v="5786843"/>
        <n v="5786844"/>
        <n v="5786845"/>
        <n v="5786846"/>
        <n v="5786847"/>
        <n v="5786848"/>
        <n v="5786849"/>
        <n v="5786850"/>
        <n v="5786851"/>
        <n v="5786852"/>
        <n v="5786853"/>
        <n v="5786854"/>
        <n v="5786855"/>
        <n v="5786856"/>
        <n v="5786857"/>
        <n v="5786858"/>
        <n v="5786859"/>
        <n v="5786860"/>
        <n v="5786861"/>
        <n v="5786862"/>
        <n v="5786863"/>
        <n v="5786864"/>
        <n v="5786865"/>
        <n v="5786866"/>
        <n v="5786867"/>
        <n v="5786868"/>
        <n v="5786869"/>
        <n v="5786870"/>
        <n v="5786871"/>
        <n v="5786872"/>
        <n v="5786873"/>
        <n v="5786874"/>
        <n v="5786875"/>
        <n v="5786876"/>
        <n v="5786877"/>
        <n v="5786878"/>
        <n v="5786879"/>
        <n v="5786880"/>
        <n v="5786881"/>
        <n v="5786882"/>
        <n v="5786883"/>
        <n v="5786884"/>
        <n v="5786885"/>
        <n v="5786886"/>
        <n v="5786887"/>
        <n v="5786888"/>
        <n v="5786889"/>
        <n v="5786890"/>
        <n v="5786891"/>
        <n v="5786892"/>
        <n v="5786893"/>
        <n v="5786894"/>
        <n v="5786895"/>
        <n v="5786896"/>
        <n v="5786897"/>
        <n v="5786898"/>
        <n v="5786899"/>
        <n v="5786900"/>
        <n v="5788601"/>
        <n v="5788602"/>
        <n v="5788603"/>
        <n v="5788604"/>
        <n v="5788605"/>
        <n v="5788606"/>
        <n v="5788607"/>
        <n v="5788608"/>
        <n v="5788609"/>
        <n v="5788610"/>
        <n v="5788611"/>
        <n v="5788612"/>
        <n v="5788613"/>
        <n v="5788614"/>
        <n v="5788615"/>
        <n v="5788616"/>
        <n v="5788617"/>
        <n v="5788618"/>
        <n v="5788619"/>
        <n v="5788620"/>
        <n v="5788621"/>
        <n v="5788622"/>
        <n v="5788623"/>
        <n v="5788624"/>
        <n v="5788625"/>
        <n v="5788626"/>
        <n v="5788627"/>
        <n v="5788628"/>
        <n v="5788629"/>
        <n v="5788630"/>
        <n v="5788631"/>
        <n v="5788632"/>
        <n v="5788633"/>
        <n v="5788634"/>
        <n v="5788635"/>
        <n v="5788636"/>
        <n v="5788637"/>
        <n v="5788638"/>
        <n v="5788639"/>
        <n v="5788640"/>
        <n v="5788641"/>
        <n v="5788642"/>
        <n v="5788643"/>
        <n v="5788644"/>
        <n v="5788645"/>
        <n v="5788646"/>
        <n v="5788647"/>
        <n v="5788648"/>
        <n v="5788649"/>
        <n v="5788650"/>
        <n v="5788651"/>
        <n v="5788652"/>
        <n v="5788653"/>
        <n v="5788654"/>
        <n v="5788655"/>
        <n v="5788656"/>
        <n v="5788657"/>
        <n v="5788658"/>
        <n v="5788659"/>
        <n v="5788660"/>
        <n v="5788661"/>
        <n v="5788662"/>
        <n v="5788663"/>
        <n v="5788664"/>
        <n v="5788665"/>
        <n v="5788666"/>
        <n v="5788667"/>
        <n v="5788668"/>
        <n v="5788669"/>
        <n v="5788670"/>
        <n v="5788671"/>
        <n v="5788672"/>
        <n v="5788673"/>
        <n v="5788674"/>
        <n v="5788675"/>
        <n v="5788676"/>
        <n v="5788677"/>
        <n v="5788678"/>
        <n v="5788679"/>
        <n v="5788680"/>
        <n v="5788681"/>
        <n v="5788682"/>
        <n v="5788683"/>
        <n v="5788684"/>
        <n v="5788685"/>
        <n v="5788686"/>
        <n v="5788687"/>
        <n v="5788688"/>
        <n v="5788689"/>
        <n v="5788690"/>
        <n v="5788691"/>
        <n v="5788692"/>
        <n v="5788693"/>
        <n v="5788694"/>
        <n v="5788695"/>
        <n v="5788696"/>
        <n v="5788697"/>
        <n v="5788698"/>
        <n v="5788699"/>
        <n v="5788700"/>
        <n v="5788701"/>
        <n v="5788702"/>
        <n v="5788703"/>
        <n v="5788704"/>
        <n v="5788705"/>
        <n v="5788706"/>
        <n v="5788707"/>
        <n v="5788708"/>
        <n v="5788709"/>
        <n v="5788710"/>
        <n v="5788711"/>
        <n v="5788712"/>
        <n v="5788713"/>
        <n v="5788714"/>
        <n v="5788715"/>
        <n v="5788716"/>
        <n v="5788717"/>
        <n v="5788718"/>
        <n v="5788719"/>
        <n v="5788720"/>
        <n v="5788721"/>
        <n v="5788722"/>
        <n v="5788723"/>
        <n v="5788724"/>
        <n v="5788725"/>
        <n v="5788726"/>
        <n v="5788727"/>
        <n v="5788728"/>
        <n v="5788729"/>
        <n v="5788730"/>
        <n v="5788731"/>
        <n v="5788732"/>
        <n v="5788733"/>
        <n v="5788734"/>
        <n v="5788735"/>
        <n v="5788736"/>
        <n v="5788737"/>
        <n v="5788738"/>
        <n v="5788739"/>
        <n v="5788740"/>
        <n v="5788741"/>
        <n v="5788742"/>
        <n v="5788743"/>
        <n v="5788744"/>
        <n v="5788745"/>
        <n v="5788746"/>
        <n v="5788747"/>
        <n v="5788748"/>
        <n v="5788749"/>
        <n v="5788750"/>
        <n v="5788751"/>
        <n v="5788752"/>
        <n v="5788753"/>
        <n v="5788754"/>
        <n v="5788755"/>
        <n v="5788756"/>
        <n v="5788757"/>
        <n v="5788758"/>
        <n v="5788759"/>
        <n v="5788760"/>
        <n v="5788761"/>
        <n v="5788762"/>
        <n v="5788763"/>
        <n v="5788764"/>
        <n v="5788765"/>
        <n v="5788766"/>
        <n v="5788767"/>
        <n v="5788768"/>
        <n v="5788769"/>
        <n v="5788770"/>
        <n v="5788771"/>
        <n v="5788772"/>
        <n v="5788773"/>
        <n v="5788774"/>
        <n v="5788775"/>
        <n v="5788776"/>
        <n v="5788777"/>
        <n v="5788778"/>
        <n v="5788779"/>
        <n v="5788780"/>
        <n v="5788781"/>
        <n v="5788782"/>
        <n v="5788783"/>
        <n v="5788784"/>
        <n v="5788785"/>
        <n v="5788786"/>
        <n v="5788787"/>
        <n v="5788788"/>
        <n v="5788789"/>
        <n v="5788790"/>
        <n v="5788791"/>
        <n v="5788792"/>
        <n v="5788793"/>
        <n v="5788794"/>
        <n v="5788795"/>
        <n v="5788796"/>
        <n v="5788797"/>
        <n v="5788798"/>
        <n v="5788799"/>
        <n v="5788800"/>
        <n v="5788801"/>
        <n v="5788802"/>
        <n v="5788803"/>
        <n v="5788804"/>
        <n v="5788805"/>
        <n v="5788806"/>
        <n v="5788807"/>
        <n v="5788808"/>
        <n v="5788809"/>
        <n v="5788810"/>
        <n v="5788811"/>
        <n v="5788812"/>
        <n v="5788813"/>
        <n v="5788814"/>
        <n v="5788815"/>
        <n v="5788816"/>
        <n v="5788817"/>
        <n v="5788818"/>
        <n v="5788819"/>
        <n v="5788820"/>
        <n v="5788821"/>
        <n v="5788822"/>
        <n v="5788823"/>
        <n v="5788824"/>
        <n v="5788825"/>
        <n v="5788826"/>
        <n v="5788827"/>
        <n v="5788828"/>
        <n v="5788829"/>
        <n v="5788830"/>
        <n v="5788831"/>
        <n v="5788832"/>
        <n v="5788833"/>
        <n v="5788834"/>
        <n v="5788835"/>
        <n v="5788836"/>
        <n v="5788837"/>
        <n v="5788838"/>
        <n v="5788839"/>
        <n v="5788840"/>
        <n v="5788841"/>
        <n v="5788842"/>
        <n v="5788843"/>
        <n v="5788844"/>
        <n v="5788845"/>
        <n v="5788846"/>
        <n v="5788847"/>
        <n v="5788848"/>
        <n v="5788849"/>
        <n v="5788850"/>
        <n v="5788851"/>
        <n v="5788852"/>
        <n v="5788901"/>
        <n v="5788902"/>
        <n v="5788903"/>
        <n v="5788904"/>
        <n v="5788905"/>
        <n v="5788906"/>
        <n v="5788907"/>
        <n v="5788908"/>
        <n v="5788909"/>
        <n v="5788910"/>
        <n v="5788911"/>
        <n v="5788912"/>
        <n v="5788913"/>
        <n v="5788914"/>
        <n v="5788915"/>
        <n v="5788916"/>
        <n v="5788917"/>
        <n v="5788918"/>
        <n v="5788919"/>
        <n v="5788920"/>
        <n v="5788921"/>
        <n v="5788922"/>
        <n v="5788923"/>
        <n v="5788924"/>
        <n v="5788925"/>
        <n v="5788927"/>
        <n v="5788928"/>
        <n v="5788929"/>
        <n v="5788930"/>
        <n v="5788931"/>
        <n v="5788932"/>
        <n v="5788933"/>
        <n v="5788934"/>
        <n v="5788935"/>
        <n v="5788936"/>
        <n v="5788937"/>
        <n v="5788938"/>
        <n v="5788939"/>
        <n v="5788940"/>
        <n v="5788941"/>
        <n v="5788942"/>
        <n v="5788943"/>
        <n v="5788944"/>
        <n v="5788945"/>
        <n v="5788946"/>
        <n v="5788947"/>
        <n v="5788948"/>
        <n v="5788949"/>
        <n v="5788950"/>
        <n v="5788951"/>
        <n v="5788952"/>
        <n v="5788953"/>
        <n v="5788954"/>
        <n v="5788955"/>
        <n v="5788956"/>
        <n v="5788957"/>
        <n v="5788958"/>
        <n v="5788959"/>
        <n v="5788960"/>
        <n v="5788961"/>
        <n v="5788962"/>
        <n v="5788963"/>
        <n v="5788964"/>
        <n v="5788965"/>
        <n v="5788966"/>
        <n v="5788967"/>
        <n v="5788968"/>
        <n v="5788969"/>
        <n v="5788970"/>
        <n v="5788971"/>
        <n v="5788972"/>
        <n v="5788973"/>
        <n v="5788974"/>
        <n v="5788975"/>
        <n v="5788976"/>
        <n v="5788977"/>
        <n v="5788978"/>
        <n v="5788979"/>
        <n v="5788980"/>
        <n v="5788981"/>
        <n v="5788982"/>
        <n v="5788983"/>
        <n v="5788984"/>
        <n v="5788985"/>
        <n v="5788986"/>
        <n v="5788987"/>
        <n v="5788988"/>
        <n v="5788989"/>
        <n v="5788990"/>
        <n v="5788991"/>
        <n v="5788992"/>
        <n v="5788993"/>
        <n v="5788994"/>
        <n v="5788995"/>
        <n v="5788996"/>
        <n v="5788997"/>
        <n v="5788998"/>
        <n v="5788999"/>
        <n v="5789000"/>
        <n v="5789001"/>
        <n v="5789002"/>
        <n v="5789003"/>
        <n v="5789004"/>
        <n v="5789005"/>
        <n v="5789006"/>
        <n v="5789007"/>
        <n v="5789008"/>
        <n v="5789009"/>
        <n v="5789010"/>
        <n v="5789011"/>
        <n v="5789012"/>
        <n v="5789013"/>
        <n v="5789014"/>
        <n v="5789015"/>
        <n v="5789016"/>
        <n v="5789017"/>
        <n v="5789018"/>
        <n v="5789019"/>
        <n v="5789020"/>
        <n v="5789021"/>
        <n v="5789022"/>
        <n v="5789023"/>
        <n v="5789024"/>
        <n v="5789025"/>
        <n v="5789026"/>
        <n v="5789027"/>
        <n v="5789028"/>
        <n v="5789029"/>
        <n v="5789030"/>
        <n v="5789031"/>
        <n v="5789032"/>
        <n v="5789033"/>
        <n v="5789034"/>
        <n v="5789035"/>
        <n v="5789036"/>
        <n v="5789037"/>
        <n v="5789038"/>
        <n v="5789039"/>
        <n v="5789040"/>
        <n v="5789041"/>
        <n v="5789042"/>
        <n v="5789043"/>
        <n v="5789044"/>
        <n v="5789045"/>
        <n v="5789046"/>
        <n v="5789047"/>
        <n v="5789048"/>
        <n v="5789049"/>
        <n v="5789050"/>
        <n v="5789051"/>
        <n v="5789052"/>
        <n v="5789053"/>
        <n v="5789054"/>
        <n v="5789055"/>
        <n v="5789056"/>
        <n v="5789057"/>
        <n v="5789058"/>
        <n v="5789059"/>
        <n v="5789060"/>
        <n v="5789061"/>
        <n v="5789062"/>
        <n v="5789063"/>
        <n v="5789064"/>
        <n v="5789065"/>
        <n v="5789066"/>
        <n v="5789067"/>
        <n v="5789068"/>
        <n v="5789069"/>
        <n v="5789070"/>
        <n v="5789071"/>
        <n v="5789072"/>
        <n v="5789073"/>
        <n v="5789074"/>
        <n v="5789075"/>
        <n v="5789076"/>
        <n v="5789077"/>
        <n v="5789078"/>
        <n v="5789079"/>
        <n v="5789080"/>
        <n v="5789081"/>
        <n v="5789082"/>
        <n v="5789083"/>
        <n v="5789084"/>
        <n v="5789085"/>
        <n v="5789086"/>
        <n v="5789087"/>
        <n v="5789088"/>
        <n v="5789089"/>
        <n v="5789090"/>
        <n v="5789091"/>
        <n v="5789092"/>
        <n v="5789093"/>
        <n v="5789094"/>
        <n v="5789095"/>
        <n v="5789096"/>
        <n v="5789097"/>
        <n v="5789098"/>
        <n v="5789099"/>
        <n v="5789100"/>
        <n v="5789101"/>
        <n v="5789102"/>
        <n v="5789103"/>
        <n v="5789104"/>
        <n v="5789105"/>
        <n v="5789106"/>
        <n v="5789107"/>
        <n v="5789108"/>
        <n v="5789109"/>
        <n v="5789110"/>
        <n v="5789111"/>
        <n v="5789112"/>
        <n v="5789113"/>
        <n v="5789114"/>
        <n v="5789115"/>
        <n v="5789116"/>
        <n v="5789117"/>
        <n v="5789118"/>
        <n v="5789119"/>
        <n v="5789120"/>
        <n v="5789121"/>
        <n v="5789122"/>
        <n v="5789123"/>
        <n v="5789124"/>
        <n v="5789125"/>
        <n v="5789126"/>
        <n v="5789127"/>
        <n v="5789128"/>
        <n v="5789129"/>
        <n v="5789130"/>
        <n v="5789131"/>
        <n v="5789132"/>
        <n v="5789133"/>
        <n v="5789134"/>
        <n v="5789135"/>
        <n v="5789136"/>
        <n v="5789137"/>
        <n v="5789138"/>
        <n v="5789139"/>
        <n v="5789140"/>
        <n v="5789141"/>
        <n v="5789142"/>
        <n v="5789143"/>
        <n v="5789144"/>
        <n v="5789145"/>
        <n v="5789146"/>
        <n v="5789147"/>
        <n v="5789148"/>
        <n v="5789149"/>
        <n v="5789150"/>
        <n v="5789151"/>
        <n v="5789152"/>
        <n v="5789153"/>
        <n v="5789154"/>
        <n v="5789155"/>
        <n v="5789156"/>
        <n v="5789157"/>
        <n v="5789158"/>
        <n v="5789159"/>
        <n v="5789160"/>
        <n v="5789161"/>
        <n v="5789251"/>
        <n v="5789252"/>
        <n v="5789253"/>
        <n v="5789254"/>
        <n v="5789255"/>
        <n v="5789256"/>
        <n v="5789257"/>
        <n v="5789258"/>
        <n v="5789259"/>
        <n v="5789260"/>
        <n v="5789261"/>
        <n v="5789262"/>
        <n v="5789263"/>
        <n v="5789264"/>
        <n v="5789265"/>
        <n v="5789266"/>
        <n v="5789267"/>
        <n v="5789268"/>
        <n v="5789269"/>
        <n v="5789270"/>
        <n v="5789271"/>
        <n v="5789272"/>
        <n v="5789273"/>
        <n v="5789274"/>
        <n v="5789275"/>
        <n v="5789276"/>
        <n v="5789277"/>
        <n v="5789278"/>
        <n v="5789279"/>
        <n v="5789280"/>
        <n v="5789281"/>
        <n v="5789282"/>
        <n v="5789283"/>
        <n v="5789284"/>
        <n v="5789285"/>
        <n v="5789286"/>
        <n v="5789287"/>
        <n v="5789288"/>
        <n v="5789289"/>
        <n v="5789290"/>
        <n v="5789291"/>
        <n v="5789292"/>
        <n v="5789293"/>
        <n v="5789294"/>
        <n v="5789295"/>
        <n v="5789296"/>
        <n v="5789297"/>
        <n v="5789298"/>
        <n v="5789299"/>
        <n v="5789300"/>
        <n v="5789301"/>
        <n v="5789302"/>
        <n v="5789303"/>
        <n v="5789304"/>
        <n v="5789305"/>
        <n v="5789351"/>
        <n v="5789352"/>
        <n v="5789353"/>
        <n v="5789354"/>
        <n v="5789355"/>
        <n v="5789356"/>
        <n v="5789357"/>
        <n v="5789358"/>
        <n v="5789359"/>
        <n v="5789360"/>
        <n v="5789361"/>
        <n v="5789362"/>
        <n v="5789363"/>
        <n v="5789364"/>
        <n v="5789365"/>
        <n v="5789366"/>
        <n v="5789367"/>
        <n v="5789368"/>
        <n v="5789369"/>
        <n v="5789370"/>
        <n v="5789451"/>
        <n v="5789452"/>
        <n v="5789453"/>
        <n v="5789454"/>
        <n v="5789455"/>
        <n v="5789456"/>
        <n v="5789457"/>
        <n v="5789458"/>
        <n v="5789459"/>
        <n v="5789460"/>
        <n v="5789461"/>
        <n v="5789462"/>
        <n v="5789463"/>
        <n v="5789464"/>
        <n v="5789465"/>
        <n v="5789801"/>
        <n v="5789802"/>
        <n v="5789803"/>
        <n v="5789804"/>
        <n v="5789805"/>
        <n v="5789806"/>
        <n v="5789807"/>
        <n v="5789808"/>
        <n v="5789809"/>
        <n v="5789810"/>
        <n v="5789811"/>
        <n v="5789812"/>
        <n v="5789813"/>
        <n v="5789814"/>
        <n v="5789815"/>
        <n v="5789816"/>
        <n v="5789817"/>
        <n v="5789818"/>
        <n v="5789819"/>
        <n v="5789820"/>
        <n v="5789821"/>
        <n v="5789822"/>
        <n v="5789823"/>
        <n v="5789824"/>
        <n v="5789825"/>
        <n v="5789826"/>
        <n v="5789827"/>
        <n v="5789828"/>
        <n v="5789829"/>
        <n v="5789830"/>
        <n v="5789831"/>
        <n v="5789832"/>
        <n v="5789833"/>
        <n v="5789834"/>
        <n v="5789835"/>
        <n v="5789836"/>
        <n v="5789837"/>
        <n v="5789838"/>
        <n v="5789839"/>
        <n v="5789840"/>
        <n v="5789841"/>
        <n v="5789842"/>
        <n v="5789843"/>
        <n v="5789844"/>
        <n v="5789845"/>
        <n v="5789846"/>
        <n v="5789847"/>
        <n v="5789848"/>
        <n v="5789849"/>
        <n v="5789850"/>
        <n v="5789851"/>
        <n v="5789852"/>
        <n v="5789853"/>
        <n v="5789854"/>
        <n v="5789855"/>
        <n v="5789856"/>
        <n v="5789857"/>
        <n v="5789858"/>
        <n v="5789859"/>
        <n v="5789860"/>
        <n v="5789861"/>
        <n v="5789862"/>
        <n v="5789863"/>
        <n v="5789864"/>
        <n v="5789865"/>
        <n v="5789866"/>
        <n v="5789867"/>
        <n v="5789868"/>
        <n v="5789869"/>
        <n v="5789870"/>
        <n v="5789871"/>
        <n v="5789872"/>
        <n v="5789873"/>
        <n v="5789874"/>
        <n v="5789875"/>
        <n v="5789876"/>
        <n v="5789877"/>
        <n v="5789878"/>
        <n v="5789879"/>
        <n v="5789880"/>
        <n v="5789881"/>
        <n v="5789883"/>
        <n v="5789884"/>
        <n v="5789885"/>
        <n v="5789886"/>
        <n v="5789887"/>
        <n v="5789888"/>
        <n v="5789889"/>
        <n v="5789890"/>
        <n v="5789891"/>
        <n v="5789892"/>
        <n v="5789893"/>
        <n v="5789894"/>
        <n v="5789895"/>
        <n v="5789896"/>
        <n v="5789897"/>
        <n v="5789908"/>
        <n v="5789909"/>
        <n v="5789911"/>
        <n v="5789912"/>
        <n v="5789913"/>
        <n v="5789914"/>
        <n v="5789915"/>
        <n v="5789916"/>
        <n v="5789917"/>
        <n v="5789918"/>
        <n v="5789919"/>
        <n v="5789920"/>
        <n v="5789921"/>
        <n v="5789922"/>
        <n v="5789923"/>
        <n v="5789924"/>
        <n v="5789925"/>
        <n v="5789926"/>
        <n v="5789927"/>
        <n v="5789928"/>
        <n v="5789929"/>
        <n v="5789930"/>
        <n v="5789931"/>
        <n v="5789932"/>
        <n v="5789933"/>
        <n v="5789934"/>
        <n v="5789935"/>
        <n v="5789936"/>
        <n v="5789937"/>
        <n v="5789938"/>
        <n v="5789939"/>
        <n v="5789940"/>
        <n v="5789941"/>
        <n v="5789942"/>
        <n v="5789943"/>
        <n v="5789944"/>
        <n v="5789945"/>
        <n v="5789946"/>
        <n v="5789947"/>
        <n v="5789948"/>
        <n v="5789949"/>
        <n v="5789950"/>
        <n v="6000000"/>
        <m/>
      </sharedItems>
    </cacheField>
    <cacheField name="WSR_NO" numFmtId="0">
      <sharedItems containsString="0" containsBlank="1" containsNumber="1" containsInteger="1" minValue="8741951" maxValue="12315050" count="1016">
        <n v="8741951"/>
        <n v="8741952"/>
        <n v="8741953"/>
        <n v="8741954"/>
        <n v="8741955"/>
        <n v="8741956"/>
        <n v="8741957"/>
        <n v="8741958"/>
        <n v="8741959"/>
        <n v="8741960"/>
        <n v="8741961"/>
        <n v="8741962"/>
        <n v="8741963"/>
        <n v="8741964"/>
        <n v="8741965"/>
        <n v="8741966"/>
        <n v="8741967"/>
        <n v="8741968"/>
        <n v="8741969"/>
        <n v="8741970"/>
        <n v="8741971"/>
        <n v="8741972"/>
        <n v="8741973"/>
        <n v="8741974"/>
        <n v="8741975"/>
        <n v="8741976"/>
        <n v="8741977"/>
        <n v="8741978"/>
        <n v="8741979"/>
        <n v="8741980"/>
        <n v="8741981"/>
        <n v="8741982"/>
        <n v="8741983"/>
        <n v="8741984"/>
        <n v="8741985"/>
        <n v="8741986"/>
        <n v="8741987"/>
        <n v="8741988"/>
        <n v="8741989"/>
        <n v="8741990"/>
        <n v="8741991"/>
        <n v="8741992"/>
        <n v="8741993"/>
        <n v="8741994"/>
        <n v="8741995"/>
        <n v="8741996"/>
        <n v="8741997"/>
        <n v="8741998"/>
        <n v="8741999"/>
        <n v="8742000"/>
        <n v="8742001"/>
        <n v="8742002"/>
        <n v="8742003"/>
        <n v="8742004"/>
        <n v="8742005"/>
        <n v="8742006"/>
        <n v="8742007"/>
        <n v="8742008"/>
        <n v="8742009"/>
        <n v="8742010"/>
        <n v="8742011"/>
        <n v="8742012"/>
        <n v="8742013"/>
        <n v="8742014"/>
        <n v="8742015"/>
        <n v="8742016"/>
        <n v="8742017"/>
        <n v="8742018"/>
        <n v="8742019"/>
        <n v="8742020"/>
        <n v="8742021"/>
        <n v="8742022"/>
        <n v="8742023"/>
        <n v="8742024"/>
        <n v="8742025"/>
        <n v="8742026"/>
        <n v="8742027"/>
        <n v="8742028"/>
        <n v="8742029"/>
        <n v="8742030"/>
        <n v="8742031"/>
        <n v="8742032"/>
        <n v="8742033"/>
        <n v="8742034"/>
        <n v="8742035"/>
        <n v="8742036"/>
        <n v="8742037"/>
        <n v="8742038"/>
        <n v="8742039"/>
        <n v="8742040"/>
        <n v="8742041"/>
        <n v="8742042"/>
        <n v="8742043"/>
        <n v="8742044"/>
        <n v="8742045"/>
        <n v="8742046"/>
        <n v="8742047"/>
        <n v="8742048"/>
        <n v="8742049"/>
        <n v="8742050"/>
        <n v="9983951"/>
        <n v="9983952"/>
        <n v="9983953"/>
        <n v="9983954"/>
        <n v="9983955"/>
        <n v="9983956"/>
        <n v="9983957"/>
        <n v="9983958"/>
        <n v="9983964"/>
        <n v="9984082"/>
        <n v="9984086"/>
        <n v="9984087"/>
        <n v="9984089"/>
        <n v="9984090"/>
        <n v="9984091"/>
        <n v="9984093"/>
        <n v="9984094"/>
        <n v="9984095"/>
        <n v="9984096"/>
        <n v="9984097"/>
        <n v="9984098"/>
        <n v="9984099"/>
        <n v="9984100"/>
        <n v="9984101"/>
        <n v="9984102"/>
        <n v="9984103"/>
        <n v="9984104"/>
        <n v="9984105"/>
        <n v="9984106"/>
        <n v="9984107"/>
        <n v="9984108"/>
        <n v="9984109"/>
        <n v="9984110"/>
        <n v="9984111"/>
        <n v="9984112"/>
        <n v="9984113"/>
        <n v="9984114"/>
        <n v="9984115"/>
        <n v="9984116"/>
        <n v="9984117"/>
        <n v="9984118"/>
        <n v="9984119"/>
        <n v="9984120"/>
        <n v="9984121"/>
        <n v="9984122"/>
        <n v="9984123"/>
        <n v="9984124"/>
        <n v="9984125"/>
        <n v="9984126"/>
        <n v="9984127"/>
        <n v="9984128"/>
        <n v="9984129"/>
        <n v="9984130"/>
        <n v="9984131"/>
        <n v="9984132"/>
        <n v="9984133"/>
        <n v="9984134"/>
        <n v="9984135"/>
        <n v="9984136"/>
        <n v="9984137"/>
        <n v="9984138"/>
        <n v="9984139"/>
        <n v="9984140"/>
        <n v="9984141"/>
        <n v="9984142"/>
        <n v="9984143"/>
        <n v="9984144"/>
        <n v="9984145"/>
        <n v="9984146"/>
        <n v="9984147"/>
        <n v="9984148"/>
        <n v="9984149"/>
        <n v="9984150"/>
        <n v="9984169"/>
        <n v="9984170"/>
        <n v="9984171"/>
        <n v="9984172"/>
        <n v="9984173"/>
        <n v="9984174"/>
        <n v="9984175"/>
        <n v="9984176"/>
        <n v="9984177"/>
        <n v="9984178"/>
        <n v="9984179"/>
        <n v="9984180"/>
        <n v="9984181"/>
        <n v="9984182"/>
        <n v="9984183"/>
        <n v="9984184"/>
        <n v="9984185"/>
        <n v="9984186"/>
        <n v="9984187"/>
        <n v="9984188"/>
        <n v="9984189"/>
        <n v="9984190"/>
        <n v="9984191"/>
        <n v="9984192"/>
        <n v="9984193"/>
        <n v="9984194"/>
        <n v="9984195"/>
        <n v="9984196"/>
        <n v="9984197"/>
        <n v="9984198"/>
        <n v="9984199"/>
        <n v="9984200"/>
        <n v="9984201"/>
        <n v="9984202"/>
        <n v="9984203"/>
        <n v="9984204"/>
        <n v="9984205"/>
        <n v="9984206"/>
        <n v="9984207"/>
        <n v="9984208"/>
        <n v="9984209"/>
        <n v="11356434"/>
        <n v="11503732"/>
        <n v="11503733"/>
        <n v="11503734"/>
        <n v="11504328"/>
        <n v="11504330"/>
        <n v="11504331"/>
        <n v="11504332"/>
        <n v="11504333"/>
        <n v="11504334"/>
        <n v="11504335"/>
        <n v="11504336"/>
        <n v="11504337"/>
        <n v="11504338"/>
        <n v="11504339"/>
        <n v="11504340"/>
        <n v="11504341"/>
        <n v="11926028"/>
        <n v="11951406"/>
        <n v="11952951"/>
        <n v="11954766"/>
        <n v="11954770"/>
        <n v="11954776"/>
        <n v="11954777"/>
        <n v="11954778"/>
        <n v="11954779"/>
        <n v="11954780"/>
        <n v="11954781"/>
        <n v="11954782"/>
        <n v="11954783"/>
        <n v="11954784"/>
        <n v="11954786"/>
        <n v="11954787"/>
        <n v="11954788"/>
        <n v="11954791"/>
        <n v="11954793"/>
        <n v="11954797"/>
        <n v="11955079"/>
        <n v="11955080"/>
        <n v="11955081"/>
        <n v="11955101"/>
        <n v="11955102"/>
        <n v="11955103"/>
        <n v="11955104"/>
        <n v="11955105"/>
        <n v="11955106"/>
        <n v="11955107"/>
        <n v="11955108"/>
        <n v="11955109"/>
        <n v="11955110"/>
        <n v="11955111"/>
        <n v="11955112"/>
        <n v="11955113"/>
        <n v="11955114"/>
        <n v="11955115"/>
        <n v="11955116"/>
        <n v="11955117"/>
        <n v="11955118"/>
        <n v="11955119"/>
        <n v="11955120"/>
        <n v="11955121"/>
        <n v="11955122"/>
        <n v="11955123"/>
        <n v="11955124"/>
        <n v="11955125"/>
        <n v="11955126"/>
        <n v="11955127"/>
        <n v="11955128"/>
        <n v="11955129"/>
        <n v="11955130"/>
        <n v="11955131"/>
        <n v="11955132"/>
        <n v="11955133"/>
        <n v="11955134"/>
        <n v="11955135"/>
        <n v="11955136"/>
        <n v="11955137"/>
        <n v="11955139"/>
        <n v="11955141"/>
        <n v="11955142"/>
        <n v="11955143"/>
        <n v="11955144"/>
        <n v="11955145"/>
        <n v="11955146"/>
        <n v="11955147"/>
        <n v="11955148"/>
        <n v="11955149"/>
        <n v="11955150"/>
        <n v="11955296"/>
        <n v="11955297"/>
        <n v="11955298"/>
        <n v="11955299"/>
        <n v="11955300"/>
        <n v="11955401"/>
        <n v="11955402"/>
        <n v="11955403"/>
        <n v="11955404"/>
        <n v="11955405"/>
        <n v="11955406"/>
        <n v="11955407"/>
        <n v="11955408"/>
        <n v="11955409"/>
        <n v="11955410"/>
        <n v="11955411"/>
        <n v="11955412"/>
        <n v="11955413"/>
        <n v="11955414"/>
        <n v="11955415"/>
        <n v="11955416"/>
        <n v="11955603"/>
        <n v="11955604"/>
        <n v="11955605"/>
        <n v="11955606"/>
        <n v="11955607"/>
        <n v="11955608"/>
        <n v="11955609"/>
        <n v="11955610"/>
        <n v="11955611"/>
        <n v="11955612"/>
        <n v="11955613"/>
        <n v="11955614"/>
        <n v="11955615"/>
        <n v="11955616"/>
        <n v="11955617"/>
        <n v="11955618"/>
        <n v="11955619"/>
        <n v="11955620"/>
        <n v="11955621"/>
        <n v="11955622"/>
        <n v="11955623"/>
        <n v="11955624"/>
        <n v="11955625"/>
        <n v="11955626"/>
        <n v="11955627"/>
        <n v="11955628"/>
        <n v="11955629"/>
        <n v="11955630"/>
        <n v="11955631"/>
        <n v="11955632"/>
        <n v="11955633"/>
        <n v="11955634"/>
        <n v="11955635"/>
        <n v="11955636"/>
        <n v="11955637"/>
        <n v="11955638"/>
        <n v="11955639"/>
        <n v="11955640"/>
        <n v="11955641"/>
        <n v="11955642"/>
        <n v="11955643"/>
        <n v="11955644"/>
        <n v="11955645"/>
        <n v="11955646"/>
        <n v="11955647"/>
        <n v="11955648"/>
        <n v="11955649"/>
        <n v="11955650"/>
        <n v="11955651"/>
        <n v="11955652"/>
        <n v="11955653"/>
        <n v="11955654"/>
        <n v="11955655"/>
        <n v="11955661"/>
        <n v="11955662"/>
        <n v="11955663"/>
        <n v="11955664"/>
        <n v="11955665"/>
        <n v="11955666"/>
        <n v="11955667"/>
        <n v="11955668"/>
        <n v="11955669"/>
        <n v="11955670"/>
        <n v="11955671"/>
        <n v="11955672"/>
        <n v="11955673"/>
        <n v="11955674"/>
        <n v="11955675"/>
        <n v="11955676"/>
        <n v="11955677"/>
        <n v="11955678"/>
        <n v="11955679"/>
        <n v="11955680"/>
        <n v="11955681"/>
        <n v="11955682"/>
        <n v="11955683"/>
        <n v="11955684"/>
        <n v="11955685"/>
        <n v="11955686"/>
        <n v="11955687"/>
        <n v="11955688"/>
        <n v="11955689"/>
        <n v="11955690"/>
        <n v="11955691"/>
        <n v="11955692"/>
        <n v="11955693"/>
        <n v="11955737"/>
        <n v="11955738"/>
        <n v="11955739"/>
        <n v="11955740"/>
        <n v="11955741"/>
        <n v="11955742"/>
        <n v="11955743"/>
        <n v="11955744"/>
        <n v="11955745"/>
        <n v="11955746"/>
        <n v="11955747"/>
        <n v="11955748"/>
        <n v="11955749"/>
        <n v="11955750"/>
        <n v="11955751"/>
        <n v="11955752"/>
        <n v="11955753"/>
        <n v="11955754"/>
        <n v="11955755"/>
        <n v="11955756"/>
        <n v="11955757"/>
        <n v="11955758"/>
        <n v="11955759"/>
        <n v="11955801"/>
        <n v="11955802"/>
        <n v="11955803"/>
        <n v="11955804"/>
        <n v="11955805"/>
        <n v="11955806"/>
        <n v="11955807"/>
        <n v="11955808"/>
        <n v="11955809"/>
        <n v="11955810"/>
        <n v="11955811"/>
        <n v="11955813"/>
        <n v="11955814"/>
        <n v="11955815"/>
        <n v="11955817"/>
        <n v="11955847"/>
        <n v="11955848"/>
        <n v="11955849"/>
        <n v="11955850"/>
        <n v="11955901"/>
        <n v="11955902"/>
        <n v="11955903"/>
        <n v="11955904"/>
        <n v="11955905"/>
        <n v="11955906"/>
        <n v="11955907"/>
        <n v="11955908"/>
        <n v="11955909"/>
        <n v="11955910"/>
        <n v="11955911"/>
        <n v="11955912"/>
        <n v="11955913"/>
        <n v="11955914"/>
        <n v="11955951"/>
        <n v="11955952"/>
        <n v="11955955"/>
        <n v="11956006"/>
        <n v="11956007"/>
        <n v="11956008"/>
        <n v="11956009"/>
        <n v="11956010"/>
        <n v="11956011"/>
        <n v="11956012"/>
        <n v="11956013"/>
        <n v="11956014"/>
        <n v="11956015"/>
        <n v="11956016"/>
        <n v="11956017"/>
        <n v="11956018"/>
        <n v="11956019"/>
        <n v="11956020"/>
        <n v="11956021"/>
        <n v="11956022"/>
        <n v="11956023"/>
        <n v="11956024"/>
        <n v="11956025"/>
        <n v="11956026"/>
        <n v="11956027"/>
        <n v="11956029"/>
        <n v="11956030"/>
        <n v="11956031"/>
        <n v="11956032"/>
        <n v="11956033"/>
        <n v="11956034"/>
        <n v="11956035"/>
        <n v="11956036"/>
        <n v="11956037"/>
        <n v="11956038"/>
        <n v="11956039"/>
        <n v="11956040"/>
        <n v="11956041"/>
        <n v="11956042"/>
        <n v="11956043"/>
        <n v="11956044"/>
        <n v="11956045"/>
        <n v="11956046"/>
        <n v="11956047"/>
        <n v="11956048"/>
        <n v="11956049"/>
        <n v="11956050"/>
        <n v="11956051"/>
        <n v="11956052"/>
        <n v="11956053"/>
        <n v="11956054"/>
        <n v="11956055"/>
        <n v="11956056"/>
        <n v="11956057"/>
        <n v="11956058"/>
        <n v="11956059"/>
        <n v="11956060"/>
        <n v="11956061"/>
        <n v="11956062"/>
        <n v="11956063"/>
        <n v="11956064"/>
        <n v="11956065"/>
        <n v="11956066"/>
        <n v="11956067"/>
        <n v="11956068"/>
        <n v="11956069"/>
        <n v="11956070"/>
        <n v="11956071"/>
        <n v="11956072"/>
        <n v="11956073"/>
        <n v="11956074"/>
        <n v="11956075"/>
        <n v="11956076"/>
        <n v="11956077"/>
        <n v="11956078"/>
        <n v="11956079"/>
        <n v="11956080"/>
        <n v="11956081"/>
        <n v="11956082"/>
        <n v="11956083"/>
        <n v="11956084"/>
        <n v="11956085"/>
        <n v="11956086"/>
        <n v="11956087"/>
        <n v="11956088"/>
        <n v="11956089"/>
        <n v="11956090"/>
        <n v="11956091"/>
        <n v="11956092"/>
        <n v="11956093"/>
        <n v="11956094"/>
        <n v="11956095"/>
        <n v="11956096"/>
        <n v="11956097"/>
        <n v="11956098"/>
        <n v="11956099"/>
        <n v="11956100"/>
        <n v="11956101"/>
        <n v="11956102"/>
        <n v="11956103"/>
        <n v="11956104"/>
        <n v="11956105"/>
        <n v="11956106"/>
        <n v="11956107"/>
        <n v="11956108"/>
        <n v="11956109"/>
        <n v="11956110"/>
        <n v="11956111"/>
        <n v="11956112"/>
        <n v="11956113"/>
        <n v="11956114"/>
        <n v="11956115"/>
        <n v="11956116"/>
        <n v="11956117"/>
        <n v="11956118"/>
        <n v="11956119"/>
        <n v="11956120"/>
        <n v="11956121"/>
        <n v="11956122"/>
        <n v="11956123"/>
        <n v="11956124"/>
        <n v="11956125"/>
        <n v="11956126"/>
        <n v="11956127"/>
        <n v="11956128"/>
        <n v="11956129"/>
        <n v="11956130"/>
        <n v="11956131"/>
        <n v="11956132"/>
        <n v="11956133"/>
        <n v="11956134"/>
        <n v="11956135"/>
        <n v="11956136"/>
        <n v="11956137"/>
        <n v="11956138"/>
        <n v="11956139"/>
        <n v="11956140"/>
        <n v="11956141"/>
        <n v="11956142"/>
        <n v="11956143"/>
        <n v="11956144"/>
        <n v="11956145"/>
        <n v="11956146"/>
        <n v="11956147"/>
        <n v="11956148"/>
        <n v="11956149"/>
        <n v="11956150"/>
        <n v="11956151"/>
        <n v="11956152"/>
        <n v="11956153"/>
        <n v="11956154"/>
        <n v="11956155"/>
        <n v="11956156"/>
        <n v="11956157"/>
        <n v="11956158"/>
        <n v="11956159"/>
        <n v="11956160"/>
        <n v="11956161"/>
        <n v="11956162"/>
        <n v="11956163"/>
        <n v="11956164"/>
        <n v="11956165"/>
        <n v="11956166"/>
        <n v="11956167"/>
        <n v="11956168"/>
        <n v="11956169"/>
        <n v="11956170"/>
        <n v="11956171"/>
        <n v="11956172"/>
        <n v="11956173"/>
        <n v="11956174"/>
        <n v="11956175"/>
        <n v="11956176"/>
        <n v="11956177"/>
        <n v="11956178"/>
        <n v="11956179"/>
        <n v="11956180"/>
        <n v="11956181"/>
        <n v="11956182"/>
        <n v="11956183"/>
        <n v="11956185"/>
        <n v="11956186"/>
        <n v="11956187"/>
        <n v="11956188"/>
        <n v="11956189"/>
        <n v="11956190"/>
        <n v="11956191"/>
        <n v="11956192"/>
        <n v="11956193"/>
        <n v="11956194"/>
        <n v="11956195"/>
        <n v="11956196"/>
        <n v="11956197"/>
        <n v="11956198"/>
        <n v="11956199"/>
        <n v="11956200"/>
        <n v="11956201"/>
        <n v="11956202"/>
        <n v="11956235"/>
        <n v="11956236"/>
        <n v="11956239"/>
        <n v="11956240"/>
        <n v="11956241"/>
        <n v="11956309"/>
        <n v="11956310"/>
        <n v="11956311"/>
        <n v="11956337"/>
        <n v="11956351"/>
        <n v="11956352"/>
        <n v="11956353"/>
        <n v="11956369"/>
        <n v="11956370"/>
        <n v="11956371"/>
        <n v="11956372"/>
        <n v="11956373"/>
        <n v="11956374"/>
        <n v="11956375"/>
        <n v="11956376"/>
        <n v="11956377"/>
        <n v="11956378"/>
        <n v="11956379"/>
        <n v="11956380"/>
        <n v="11956381"/>
        <n v="11956382"/>
        <n v="11956383"/>
        <n v="11956384"/>
        <n v="11956385"/>
        <n v="11956386"/>
        <n v="11956387"/>
        <n v="11956388"/>
        <n v="11956389"/>
        <n v="11956390"/>
        <n v="11956391"/>
        <n v="11956392"/>
        <n v="11956393"/>
        <n v="11956394"/>
        <n v="11956395"/>
        <n v="11956396"/>
        <n v="11956397"/>
        <n v="11956398"/>
        <n v="11956399"/>
        <n v="11956400"/>
        <n v="11956402"/>
        <n v="11956404"/>
        <n v="11956405"/>
        <n v="11956407"/>
        <n v="11956408"/>
        <n v="11956409"/>
        <n v="11956417"/>
        <n v="11956418"/>
        <n v="11956419"/>
        <n v="11956428"/>
        <n v="11956429"/>
        <n v="11956430"/>
        <n v="11956432"/>
        <n v="11956439"/>
        <n v="11956454"/>
        <n v="11956456"/>
        <n v="11956457"/>
        <n v="11956459"/>
        <n v="11956460"/>
        <n v="11956461"/>
        <n v="11956804"/>
        <n v="12020409"/>
        <n v="12040404"/>
        <n v="12040405"/>
        <n v="12040406"/>
        <n v="12040407"/>
        <n v="12040408"/>
        <n v="12040429"/>
        <n v="12040430"/>
        <n v="12040431"/>
        <n v="12040432"/>
        <n v="12040433"/>
        <n v="12040434"/>
        <n v="12040435"/>
        <n v="12040436"/>
        <n v="12040437"/>
        <n v="12040438"/>
        <n v="12040439"/>
        <n v="12040440"/>
        <n v="12040441"/>
        <n v="12040442"/>
        <n v="12040443"/>
        <n v="12040449"/>
        <n v="12239401"/>
        <n v="12239402"/>
        <n v="12239403"/>
        <n v="12239404"/>
        <n v="12239405"/>
        <n v="12239406"/>
        <n v="12239407"/>
        <n v="12239408"/>
        <n v="12239409"/>
        <n v="12239410"/>
        <n v="12239411"/>
        <n v="12239412"/>
        <n v="12239413"/>
        <n v="12239415"/>
        <n v="12239416"/>
        <n v="12239417"/>
        <n v="12239418"/>
        <n v="12239419"/>
        <n v="12239420"/>
        <n v="12239421"/>
        <n v="12239422"/>
        <n v="12239423"/>
        <n v="12239424"/>
        <n v="12239425"/>
        <n v="12239426"/>
        <n v="12239427"/>
        <n v="12239428"/>
        <n v="12239429"/>
        <n v="12239430"/>
        <n v="12239431"/>
        <n v="12239432"/>
        <n v="12239433"/>
        <n v="12239434"/>
        <n v="12239435"/>
        <n v="12239436"/>
        <n v="12239437"/>
        <n v="12239438"/>
        <n v="12239439"/>
        <n v="12239440"/>
        <n v="12239441"/>
        <n v="12239442"/>
        <n v="12239443"/>
        <n v="12239444"/>
        <n v="12239445"/>
        <n v="12239446"/>
        <n v="12239447"/>
        <n v="12239448"/>
        <n v="12239450"/>
        <n v="12240055"/>
        <n v="12240056"/>
        <n v="12240109"/>
        <n v="12240110"/>
        <n v="12240111"/>
        <n v="12240112"/>
        <n v="12240113"/>
        <n v="12312051"/>
        <n v="12312052"/>
        <n v="12312053"/>
        <n v="12312054"/>
        <n v="12312055"/>
        <n v="12312201"/>
        <n v="12312202"/>
        <n v="12312203"/>
        <n v="12312204"/>
        <n v="12312205"/>
        <n v="12312206"/>
        <n v="12312207"/>
        <n v="12312208"/>
        <n v="12312209"/>
        <n v="12312210"/>
        <n v="12312211"/>
        <n v="12312212"/>
        <n v="12312213"/>
        <n v="12312214"/>
        <n v="12312215"/>
        <n v="12312216"/>
        <n v="12312217"/>
        <n v="12312218"/>
        <n v="12312219"/>
        <n v="12312220"/>
        <n v="12312221"/>
        <n v="12312222"/>
        <n v="12312223"/>
        <n v="12312224"/>
        <n v="12312225"/>
        <n v="12312226"/>
        <n v="12312227"/>
        <n v="12312228"/>
        <n v="12312229"/>
        <n v="12312230"/>
        <n v="12312231"/>
        <n v="12312232"/>
        <n v="12312233"/>
        <n v="12312234"/>
        <n v="12312235"/>
        <n v="12312236"/>
        <n v="12312237"/>
        <n v="12312238"/>
        <n v="12312239"/>
        <n v="12312240"/>
        <n v="12312241"/>
        <n v="12312242"/>
        <n v="12312243"/>
        <n v="12312244"/>
        <n v="12312245"/>
        <n v="12312246"/>
        <n v="12312247"/>
        <n v="12312248"/>
        <n v="12312249"/>
        <n v="12312250"/>
        <n v="12312251"/>
        <n v="12312252"/>
        <n v="12312253"/>
        <n v="12312254"/>
        <n v="12312255"/>
        <n v="12312256"/>
        <n v="12312257"/>
        <n v="12312258"/>
        <n v="12312259"/>
        <n v="12312260"/>
        <n v="12312261"/>
        <n v="12313779"/>
        <n v="12313784"/>
        <n v="12313785"/>
        <n v="12313786"/>
        <n v="12313787"/>
        <n v="12313788"/>
        <n v="12313789"/>
        <n v="12313790"/>
        <n v="12313791"/>
        <n v="12313792"/>
        <n v="12313793"/>
        <n v="12313794"/>
        <n v="12313795"/>
        <n v="12313796"/>
        <n v="12313797"/>
        <n v="12313798"/>
        <n v="12313799"/>
        <n v="12313800"/>
        <n v="12314824"/>
        <n v="12314825"/>
        <n v="12314826"/>
        <n v="12314827"/>
        <n v="12314828"/>
        <n v="12314829"/>
        <n v="12314830"/>
        <n v="12314831"/>
        <n v="12314832"/>
        <n v="12314833"/>
        <n v="12314834"/>
        <n v="12314835"/>
        <n v="12314836"/>
        <n v="12314837"/>
        <n v="12314838"/>
        <n v="12314839"/>
        <n v="12314840"/>
        <n v="12314841"/>
        <n v="12314842"/>
        <n v="12314843"/>
        <n v="12314844"/>
        <n v="12314845"/>
        <n v="12314846"/>
        <n v="12314847"/>
        <n v="12314848"/>
        <n v="12314849"/>
        <n v="12314850"/>
        <n v="12314901"/>
        <n v="12314902"/>
        <n v="12314903"/>
        <n v="12314904"/>
        <n v="12314905"/>
        <n v="12314906"/>
        <n v="12314907"/>
        <n v="12314908"/>
        <n v="12314909"/>
        <n v="12314910"/>
        <n v="12314911"/>
        <n v="12314912"/>
        <n v="12314913"/>
        <n v="12314914"/>
        <n v="12314915"/>
        <n v="12314916"/>
        <n v="12314917"/>
        <n v="12314918"/>
        <n v="12314919"/>
        <n v="12314920"/>
        <n v="12314921"/>
        <n v="12314922"/>
        <n v="12314923"/>
        <n v="12314924"/>
        <n v="12314925"/>
        <n v="12314926"/>
        <n v="12314927"/>
        <n v="12314928"/>
        <n v="12314929"/>
        <n v="12314930"/>
        <n v="12314931"/>
        <n v="12314932"/>
        <n v="12314933"/>
        <n v="12314934"/>
        <n v="12314935"/>
        <n v="12314936"/>
        <n v="12314937"/>
        <n v="12314938"/>
        <n v="12314939"/>
        <n v="12314940"/>
        <n v="12314941"/>
        <n v="12314942"/>
        <n v="12314943"/>
        <n v="12314944"/>
        <n v="12314945"/>
        <n v="12314946"/>
        <n v="12314947"/>
        <n v="12314948"/>
        <n v="12314949"/>
        <n v="12314950"/>
        <n v="12315001"/>
        <n v="12315002"/>
        <n v="12315003"/>
        <n v="12315004"/>
        <n v="12315005"/>
        <n v="12315006"/>
        <n v="12315007"/>
        <n v="12315008"/>
        <n v="12315009"/>
        <n v="12315010"/>
        <n v="12315011"/>
        <n v="12315012"/>
        <n v="12315013"/>
        <n v="12315014"/>
        <n v="12315015"/>
        <n v="12315016"/>
        <n v="12315017"/>
        <n v="12315018"/>
        <n v="12315019"/>
        <n v="12315020"/>
        <n v="12315021"/>
        <n v="12315022"/>
        <n v="12315023"/>
        <n v="12315024"/>
        <n v="12315025"/>
        <n v="12315026"/>
        <n v="12315027"/>
        <n v="12315028"/>
        <n v="12315029"/>
        <n v="12315030"/>
        <n v="12315031"/>
        <n v="12315032"/>
        <n v="12315033"/>
        <n v="12315034"/>
        <n v="12315035"/>
        <n v="12315036"/>
        <n v="12315037"/>
        <n v="12315038"/>
        <n v="12315040"/>
        <n v="12315041"/>
        <n v="12315042"/>
        <n v="12315043"/>
        <n v="12315044"/>
        <n v="12315045"/>
        <n v="12315046"/>
        <n v="12315047"/>
        <n v="12315048"/>
        <n v="12315049"/>
        <n v="12315050"/>
        <m/>
      </sharedItems>
    </cacheField>
    <cacheField name="BAGS" numFmtId="0">
      <sharedItems containsSemiMixedTypes="0" containsString="0" containsNumber="1" containsInteger="1" minValue="0" maxValue="199" count="9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7"/>
        <n v="48"/>
        <n v="49"/>
        <n v="50"/>
        <n v="51"/>
        <n v="52"/>
        <n v="53"/>
        <n v="54"/>
        <n v="55"/>
        <n v="56"/>
        <n v="58"/>
        <n v="59"/>
        <n v="60"/>
        <n v="61"/>
        <n v="62"/>
        <n v="64"/>
        <n v="65"/>
        <n v="66"/>
        <n v="68"/>
        <n v="69"/>
        <n v="70"/>
        <n v="73"/>
        <n v="74"/>
        <n v="75"/>
        <n v="76"/>
        <n v="77"/>
        <n v="79"/>
        <n v="80"/>
        <n v="82"/>
        <n v="83"/>
        <n v="84"/>
        <n v="85"/>
        <n v="86"/>
        <n v="93"/>
        <n v="94"/>
        <n v="97"/>
        <n v="100"/>
        <n v="103"/>
        <n v="113"/>
        <n v="116"/>
        <n v="120"/>
        <n v="121"/>
        <n v="122"/>
        <n v="140"/>
        <n v="145"/>
        <n v="147"/>
        <n v="148"/>
        <n v="154"/>
        <n v="159"/>
        <n v="199"/>
      </sharedItems>
    </cacheField>
    <cacheField name="VARIETY" numFmtId="0">
      <sharedItems containsBlank="1" count="3">
        <s v="PD"/>
        <s v="PW"/>
        <m/>
      </sharedItems>
    </cacheField>
    <cacheField name="SACK" numFmtId="0">
      <sharedItems containsBlank="1" count="2">
        <s v="E50"/>
        <m/>
      </sharedItems>
    </cacheField>
    <cacheField name="MC" numFmtId="0">
      <sharedItems containsSemiMixedTypes="0" containsString="0" containsNumber="1" minValue="0" maxValue="29.9" count="51">
        <n v="0"/>
        <n v="2"/>
        <n v="8.5"/>
        <n v="10.9"/>
        <n v="12"/>
        <n v="12.12"/>
        <n v="12.4"/>
        <n v="12.5"/>
        <n v="12.7"/>
        <n v="13"/>
        <n v="13.1"/>
        <n v="13.2"/>
        <n v="13.4"/>
        <n v="13.5"/>
        <n v="13.6"/>
        <n v="13.7"/>
        <n v="13.8"/>
        <n v="13.9"/>
        <n v="14"/>
        <n v="22"/>
        <n v="22.1"/>
        <n v="22.2"/>
        <n v="22.3"/>
        <n v="22.4"/>
        <n v="22.5"/>
        <n v="22.6"/>
        <n v="22.7"/>
        <n v="22.8"/>
        <n v="22.9"/>
        <n v="23"/>
        <n v="23.2"/>
        <n v="23.3"/>
        <n v="23.5"/>
        <n v="23.8"/>
        <n v="24"/>
        <n v="24.2"/>
        <n v="24.5"/>
        <n v="24.8"/>
        <n v="25"/>
        <n v="25.1"/>
        <n v="25.5"/>
        <n v="26"/>
        <n v="26.5"/>
        <n v="26.7"/>
        <n v="27"/>
        <n v="27.6"/>
        <n v="28"/>
        <n v="28.1"/>
        <n v="28.2"/>
        <n v="29"/>
        <n v="29.9"/>
      </sharedItems>
    </cacheField>
    <cacheField name="PURITY" numFmtId="0">
      <sharedItems containsSemiMixedTypes="0" containsString="0" containsNumber="1" containsInteger="1" minValue="0" maxValue="99" count="8">
        <n v="0"/>
        <n v="90"/>
        <n v="91"/>
        <n v="92"/>
        <n v="93"/>
        <n v="94"/>
        <n v="95"/>
        <n v="99"/>
      </sharedItems>
    </cacheField>
    <cacheField name="GROSS_WEIGHT" numFmtId="0">
      <sharedItems containsString="0" containsBlank="1" containsNumber="1" containsInteger="1" minValue="30" maxValue="10229" count="922">
        <n v="30"/>
        <n v="36"/>
        <n v="37"/>
        <n v="39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9"/>
        <n v="73"/>
        <n v="74"/>
        <n v="78"/>
        <n v="79"/>
        <n v="83"/>
        <n v="84"/>
        <n v="85"/>
        <n v="86"/>
        <n v="87"/>
        <n v="88"/>
        <n v="89"/>
        <n v="90"/>
        <n v="92"/>
        <n v="93"/>
        <n v="94"/>
        <n v="95"/>
        <n v="96"/>
        <n v="97"/>
        <n v="98"/>
        <n v="99"/>
        <n v="100"/>
        <n v="101"/>
        <n v="103"/>
        <n v="104"/>
        <n v="105"/>
        <n v="106"/>
        <n v="107"/>
        <n v="108"/>
        <n v="109"/>
        <n v="110"/>
        <n v="111"/>
        <n v="113"/>
        <n v="117"/>
        <n v="125"/>
        <n v="126"/>
        <n v="128"/>
        <n v="129"/>
        <n v="131"/>
        <n v="134"/>
        <n v="135"/>
        <n v="136"/>
        <n v="137"/>
        <n v="138"/>
        <n v="139"/>
        <n v="140"/>
        <n v="142"/>
        <n v="143"/>
        <n v="144"/>
        <n v="145"/>
        <n v="146"/>
        <n v="147"/>
        <n v="148"/>
        <n v="150"/>
        <n v="152"/>
        <n v="154"/>
        <n v="155"/>
        <n v="156"/>
        <n v="157"/>
        <n v="158"/>
        <n v="161"/>
        <n v="162"/>
        <n v="163"/>
        <n v="164"/>
        <n v="165"/>
        <n v="166"/>
        <n v="168"/>
        <n v="169"/>
        <n v="170"/>
        <n v="171"/>
        <n v="172"/>
        <n v="173"/>
        <n v="174"/>
        <n v="176"/>
        <n v="177"/>
        <n v="178"/>
        <n v="179"/>
        <n v="180"/>
        <n v="182"/>
        <n v="183"/>
        <n v="186"/>
        <n v="187"/>
        <n v="188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7"/>
        <n v="229"/>
        <n v="230"/>
        <n v="231"/>
        <n v="232"/>
        <n v="233"/>
        <n v="234"/>
        <n v="237"/>
        <n v="238"/>
        <n v="239"/>
        <n v="240"/>
        <n v="241"/>
        <n v="242"/>
        <n v="244"/>
        <n v="246"/>
        <n v="247"/>
        <n v="248"/>
        <n v="249"/>
        <n v="250"/>
        <n v="251"/>
        <n v="253"/>
        <n v="254"/>
        <n v="255"/>
        <n v="257"/>
        <n v="258"/>
        <n v="261"/>
        <n v="262"/>
        <n v="263"/>
        <n v="264"/>
        <n v="265"/>
        <n v="266"/>
        <n v="267"/>
        <n v="268"/>
        <n v="270"/>
        <n v="272"/>
        <n v="273"/>
        <n v="274"/>
        <n v="275"/>
        <n v="277"/>
        <n v="278"/>
        <n v="279"/>
        <n v="280"/>
        <n v="281"/>
        <n v="282"/>
        <n v="284"/>
        <n v="288"/>
        <n v="289"/>
        <n v="290"/>
        <n v="292"/>
        <n v="293"/>
        <n v="294"/>
        <n v="295"/>
        <n v="296"/>
        <n v="297"/>
        <n v="299"/>
        <n v="300"/>
        <n v="301"/>
        <n v="302"/>
        <n v="303"/>
        <n v="304"/>
        <n v="306"/>
        <n v="307"/>
        <n v="310"/>
        <n v="311"/>
        <n v="313"/>
        <n v="315"/>
        <n v="316"/>
        <n v="317"/>
        <n v="318"/>
        <n v="319"/>
        <n v="320"/>
        <n v="321"/>
        <n v="322"/>
        <n v="323"/>
        <n v="324"/>
        <n v="326"/>
        <n v="327"/>
        <n v="329"/>
        <n v="330"/>
        <n v="332"/>
        <n v="336"/>
        <n v="337"/>
        <n v="340"/>
        <n v="343"/>
        <n v="344"/>
        <n v="345"/>
        <n v="346"/>
        <n v="347"/>
        <n v="348"/>
        <n v="349"/>
        <n v="352"/>
        <n v="353"/>
        <n v="356"/>
        <n v="357"/>
        <n v="358"/>
        <n v="359"/>
        <n v="360"/>
        <n v="361"/>
        <n v="363"/>
        <n v="365"/>
        <n v="367"/>
        <n v="368"/>
        <n v="369"/>
        <n v="370"/>
        <n v="372"/>
        <n v="373"/>
        <n v="375"/>
        <n v="379"/>
        <n v="380"/>
        <n v="381"/>
        <n v="382"/>
        <n v="383"/>
        <n v="384"/>
        <n v="385"/>
        <n v="386"/>
        <n v="387"/>
        <n v="389"/>
        <n v="390"/>
        <n v="391"/>
        <n v="392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9"/>
        <n v="430"/>
        <n v="431"/>
        <n v="432"/>
        <n v="433"/>
        <n v="434"/>
        <n v="435"/>
        <n v="437"/>
        <n v="438"/>
        <n v="439"/>
        <n v="440"/>
        <n v="443"/>
        <n v="445"/>
        <n v="446"/>
        <n v="448"/>
        <n v="449"/>
        <n v="451"/>
        <n v="452"/>
        <n v="454"/>
        <n v="455"/>
        <n v="456"/>
        <n v="462"/>
        <n v="464"/>
        <n v="465"/>
        <n v="466"/>
        <n v="467"/>
        <n v="468"/>
        <n v="469"/>
        <n v="471"/>
        <n v="472"/>
        <n v="473"/>
        <n v="474"/>
        <n v="475"/>
        <n v="477"/>
        <n v="478"/>
        <n v="479"/>
        <n v="480"/>
        <n v="482"/>
        <n v="484"/>
        <n v="486"/>
        <n v="487"/>
        <n v="490"/>
        <n v="493"/>
        <n v="494"/>
        <n v="496"/>
        <n v="498"/>
        <n v="499"/>
        <n v="500"/>
        <n v="501"/>
        <n v="502"/>
        <n v="507"/>
        <n v="510"/>
        <n v="511"/>
        <n v="513"/>
        <n v="515"/>
        <n v="516"/>
        <n v="517"/>
        <n v="518"/>
        <n v="522"/>
        <n v="526"/>
        <n v="527"/>
        <n v="528"/>
        <n v="529"/>
        <n v="530"/>
        <n v="531"/>
        <n v="532"/>
        <n v="534"/>
        <n v="535"/>
        <n v="536"/>
        <n v="537"/>
        <n v="538"/>
        <n v="540"/>
        <n v="541"/>
        <n v="544"/>
        <n v="545"/>
        <n v="547"/>
        <n v="548"/>
        <n v="549"/>
        <n v="550"/>
        <n v="553"/>
        <n v="554"/>
        <n v="559"/>
        <n v="560"/>
        <n v="561"/>
        <n v="562"/>
        <n v="566"/>
        <n v="569"/>
        <n v="571"/>
        <n v="572"/>
        <n v="573"/>
        <n v="574"/>
        <n v="576"/>
        <n v="581"/>
        <n v="583"/>
        <n v="584"/>
        <n v="586"/>
        <n v="591"/>
        <n v="592"/>
        <n v="594"/>
        <n v="596"/>
        <n v="598"/>
        <n v="599"/>
        <n v="602"/>
        <n v="603"/>
        <n v="604"/>
        <n v="605"/>
        <n v="606"/>
        <n v="607"/>
        <n v="613"/>
        <n v="614"/>
        <n v="616"/>
        <n v="617"/>
        <n v="624"/>
        <n v="627"/>
        <n v="629"/>
        <n v="630"/>
        <n v="634"/>
        <n v="635"/>
        <n v="637"/>
        <n v="638"/>
        <n v="640"/>
        <n v="641"/>
        <n v="643"/>
        <n v="645"/>
        <n v="646"/>
        <n v="647"/>
        <n v="648"/>
        <n v="649"/>
        <n v="650"/>
        <n v="652"/>
        <n v="655"/>
        <n v="661"/>
        <n v="662"/>
        <n v="664"/>
        <n v="665"/>
        <n v="666"/>
        <n v="667"/>
        <n v="668"/>
        <n v="669"/>
        <n v="671"/>
        <n v="672"/>
        <n v="673"/>
        <n v="674"/>
        <n v="677"/>
        <n v="678"/>
        <n v="680"/>
        <n v="681"/>
        <n v="682"/>
        <n v="685"/>
        <n v="686"/>
        <n v="690"/>
        <n v="692"/>
        <n v="693"/>
        <n v="694"/>
        <n v="696"/>
        <n v="697"/>
        <n v="699"/>
        <n v="700"/>
        <n v="701"/>
        <n v="702"/>
        <n v="706"/>
        <n v="709"/>
        <n v="710"/>
        <n v="712"/>
        <n v="714"/>
        <n v="716"/>
        <n v="720"/>
        <n v="721"/>
        <n v="725"/>
        <n v="726"/>
        <n v="727"/>
        <n v="734"/>
        <n v="735"/>
        <n v="740"/>
        <n v="741"/>
        <n v="742"/>
        <n v="744"/>
        <n v="745"/>
        <n v="746"/>
        <n v="747"/>
        <n v="748"/>
        <n v="754"/>
        <n v="756"/>
        <n v="757"/>
        <n v="758"/>
        <n v="759"/>
        <n v="760"/>
        <n v="761"/>
        <n v="764"/>
        <n v="768"/>
        <n v="772"/>
        <n v="773"/>
        <n v="774"/>
        <n v="776"/>
        <n v="778"/>
        <n v="779"/>
        <n v="785"/>
        <n v="786"/>
        <n v="788"/>
        <n v="790"/>
        <n v="791"/>
        <n v="792"/>
        <n v="794"/>
        <n v="795"/>
        <n v="796"/>
        <n v="800"/>
        <n v="803"/>
        <n v="804"/>
        <n v="805"/>
        <n v="806"/>
        <n v="809"/>
        <n v="810"/>
        <n v="811"/>
        <n v="812"/>
        <n v="813"/>
        <n v="816"/>
        <n v="817"/>
        <n v="818"/>
        <n v="819"/>
        <n v="820"/>
        <n v="821"/>
        <n v="822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2"/>
        <n v="933"/>
        <n v="934"/>
        <n v="935"/>
        <n v="937"/>
        <n v="938"/>
        <n v="939"/>
        <n v="940"/>
        <n v="942"/>
        <n v="944"/>
        <n v="945"/>
        <n v="946"/>
        <n v="947"/>
        <n v="948"/>
        <n v="949"/>
        <n v="950"/>
        <n v="952"/>
        <n v="953"/>
        <n v="954"/>
        <n v="955"/>
        <n v="956"/>
        <n v="957"/>
        <n v="958"/>
        <n v="959"/>
        <n v="961"/>
        <n v="962"/>
        <n v="963"/>
        <n v="964"/>
        <n v="965"/>
        <n v="967"/>
        <n v="969"/>
        <n v="970"/>
        <n v="971"/>
        <n v="974"/>
        <n v="976"/>
        <n v="977"/>
        <n v="978"/>
        <n v="979"/>
        <n v="980"/>
        <n v="981"/>
        <n v="982"/>
        <n v="983"/>
        <n v="987"/>
        <n v="988"/>
        <n v="989"/>
        <n v="990"/>
        <n v="991"/>
        <n v="992"/>
        <n v="993"/>
        <n v="995"/>
        <n v="997"/>
        <n v="998"/>
        <n v="999"/>
        <n v="1000"/>
        <n v="1004"/>
        <n v="1012"/>
        <n v="1025"/>
        <n v="1029"/>
        <n v="1040"/>
        <n v="1053"/>
        <n v="1061"/>
        <n v="1063"/>
        <n v="1068"/>
        <n v="1071"/>
        <n v="1075"/>
        <n v="1078"/>
        <n v="1084"/>
        <n v="1086"/>
        <n v="1088"/>
        <n v="1092"/>
        <n v="1093"/>
        <n v="1094"/>
        <n v="1096"/>
        <n v="1097"/>
        <n v="1098"/>
        <n v="1099"/>
        <n v="1102"/>
        <n v="1104"/>
        <n v="1108"/>
        <n v="1110"/>
        <n v="1114"/>
        <n v="1136"/>
        <n v="1138"/>
        <n v="1141"/>
        <n v="1144"/>
        <n v="1151"/>
        <n v="1156"/>
        <n v="1160"/>
        <n v="1164"/>
        <n v="1166"/>
        <n v="1167"/>
        <n v="1169"/>
        <n v="1173"/>
        <n v="1177"/>
        <n v="1179"/>
        <n v="1180"/>
        <n v="1193"/>
        <n v="1199"/>
        <n v="1201"/>
        <n v="1205"/>
        <n v="1206"/>
        <n v="1227"/>
        <n v="1229"/>
        <n v="1230"/>
        <n v="1234"/>
        <n v="1237"/>
        <n v="1238"/>
        <n v="1241"/>
        <n v="1251"/>
        <n v="1256"/>
        <n v="1260"/>
        <n v="1261"/>
        <n v="1263"/>
        <n v="1282"/>
        <n v="1285"/>
        <n v="1286"/>
        <n v="1288"/>
        <n v="1293"/>
        <n v="1303"/>
        <n v="1311"/>
        <n v="1318"/>
        <n v="1321"/>
        <n v="1335"/>
        <n v="1349"/>
        <n v="1362"/>
        <n v="1363"/>
        <n v="1369"/>
        <n v="1376"/>
        <n v="1378"/>
        <n v="1388"/>
        <n v="1389"/>
        <n v="1394"/>
        <n v="1405"/>
        <n v="1409"/>
        <n v="1411"/>
        <n v="1412"/>
        <n v="1468"/>
        <n v="1481"/>
        <n v="1501"/>
        <n v="1508"/>
        <n v="1522"/>
        <n v="1546"/>
        <n v="1562"/>
        <n v="1568"/>
        <n v="1570"/>
        <n v="1575"/>
        <n v="1579"/>
        <n v="1585"/>
        <n v="1589"/>
        <n v="1611"/>
        <n v="1638"/>
        <n v="1657"/>
        <n v="1662"/>
        <n v="1669"/>
        <n v="1681"/>
        <n v="1686"/>
        <n v="1693"/>
        <n v="1723"/>
        <n v="1724"/>
        <n v="1731"/>
        <n v="1741"/>
        <n v="1750"/>
        <n v="1764"/>
        <n v="1770"/>
        <n v="1775"/>
        <n v="1790"/>
        <n v="1798"/>
        <n v="1802"/>
        <n v="1806"/>
        <n v="1807"/>
        <n v="1840"/>
        <n v="1841"/>
        <n v="1842"/>
        <n v="1844"/>
        <n v="1863"/>
        <n v="1866"/>
        <n v="1873"/>
        <n v="1889"/>
        <n v="1895"/>
        <n v="1900"/>
        <n v="1927"/>
        <n v="1962"/>
        <n v="1974"/>
        <n v="1980"/>
        <n v="2021"/>
        <n v="2022"/>
        <n v="2030"/>
        <n v="2036"/>
        <n v="2055"/>
        <n v="2063"/>
        <n v="2114"/>
        <n v="2142"/>
        <n v="2156"/>
        <n v="2161"/>
        <n v="2172"/>
        <n v="2179"/>
        <n v="2185"/>
        <n v="2187"/>
        <n v="2188"/>
        <n v="2232"/>
        <n v="2235"/>
        <n v="2245"/>
        <n v="2256"/>
        <n v="2260"/>
        <n v="2295"/>
        <n v="2330"/>
        <n v="2334"/>
        <n v="2375"/>
        <n v="2403"/>
        <n v="2405"/>
        <n v="2426"/>
        <n v="2444"/>
        <n v="2471"/>
        <n v="2515"/>
        <n v="2517"/>
        <n v="2563"/>
        <n v="2564"/>
        <n v="2578"/>
        <n v="2604"/>
        <n v="2621"/>
        <n v="2624"/>
        <n v="2645"/>
        <n v="2647"/>
        <n v="2648"/>
        <n v="2657"/>
        <n v="2739"/>
        <n v="2746"/>
        <n v="2777"/>
        <n v="2795"/>
        <n v="2818"/>
        <n v="2843"/>
        <n v="2876"/>
        <n v="2916"/>
        <n v="2931"/>
        <n v="2953"/>
        <n v="2963"/>
        <n v="2988"/>
        <n v="2994"/>
        <n v="3004"/>
        <n v="3013"/>
        <n v="3030"/>
        <n v="3047"/>
        <n v="3051"/>
        <n v="3096"/>
        <n v="3109"/>
        <n v="3138"/>
        <n v="3156"/>
        <n v="3157"/>
        <n v="3177"/>
        <n v="3184"/>
        <n v="3187"/>
        <n v="3207"/>
        <n v="3268"/>
        <n v="3292"/>
        <n v="3330"/>
        <n v="3414"/>
        <n v="3445"/>
        <n v="3448"/>
        <n v="3477"/>
        <n v="3478"/>
        <n v="3497"/>
        <n v="3538"/>
        <n v="3589"/>
        <n v="3594"/>
        <n v="3622"/>
        <n v="3699"/>
        <n v="3806"/>
        <n v="3853"/>
        <n v="3856"/>
        <n v="3936"/>
        <n v="3964"/>
        <n v="3994"/>
        <n v="4083"/>
        <n v="4158"/>
        <n v="4175"/>
        <n v="4209"/>
        <n v="4339"/>
        <n v="4359"/>
        <n v="4382"/>
        <n v="4408"/>
        <n v="4476"/>
        <n v="4492"/>
        <n v="4542"/>
        <n v="4734"/>
        <n v="4823"/>
        <n v="5067"/>
        <n v="5174"/>
        <n v="5259"/>
        <n v="5644"/>
        <n v="5959"/>
        <n v="6098"/>
        <n v="6638"/>
        <n v="6742"/>
        <n v="6800"/>
        <n v="6923"/>
        <n v="7067"/>
        <n v="7107"/>
        <n v="7216"/>
        <n v="7840"/>
        <n v="10229"/>
        <m/>
      </sharedItems>
    </cacheField>
    <cacheField name="SACK_WEIGHT" numFmtId="0">
      <sharedItems containsString="0" containsBlank="1" containsNumber="1" minValue="0" maxValue="18.905" count="97">
        <n v="0"/>
        <n v="0.095"/>
        <n v="0.19"/>
        <n v="0.285"/>
        <n v="0.38"/>
        <n v="0.475"/>
        <n v="0.57"/>
        <n v="0.665"/>
        <n v="0.76"/>
        <n v="0.855"/>
        <n v="0.95"/>
        <n v="1.045"/>
        <n v="1.14"/>
        <n v="1.235"/>
        <n v="1.33"/>
        <n v="1.425"/>
        <n v="1.52"/>
        <n v="1.615"/>
        <n v="1.71"/>
        <n v="1.805"/>
        <n v="1.9"/>
        <n v="1.995"/>
        <n v="2.09"/>
        <n v="2.185"/>
        <n v="2.28"/>
        <n v="2.375"/>
        <n v="2.47"/>
        <n v="2.565"/>
        <n v="2.66"/>
        <n v="2.755"/>
        <n v="2.85"/>
        <n v="2.945"/>
        <n v="3.04"/>
        <n v="3.135"/>
        <n v="3.23"/>
        <n v="3.325"/>
        <n v="3.42"/>
        <n v="3.515"/>
        <n v="3.61"/>
        <n v="3.705"/>
        <n v="3.8"/>
        <n v="3.895"/>
        <n v="3.99"/>
        <n v="4.085"/>
        <n v="4.18"/>
        <n v="4.275"/>
        <n v="4.465"/>
        <n v="4.56"/>
        <n v="4.655"/>
        <n v="4.75"/>
        <n v="4.845"/>
        <n v="4.94"/>
        <n v="5.035"/>
        <n v="5.13"/>
        <n v="5.225"/>
        <n v="5.32"/>
        <n v="5.51"/>
        <n v="5.605"/>
        <n v="5.7"/>
        <n v="5.795"/>
        <n v="5.89"/>
        <n v="6.08"/>
        <n v="6.175"/>
        <n v="6.27"/>
        <n v="6.46"/>
        <n v="6.555"/>
        <n v="6.65"/>
        <n v="6.935"/>
        <n v="7.03"/>
        <n v="7.125"/>
        <n v="7.22"/>
        <n v="7.315"/>
        <n v="7.505"/>
        <n v="7.6"/>
        <n v="7.79"/>
        <n v="7.885"/>
        <n v="7.98"/>
        <n v="8.075"/>
        <n v="8.17"/>
        <n v="8.835"/>
        <n v="8.93"/>
        <n v="9.215"/>
        <n v="9.5"/>
        <n v="9.785"/>
        <n v="10.735"/>
        <n v="11.02"/>
        <n v="11.4"/>
        <n v="11.495"/>
        <n v="11.59"/>
        <n v="13.3"/>
        <n v="13.775"/>
        <n v="13.965"/>
        <n v="14.06"/>
        <n v="14.63"/>
        <n v="15.105"/>
        <n v="18.905"/>
        <m/>
      </sharedItems>
    </cacheField>
    <cacheField name="NET_WEIGHT" numFmtId="0">
      <sharedItems containsString="0" containsBlank="1" containsNumber="1" minValue="0" maxValue="10210.095" count="1153">
        <n v="0"/>
        <n v="29.905"/>
        <n v="35.905"/>
        <n v="36.905"/>
        <n v="38.905"/>
        <n v="41.905"/>
        <n v="42.905"/>
        <n v="43.905"/>
        <n v="44.905"/>
        <n v="45.905"/>
        <n v="46.905"/>
        <n v="47.905"/>
        <n v="48.905"/>
        <n v="49.905"/>
        <n v="50.905"/>
        <n v="51.905"/>
        <n v="52.905"/>
        <n v="53.905"/>
        <n v="54.905"/>
        <n v="55.905"/>
        <n v="56.905"/>
        <n v="57.905"/>
        <n v="58.905"/>
        <n v="59.905"/>
        <n v="68.81"/>
        <n v="72.81"/>
        <n v="73.81"/>
        <n v="77.81"/>
        <n v="78.81"/>
        <n v="82.81"/>
        <n v="83.81"/>
        <n v="84.81"/>
        <n v="85.81"/>
        <n v="86.81"/>
        <n v="87.81"/>
        <n v="88.81"/>
        <n v="89.81"/>
        <n v="91.81"/>
        <n v="92.81"/>
        <n v="93.81"/>
        <n v="94.81"/>
        <n v="95.81"/>
        <n v="96.715"/>
        <n v="96.81"/>
        <n v="97.81"/>
        <n v="98.81"/>
        <n v="99.81"/>
        <n v="100.81"/>
        <n v="102.81"/>
        <n v="103.81"/>
        <n v="104.81"/>
        <n v="105.81"/>
        <n v="106.81"/>
        <n v="107.81"/>
        <n v="108.81"/>
        <n v="109.81"/>
        <n v="110.81"/>
        <n v="112.81"/>
        <n v="116.715"/>
        <n v="124.715"/>
        <n v="125.715"/>
        <n v="127.715"/>
        <n v="128.715"/>
        <n v="130.715"/>
        <n v="133.715"/>
        <n v="134.715"/>
        <n v="135.715"/>
        <n v="136.715"/>
        <n v="137.715"/>
        <n v="138.715"/>
        <n v="139.715"/>
        <n v="141.715"/>
        <n v="142.715"/>
        <n v="143.715"/>
        <n v="144.715"/>
        <n v="145.715"/>
        <n v="146.715"/>
        <n v="147.715"/>
        <n v="149.715"/>
        <n v="151.715"/>
        <n v="153.62"/>
        <n v="153.715"/>
        <n v="154.715"/>
        <n v="155.62"/>
        <n v="155.715"/>
        <n v="156.715"/>
        <n v="157.715"/>
        <n v="160.715"/>
        <n v="161.62"/>
        <n v="161.715"/>
        <n v="162.715"/>
        <n v="163.62"/>
        <n v="164.715"/>
        <n v="165.62"/>
        <n v="167.62"/>
        <n v="168.62"/>
        <n v="169.62"/>
        <n v="169.715"/>
        <n v="170.715"/>
        <n v="171.715"/>
        <n v="172.62"/>
        <n v="173.62"/>
        <n v="175.62"/>
        <n v="176.62"/>
        <n v="177.62"/>
        <n v="178.62"/>
        <n v="179.62"/>
        <n v="181.62"/>
        <n v="182.62"/>
        <n v="185.62"/>
        <n v="186.62"/>
        <n v="187.62"/>
        <n v="189.525"/>
        <n v="189.62"/>
        <n v="190.62"/>
        <n v="191.62"/>
        <n v="192.62"/>
        <n v="193.62"/>
        <n v="194.62"/>
        <n v="195.62"/>
        <n v="196.62"/>
        <n v="197.525"/>
        <n v="197.62"/>
        <n v="198.62"/>
        <n v="199.62"/>
        <n v="200.525"/>
        <n v="200.62"/>
        <n v="201.62"/>
        <n v="202.62"/>
        <n v="203.525"/>
        <n v="203.62"/>
        <n v="204.62"/>
        <n v="205.525"/>
        <n v="205.62"/>
        <n v="207.62"/>
        <n v="208.525"/>
        <n v="209.62"/>
        <n v="210.525"/>
        <n v="210.62"/>
        <n v="211.62"/>
        <n v="212.525"/>
        <n v="213.62"/>
        <n v="214.525"/>
        <n v="214.62"/>
        <n v="215.62"/>
        <n v="216.525"/>
        <n v="216.62"/>
        <n v="217.62"/>
        <n v="218.43"/>
        <n v="218.62"/>
        <n v="219.525"/>
        <n v="220.43"/>
        <n v="220.525"/>
        <n v="220.62"/>
        <n v="221.525"/>
        <n v="221.62"/>
        <n v="222.62"/>
        <n v="223.43"/>
        <n v="224.525"/>
        <n v="224.62"/>
        <n v="226.525"/>
        <n v="228.62"/>
        <n v="229.525"/>
        <n v="230.525"/>
        <n v="231.525"/>
        <n v="232.62"/>
        <n v="233.525"/>
        <n v="236.62"/>
        <n v="237.43"/>
        <n v="237.525"/>
        <n v="237.62"/>
        <n v="238.525"/>
        <n v="239.525"/>
        <n v="240.43"/>
        <n v="241.525"/>
        <n v="241.62"/>
        <n v="243.525"/>
        <n v="245.525"/>
        <n v="246.43"/>
        <n v="246.525"/>
        <n v="247.525"/>
        <n v="248.525"/>
        <n v="248.62"/>
        <n v="249.525"/>
        <n v="250.43"/>
        <n v="250.525"/>
        <n v="252.43"/>
        <n v="252.525"/>
        <n v="253.525"/>
        <n v="254.525"/>
        <n v="256.525"/>
        <n v="257.43"/>
        <n v="260.525"/>
        <n v="261.43"/>
        <n v="261.525"/>
        <n v="262.525"/>
        <n v="263.525"/>
        <n v="264.335"/>
        <n v="264.525"/>
        <n v="265.43"/>
        <n v="265.525"/>
        <n v="266.43"/>
        <n v="266.525"/>
        <n v="267.525"/>
        <n v="269.43"/>
        <n v="271.43"/>
        <n v="272.43"/>
        <n v="272.525"/>
        <n v="273.43"/>
        <n v="273.525"/>
        <n v="274.43"/>
        <n v="274.525"/>
        <n v="276.43"/>
        <n v="276.525"/>
        <n v="277.335"/>
        <n v="278.525"/>
        <n v="279.43"/>
        <n v="279.525"/>
        <n v="280.335"/>
        <n v="281.43"/>
        <n v="283.525"/>
        <n v="287.43"/>
        <n v="288.525"/>
        <n v="289.43"/>
        <n v="291.43"/>
        <n v="292.335"/>
        <n v="292.43"/>
        <n v="293.43"/>
        <n v="294.43"/>
        <n v="295.335"/>
        <n v="296.335"/>
        <n v="296.43"/>
        <n v="298.335"/>
        <n v="299.335"/>
        <n v="299.43"/>
        <n v="300.335"/>
        <n v="300.43"/>
        <n v="301.335"/>
        <n v="302.24"/>
        <n v="302.43"/>
        <n v="303.43"/>
        <n v="305.43"/>
        <n v="306.335"/>
        <n v="309.43"/>
        <n v="310.335"/>
        <n v="310.43"/>
        <n v="312.43"/>
        <n v="314.335"/>
        <n v="314.43"/>
        <n v="315.335"/>
        <n v="315.43"/>
        <n v="316.335"/>
        <n v="316.43"/>
        <n v="317.335"/>
        <n v="318.43"/>
        <n v="319.43"/>
        <n v="320.43"/>
        <n v="321.24"/>
        <n v="321.43"/>
        <n v="322.335"/>
        <n v="322.43"/>
        <n v="323.43"/>
        <n v="325.335"/>
        <n v="325.43"/>
        <n v="326.24"/>
        <n v="326.335"/>
        <n v="326.43"/>
        <n v="328.43"/>
        <n v="329.43"/>
        <n v="331.43"/>
        <n v="335.145"/>
        <n v="336.43"/>
        <n v="338.765"/>
        <n v="339.24"/>
        <n v="339.43"/>
        <n v="342.145"/>
        <n v="343.335"/>
        <n v="344.43"/>
        <n v="345.335"/>
        <n v="346.24"/>
        <n v="346.43"/>
        <n v="347.335"/>
        <n v="348.24"/>
        <n v="348.43"/>
        <n v="351.335"/>
        <n v="352.145"/>
        <n v="352.24"/>
        <n v="355.24"/>
        <n v="356.24"/>
        <n v="356.335"/>
        <n v="357.24"/>
        <n v="358.335"/>
        <n v="359.24"/>
        <n v="360.24"/>
        <n v="362.24"/>
        <n v="364.335"/>
        <n v="366.335"/>
        <n v="367.24"/>
        <n v="368.05"/>
        <n v="368.24"/>
        <n v="369.145"/>
        <n v="369.24"/>
        <n v="369.335"/>
        <n v="371.24"/>
        <n v="371.335"/>
        <n v="372.43"/>
        <n v="374.05"/>
        <n v="374.145"/>
        <n v="378.24"/>
        <n v="379.335"/>
        <n v="380.24"/>
        <n v="380.335"/>
        <n v="381.335"/>
        <n v="382.24"/>
        <n v="383.24"/>
        <n v="384.24"/>
        <n v="385.24"/>
        <n v="386.24"/>
        <n v="388.24"/>
        <n v="388.335"/>
        <n v="389.24"/>
        <n v="390.24"/>
        <n v="391.145"/>
        <n v="393.145"/>
        <n v="394.05"/>
        <n v="394.24"/>
        <n v="395.24"/>
        <n v="395.335"/>
        <n v="396.145"/>
        <n v="397.24"/>
        <n v="398.24"/>
        <n v="399.145"/>
        <n v="399.24"/>
        <n v="400.24"/>
        <n v="401.24"/>
        <n v="402.24"/>
        <n v="402.335"/>
        <n v="403.05"/>
        <n v="403.24"/>
        <n v="404.24"/>
        <n v="405.05"/>
        <n v="407.05"/>
        <n v="408.24"/>
        <n v="409.05"/>
        <n v="409.24"/>
        <n v="410.24"/>
        <n v="411.24"/>
        <n v="412.24"/>
        <n v="413.05"/>
        <n v="413.145"/>
        <n v="413.24"/>
        <n v="414.145"/>
        <n v="414.24"/>
        <n v="415.05"/>
        <n v="415.145"/>
        <n v="415.24"/>
        <n v="416.05"/>
        <n v="416.24"/>
        <n v="417.05"/>
        <n v="417.24"/>
        <n v="418.24"/>
        <n v="419.24"/>
        <n v="420.05"/>
        <n v="420.24"/>
        <n v="421.145"/>
        <n v="421.24"/>
        <n v="422.24"/>
        <n v="423.145"/>
        <n v="423.24"/>
        <n v="424.05"/>
        <n v="425.24"/>
        <n v="426.24"/>
        <n v="428.24"/>
        <n v="429.05"/>
        <n v="429.24"/>
        <n v="430.05"/>
        <n v="430.24"/>
        <n v="430.955"/>
        <n v="432.24"/>
        <n v="433.05"/>
        <n v="434.24"/>
        <n v="436.05"/>
        <n v="436.145"/>
        <n v="437.05"/>
        <n v="437.24"/>
        <n v="438.05"/>
        <n v="438.24"/>
        <n v="439.05"/>
        <n v="439.24"/>
        <n v="442.24"/>
        <n v="444.05"/>
        <n v="445.24"/>
        <n v="447.05"/>
        <n v="447.145"/>
        <n v="447.24"/>
        <n v="448.05"/>
        <n v="448.24"/>
        <n v="450.24"/>
        <n v="451.05"/>
        <n v="451.24"/>
        <n v="453.24"/>
        <n v="453.86"/>
        <n v="454.05"/>
        <n v="454.24"/>
        <n v="454.955"/>
        <n v="455.05"/>
        <n v="455.24"/>
        <n v="461.05"/>
        <n v="463.05"/>
        <n v="464.05"/>
        <n v="464.24"/>
        <n v="465.05"/>
        <n v="465.955"/>
        <n v="466.24"/>
        <n v="467.05"/>
        <n v="467.145"/>
        <n v="468.05"/>
        <n v="470.05"/>
        <n v="471.05"/>
        <n v="472.05"/>
        <n v="472.86"/>
        <n v="473.05"/>
        <n v="474.05"/>
        <n v="475.955"/>
        <n v="476.05"/>
        <n v="477.05"/>
        <n v="477.955"/>
        <n v="478.955"/>
        <n v="479.05"/>
        <n v="480.955"/>
        <n v="482.955"/>
        <n v="483.145"/>
        <n v="485.145"/>
        <n v="485.955"/>
        <n v="488.955"/>
        <n v="489.05"/>
        <n v="491.955"/>
        <n v="492.05"/>
        <n v="492.86"/>
        <n v="493.05"/>
        <n v="495.05"/>
        <n v="495.145"/>
        <n v="497.05"/>
        <n v="498.145"/>
        <n v="498.24"/>
        <n v="499.05"/>
        <n v="500.05"/>
        <n v="500.145"/>
        <n v="500.86"/>
        <n v="505.955"/>
        <n v="509.05"/>
        <n v="509.145"/>
        <n v="509.955"/>
        <n v="511.86"/>
        <n v="513.86"/>
        <n v="514.955"/>
        <n v="515.145"/>
        <n v="515.86"/>
        <n v="515.955"/>
        <n v="516.67"/>
        <n v="516.86"/>
        <n v="520.86"/>
        <n v="525.05"/>
        <n v="525.765"/>
        <n v="525.86"/>
        <n v="525.955"/>
        <n v="526.05"/>
        <n v="527.05"/>
        <n v="528.05"/>
        <n v="528.955"/>
        <n v="529.05"/>
        <n v="529.955"/>
        <n v="530.86"/>
        <n v="533.05"/>
        <n v="533.86"/>
        <n v="534.05"/>
        <n v="535.05"/>
        <n v="535.86"/>
        <n v="536.05"/>
        <n v="536.67"/>
        <n v="536.765"/>
        <n v="537.05"/>
        <n v="538.86"/>
        <n v="539.86"/>
        <n v="542.765"/>
        <n v="543.05"/>
        <n v="543.86"/>
        <n v="545.765"/>
        <n v="545.86"/>
        <n v="547.05"/>
        <n v="547.86"/>
        <n v="548.05"/>
        <n v="548.86"/>
        <n v="552.05"/>
        <n v="552.765"/>
        <n v="557.86"/>
        <n v="558.05"/>
        <n v="558.86"/>
        <n v="559.86"/>
        <n v="560.86"/>
        <n v="564.67"/>
        <n v="568.05"/>
        <n v="569.86"/>
        <n v="570.955"/>
        <n v="571.86"/>
        <n v="572.86"/>
        <n v="574.86"/>
        <n v="579.575"/>
        <n v="581.86"/>
        <n v="581.955"/>
        <n v="582.86"/>
        <n v="585.05"/>
        <n v="589.765"/>
        <n v="590.86"/>
        <n v="593.05"/>
        <n v="594.67"/>
        <n v="596.67"/>
        <n v="596.86"/>
        <n v="597.86"/>
        <n v="600.67"/>
        <n v="600.86"/>
        <n v="601.765"/>
        <n v="601.955"/>
        <n v="602.86"/>
        <n v="603.575"/>
        <n v="604.86"/>
        <n v="605.765"/>
        <n v="611.575"/>
        <n v="611.765"/>
        <n v="611.86"/>
        <n v="612.765"/>
        <n v="614.86"/>
        <n v="615.86"/>
        <n v="622.86"/>
        <n v="625.86"/>
        <n v="627.86"/>
        <n v="628.67"/>
        <n v="628.765"/>
        <n v="632.67"/>
        <n v="632.765"/>
        <n v="633.575"/>
        <n v="633.67"/>
        <n v="635.575"/>
        <n v="636.575"/>
        <n v="638.575"/>
        <n v="639.575"/>
        <n v="639.86"/>
        <n v="641.67"/>
        <n v="641.765"/>
        <n v="641.86"/>
        <n v="643.575"/>
        <n v="643.86"/>
        <n v="644.67"/>
        <n v="644.765"/>
        <n v="645.575"/>
        <n v="646.575"/>
        <n v="646.67"/>
        <n v="647.48"/>
        <n v="647.575"/>
        <n v="648.48"/>
        <n v="648.67"/>
        <n v="650.575"/>
        <n v="650.67"/>
        <n v="653.67"/>
        <n v="659.765"/>
        <n v="659.86"/>
        <n v="660.575"/>
        <n v="660.67"/>
        <n v="662.575"/>
        <n v="663.765"/>
        <n v="664.67"/>
        <n v="665.575"/>
        <n v="665.67"/>
        <n v="666.765"/>
        <n v="667.765"/>
        <n v="669.86"/>
        <n v="670.48"/>
        <n v="670.67"/>
        <n v="671.575"/>
        <n v="672.48"/>
        <n v="672.86"/>
        <n v="675.765"/>
        <n v="676.48"/>
        <n v="678.765"/>
        <n v="679.48"/>
        <n v="680.86"/>
        <n v="683.575"/>
        <n v="684.48"/>
        <n v="688.29"/>
        <n v="690.575"/>
        <n v="691.67"/>
        <n v="692.48"/>
        <n v="692.86"/>
        <n v="694.48"/>
        <n v="695.67"/>
        <n v="697.48"/>
        <n v="698.67"/>
        <n v="698.955"/>
        <n v="699.48"/>
        <n v="699.575"/>
        <n v="699.765"/>
        <n v="700.48"/>
        <n v="700.765"/>
        <n v="704.67"/>
        <n v="707.67"/>
        <n v="708.48"/>
        <n v="710.385"/>
        <n v="710.48"/>
        <n v="712.48"/>
        <n v="712.575"/>
        <n v="714.385"/>
        <n v="718.48"/>
        <n v="719.575"/>
        <n v="723.385"/>
        <n v="723.575"/>
        <n v="724.575"/>
        <n v="725.575"/>
        <n v="732.575"/>
        <n v="733.48"/>
        <n v="738.575"/>
        <n v="738.765"/>
        <n v="739.385"/>
        <n v="740.385"/>
        <n v="742.67"/>
        <n v="743.29"/>
        <n v="743.67"/>
        <n v="744.385"/>
        <n v="745.385"/>
        <n v="746.48"/>
        <n v="746.67"/>
        <n v="752.575"/>
        <n v="754.29"/>
        <n v="755.67"/>
        <n v="756.67"/>
        <n v="757.29"/>
        <n v="758.575"/>
        <n v="759.195"/>
        <n v="759.48"/>
        <n v="762.575"/>
        <n v="766.48"/>
        <n v="770.1"/>
        <n v="770.385"/>
        <n v="771.48"/>
        <n v="771.575"/>
        <n v="772.385"/>
        <n v="774.575"/>
        <n v="776.385"/>
        <n v="776.48"/>
        <n v="777.48"/>
        <n v="783.29"/>
        <n v="783.575"/>
        <n v="784.48"/>
        <n v="786.195"/>
        <n v="788.1"/>
        <n v="788.575"/>
        <n v="789.385"/>
        <n v="790.195"/>
        <n v="792.195"/>
        <n v="793.385"/>
        <n v="794.29"/>
        <n v="798.48"/>
        <n v="801.29"/>
        <n v="802.48"/>
        <n v="803.48"/>
        <n v="804.195"/>
        <n v="807.1"/>
        <n v="807.48"/>
        <n v="808.48"/>
        <n v="809.575"/>
        <n v="810.1"/>
        <n v="811.1"/>
        <n v="811.195"/>
        <n v="811.48"/>
        <n v="814.385"/>
        <n v="815.385"/>
        <n v="816.48"/>
        <n v="817.1"/>
        <n v="817.29"/>
        <n v="818.1"/>
        <n v="818.48"/>
        <n v="819.1"/>
        <n v="820.1"/>
        <n v="822.1"/>
        <n v="822.48"/>
        <n v="823.1"/>
        <n v="824.1"/>
        <n v="825.48"/>
        <n v="826.1"/>
        <n v="827.1"/>
        <n v="827.195"/>
        <n v="828.1"/>
        <n v="828.195"/>
        <n v="829.005"/>
        <n v="829.1"/>
        <n v="829.48"/>
        <n v="830.1"/>
        <n v="830.48"/>
        <n v="831.1"/>
        <n v="831.29"/>
        <n v="832.1"/>
        <n v="832.385"/>
        <n v="833.48"/>
        <n v="834.1"/>
        <n v="835.1"/>
        <n v="835.48"/>
        <n v="836.1"/>
        <n v="837.1"/>
        <n v="838.1"/>
        <n v="838.195"/>
        <n v="838.48"/>
        <n v="839.1"/>
        <n v="840.1"/>
        <n v="840.195"/>
        <n v="841.1"/>
        <n v="842.1"/>
        <n v="842.195"/>
        <n v="843.1"/>
        <n v="843.48"/>
        <n v="844.575"/>
        <n v="845.1"/>
        <n v="846.1"/>
        <n v="846.48"/>
        <n v="847.1"/>
        <n v="848.1"/>
        <n v="848.48"/>
        <n v="849.1"/>
        <n v="850.195"/>
        <n v="850.48"/>
        <n v="851.1"/>
        <n v="851.575"/>
        <n v="852.1"/>
        <n v="852.48"/>
        <n v="853.1"/>
        <n v="854.1"/>
        <n v="854.385"/>
        <n v="855.1"/>
        <n v="856.1"/>
        <n v="856.385"/>
        <n v="857.1"/>
        <n v="858.1"/>
        <n v="859.1"/>
        <n v="860.1"/>
        <n v="861.1"/>
        <n v="862.1"/>
        <n v="863.1"/>
        <n v="864.1"/>
        <n v="865.1"/>
        <n v="866.1"/>
        <n v="867.1"/>
        <n v="868.1"/>
        <n v="869.1"/>
        <n v="870.1"/>
        <n v="871.1"/>
        <n v="872.195"/>
        <n v="872.385"/>
        <n v="873.1"/>
        <n v="874.1"/>
        <n v="875.005"/>
        <n v="875.1"/>
        <n v="876.005"/>
        <n v="876.1"/>
        <n v="877.1"/>
        <n v="878.1"/>
        <n v="878.195"/>
        <n v="879.1"/>
        <n v="880.1"/>
        <n v="881.1"/>
        <n v="882.29"/>
        <n v="883.1"/>
        <n v="884.1"/>
        <n v="885.1"/>
        <n v="885.195"/>
        <n v="886.1"/>
        <n v="887.1"/>
        <n v="888.1"/>
        <n v="888.195"/>
        <n v="889.1"/>
        <n v="889.385"/>
        <n v="890.1"/>
        <n v="891.1"/>
        <n v="892.1"/>
        <n v="893.1"/>
        <n v="894.1"/>
        <n v="895.1"/>
        <n v="895.195"/>
        <n v="895.48"/>
        <n v="896.1"/>
        <n v="897.1"/>
        <n v="897.195"/>
        <n v="898.1"/>
        <n v="898.29"/>
        <n v="900.1"/>
        <n v="901.1"/>
        <n v="902.1"/>
        <n v="903.1"/>
        <n v="904.1"/>
        <n v="904.195"/>
        <n v="904.385"/>
        <n v="905.1"/>
        <n v="905.48"/>
        <n v="906.1"/>
        <n v="907.1"/>
        <n v="908.1"/>
        <n v="909.1"/>
        <n v="909.195"/>
        <n v="910.1"/>
        <n v="911.1"/>
        <n v="912.1"/>
        <n v="913.1"/>
        <n v="914.1"/>
        <n v="916.1"/>
        <n v="917.1"/>
        <n v="918.1"/>
        <n v="918.195"/>
        <n v="919.1"/>
        <n v="919.29"/>
        <n v="920.1"/>
        <n v="920.195"/>
        <n v="921.1"/>
        <n v="922.1"/>
        <n v="923.1"/>
        <n v="924.1"/>
        <n v="925.1"/>
        <n v="925.195"/>
        <n v="925.72"/>
        <n v="927.1"/>
        <n v="928.1"/>
        <n v="930.1"/>
        <n v="931.195"/>
        <n v="932.1"/>
        <n v="933.1"/>
        <n v="935.1"/>
        <n v="936.1"/>
        <n v="936.195"/>
        <n v="937.1"/>
        <n v="938.1"/>
        <n v="940.1"/>
        <n v="940.29"/>
        <n v="942.1"/>
        <n v="943.1"/>
        <n v="943.195"/>
        <n v="944.1"/>
        <n v="945.005"/>
        <n v="945.195"/>
        <n v="945.29"/>
        <n v="946.1"/>
        <n v="946.91"/>
        <n v="947.1"/>
        <n v="948.1"/>
        <n v="948.195"/>
        <n v="950.1"/>
        <n v="951.1"/>
        <n v="952.1"/>
        <n v="953.005"/>
        <n v="954.1"/>
        <n v="955.1"/>
        <n v="955.815"/>
        <n v="957.1"/>
        <n v="957.195"/>
        <n v="959.195"/>
        <n v="960.1"/>
        <n v="961.1"/>
        <n v="961.91"/>
        <n v="963.1"/>
        <n v="965.1"/>
        <n v="966.91"/>
        <n v="968.1"/>
        <n v="968.91"/>
        <n v="972.1"/>
        <n v="974.1"/>
        <n v="975.1"/>
        <n v="976.1"/>
        <n v="977.1"/>
        <n v="977.195"/>
        <n v="978.195"/>
        <n v="979.1"/>
        <n v="980.1"/>
        <n v="981.1"/>
        <n v="985.1"/>
        <n v="986.1"/>
        <n v="987.1"/>
        <n v="988.1"/>
        <n v="989.1"/>
        <n v="989.625"/>
        <n v="991.005"/>
        <n v="991.1"/>
        <n v="992.72"/>
        <n v="992.91"/>
        <n v="995.1"/>
        <n v="995.91"/>
        <n v="997.1"/>
        <n v="998.1"/>
        <n v="1002.1"/>
        <n v="1009.91"/>
        <n v="1023.005"/>
        <n v="1026.72"/>
        <n v="1037.91"/>
        <n v="1038.1"/>
        <n v="1050.625"/>
        <n v="1051.1"/>
        <n v="1059.005"/>
        <n v="1059.1"/>
        <n v="1060.815"/>
        <n v="1061.1"/>
        <n v="1065.72"/>
        <n v="1068.625"/>
        <n v="1073.1"/>
        <n v="1076.005"/>
        <n v="1082.1"/>
        <n v="1084.005"/>
        <n v="1085.625"/>
        <n v="1089.91"/>
        <n v="1090.72"/>
        <n v="1092.005"/>
        <n v="1094.1"/>
        <n v="1095.005"/>
        <n v="1096.1"/>
        <n v="1097.1"/>
        <n v="1100.1"/>
        <n v="1101.72"/>
        <n v="1102.1"/>
        <n v="1105.91"/>
        <n v="1108.195"/>
        <n v="1112.1"/>
        <n v="1133.91"/>
        <n v="1135.625"/>
        <n v="1138.815"/>
        <n v="1141.72"/>
        <n v="1142.1"/>
        <n v="1148.625"/>
        <n v="1153.815"/>
        <n v="1157.815"/>
        <n v="1161.815"/>
        <n v="1163.625"/>
        <n v="1164.72"/>
        <n v="1166.72"/>
        <n v="1170.815"/>
        <n v="1174.435"/>
        <n v="1174.625"/>
        <n v="1176.72"/>
        <n v="1177.91"/>
        <n v="1190.625"/>
        <n v="1196.72"/>
        <n v="1198.72"/>
        <n v="1202.72"/>
        <n v="1203.53"/>
        <n v="1224.72"/>
        <n v="1226.815"/>
        <n v="1227.625"/>
        <n v="1231.72"/>
        <n v="1234.245"/>
        <n v="1235.72"/>
        <n v="1238.72"/>
        <n v="1248.245"/>
        <n v="1253.435"/>
        <n v="1257.15"/>
        <n v="1257.34"/>
        <n v="1258.72"/>
        <n v="1260.72"/>
        <n v="1279.435"/>
        <n v="1282.72"/>
        <n v="1283.625"/>
        <n v="1285.15"/>
        <n v="1290.72"/>
        <n v="1300.625"/>
        <n v="1308.15"/>
        <n v="1315.15"/>
        <n v="1318.72"/>
        <n v="1332.15"/>
        <n v="1332.245"/>
        <n v="1346.72"/>
        <n v="1359.72"/>
        <n v="1360.72"/>
        <n v="1366.435"/>
        <n v="1373.72"/>
        <n v="1374.96"/>
        <n v="1385.15"/>
        <n v="1386.53"/>
        <n v="1390.96"/>
        <n v="1402.15"/>
        <n v="1406.435"/>
        <n v="1408.15"/>
        <n v="1409.245"/>
        <n v="1465.15"/>
        <n v="1477.77"/>
        <n v="1497.58"/>
        <n v="1504.58"/>
        <n v="1519.055"/>
        <n v="1543.245"/>
        <n v="1559.15"/>
        <n v="1565.15"/>
        <n v="1566.96"/>
        <n v="1572.15"/>
        <n v="1575.96"/>
        <n v="1582.15"/>
        <n v="1585.675"/>
        <n v="1607.77"/>
        <n v="1634.77"/>
        <n v="1653.865"/>
        <n v="1658.675"/>
        <n v="1665.77"/>
        <n v="1677.865"/>
        <n v="1682.105"/>
        <n v="1689.485"/>
        <n v="1719.485"/>
        <n v="1720.58"/>
        <n v="1728.055"/>
        <n v="1737.485"/>
        <n v="1746.485"/>
        <n v="1760.295"/>
        <n v="1766.77"/>
        <n v="1771.295"/>
        <n v="1786.58"/>
        <n v="1794.865"/>
        <n v="1798.2"/>
        <n v="1802.77"/>
        <n v="1803.01"/>
        <n v="1803.77"/>
        <n v="1836.58"/>
        <n v="1837.39"/>
        <n v="1838.485"/>
        <n v="1840.105"/>
        <n v="1859.58"/>
        <n v="1862.485"/>
        <n v="1868.82"/>
        <n v="1885.295"/>
        <n v="1891.485"/>
        <n v="1896.2"/>
        <n v="1923.2"/>
        <n v="1958.295"/>
        <n v="1970.01"/>
        <n v="1975.725"/>
        <n v="2017.295"/>
        <n v="2018.2"/>
        <n v="2025.915"/>
        <n v="2031.44"/>
        <n v="2050.915"/>
        <n v="2058.25"/>
        <n v="2110.2"/>
        <n v="2137.25"/>
        <n v="2151.915"/>
        <n v="2156.915"/>
        <n v="2167.725"/>
        <n v="2174.915"/>
        <n v="2181.01"/>
        <n v="2182.82"/>
        <n v="2183.01"/>
        <n v="2184.01"/>
        <n v="2227.25"/>
        <n v="2230.06"/>
        <n v="2240.155"/>
        <n v="2251.725"/>
        <n v="2255.155"/>
        <n v="2290.25"/>
        <n v="2325.44"/>
        <n v="2329.25"/>
        <n v="2370.535"/>
        <n v="2398.25"/>
        <n v="2399.775"/>
        <n v="2420.68"/>
        <n v="2421.155"/>
        <n v="2438.3"/>
        <n v="2466.345"/>
        <n v="2510.155"/>
        <n v="2512.535"/>
        <n v="2557.3"/>
        <n v="2558.3"/>
        <n v="2571.54"/>
        <n v="2599.25"/>
        <n v="2615.775"/>
        <n v="2619.915"/>
        <n v="2639.87"/>
        <n v="2641.3"/>
        <n v="2642.3"/>
        <n v="2642.87"/>
        <n v="2651.775"/>
        <n v="2733.965"/>
        <n v="2739.825"/>
        <n v="2771.965"/>
        <n v="2788.825"/>
        <n v="2812.3"/>
        <n v="2838.25"/>
        <n v="2870.395"/>
        <n v="2910.205"/>
        <n v="2925.49"/>
        <n v="2947.3"/>
        <n v="2957.11"/>
        <n v="2982.395"/>
        <n v="2988.205"/>
        <n v="2998.395"/>
        <n v="3006.825"/>
        <n v="3024.3"/>
        <n v="3041.395"/>
        <n v="3044.35"/>
        <n v="3090.3"/>
        <n v="3103.3"/>
        <n v="3132.395"/>
        <n v="3150.11"/>
        <n v="3150.54"/>
        <n v="3171.11"/>
        <n v="3176.78"/>
        <n v="3180.73"/>
        <n v="3201.3"/>
        <n v="3262.68"/>
        <n v="3285.92"/>
        <n v="3323.825"/>
        <n v="3407.065"/>
        <n v="3438.445"/>
        <n v="3440.4"/>
        <n v="3470.065"/>
        <n v="3470.4"/>
        <n v="3489.685"/>
        <n v="3530.97"/>
        <n v="3581.97"/>
        <n v="3586.21"/>
        <n v="3614.685"/>
        <n v="3691.4"/>
        <n v="3797.925"/>
        <n v="3845.97"/>
        <n v="3848.875"/>
        <n v="3928.21"/>
        <n v="3956.4"/>
        <n v="3985.165"/>
        <n v="4075.495"/>
        <n v="4149.07"/>
        <n v="4167.4"/>
        <n v="4201.02"/>
        <n v="4330.83"/>
        <n v="4349.5"/>
        <n v="4372.5"/>
        <n v="4398.5"/>
        <n v="4400.115"/>
        <n v="4468.4"/>
        <n v="4482.215"/>
        <n v="4533.83"/>
        <n v="4724.5"/>
        <n v="4813.785"/>
        <n v="5055.505"/>
        <n v="5162.98"/>
        <n v="5247.6"/>
        <n v="5632.98"/>
        <n v="5948.265"/>
        <n v="6086.41"/>
        <n v="6623.37"/>
        <n v="6730.41"/>
        <n v="6786.7"/>
        <n v="6908.94"/>
        <n v="7053.225"/>
        <n v="7093.035"/>
        <n v="7200.895"/>
        <n v="7826.7"/>
        <n v="10210.095"/>
        <m/>
      </sharedItems>
    </cacheField>
    <cacheField name="ENWF" numFmtId="0">
      <sharedItems containsString="0" containsBlank="1" containsNumber="1" minValue="0.934" maxValue="1.04" count="33">
        <n v="0.934"/>
        <n v="0.946"/>
        <n v="0.957"/>
        <n v="0.958"/>
        <n v="0.96"/>
        <n v="0.965"/>
        <n v="0.973"/>
        <n v="0.977"/>
        <n v="0.98"/>
        <n v="0.986"/>
        <n v="0.993"/>
        <n v="0.998"/>
        <n v="1"/>
        <n v="1.002"/>
        <n v="1.006"/>
        <n v="1.01"/>
        <n v="1.013"/>
        <n v="1.016"/>
        <n v="1.02"/>
        <n v="1.022"/>
        <n v="1.024"/>
        <n v="1.026"/>
        <n v="1.028"/>
        <n v="1.029"/>
        <n v="1.03"/>
        <n v="1.032"/>
        <n v="1.033"/>
        <n v="1.034"/>
        <n v="1.036"/>
        <n v="1.037"/>
        <n v="1.038"/>
        <n v="1.04"/>
        <m/>
      </sharedItems>
    </cacheField>
    <cacheField name="EQUIV_NET_WEIGHT" numFmtId="0">
      <sharedItems containsString="0" containsBlank="1" containsNumber="1" minValue="0" maxValue="10210.095" count="1283">
        <n v="0"/>
        <n v="29.905"/>
        <n v="35.905"/>
        <n v="36.905"/>
        <n v="40.4612"/>
        <n v="41.905"/>
        <n v="42.905"/>
        <n v="43.5812"/>
        <n v="43.81719"/>
        <n v="43.905"/>
        <n v="44.6212"/>
        <n v="44.905"/>
        <n v="45.905"/>
        <n v="46.905"/>
        <n v="47.7412"/>
        <n v="47.905"/>
        <n v="48.905"/>
        <n v="49.905"/>
        <n v="50.905"/>
        <n v="51.9012"/>
        <n v="51.905"/>
        <n v="52.905"/>
        <n v="52.9412"/>
        <n v="53.905"/>
        <n v="53.9812"/>
        <n v="54.905"/>
        <n v="55.905"/>
        <n v="56.0612"/>
        <n v="56.905"/>
        <n v="57.905"/>
        <n v="58.905"/>
        <n v="59.905"/>
        <n v="68.81"/>
        <n v="72.81"/>
        <n v="73.81"/>
        <n v="77.81"/>
        <n v="78.81"/>
        <n v="82.81"/>
        <n v="83.81"/>
        <n v="84.81"/>
        <n v="85.81"/>
        <n v="87.81"/>
        <n v="88.81"/>
        <n v="89.81"/>
        <n v="90.2824"/>
        <n v="91.3224"/>
        <n v="92.81"/>
        <n v="94.81"/>
        <n v="95.4824"/>
        <n v="95.81"/>
        <n v="96.715"/>
        <n v="96.81"/>
        <n v="97.5624"/>
        <n v="97.81"/>
        <n v="98.6024"/>
        <n v="98.81"/>
        <n v="99.6424"/>
        <n v="99.81"/>
        <n v="100.6824"/>
        <n v="100.81"/>
        <n v="101.7224"/>
        <n v="102.56478"/>
        <n v="102.81"/>
        <n v="103.81"/>
        <n v="104.81"/>
        <n v="104.8424"/>
        <n v="105.81"/>
        <n v="106.81"/>
        <n v="106.9224"/>
        <n v="107.81"/>
        <n v="108.81"/>
        <n v="109.0024"/>
        <n v="109.81"/>
        <n v="110.81"/>
        <n v="111.0824"/>
        <n v="112.81"/>
        <n v="115.2424"/>
        <n v="121.3836"/>
        <n v="124.715"/>
        <n v="125.715"/>
        <n v="130.715"/>
        <n v="130.7436"/>
        <n v="132.8236"/>
        <n v="133.715"/>
        <n v="133.8636"/>
        <n v="134.715"/>
        <n v="135.715"/>
        <n v="135.9436"/>
        <n v="137.45902"/>
        <n v="137.715"/>
        <n v="138.715"/>
        <n v="139.0636"/>
        <n v="139.715"/>
        <n v="140.1036"/>
        <n v="141.715"/>
        <n v="142.1836"/>
        <n v="142.715"/>
        <n v="142.753695"/>
        <n v="143.715"/>
        <n v="143.766735"/>
        <n v="144.715"/>
        <n v="145.715"/>
        <n v="146.715"/>
        <n v="147.715"/>
        <n v="149.715"/>
        <n v="149.94273"/>
        <n v="151.5436"/>
        <n v="151.715"/>
        <n v="153.62"/>
        <n v="153.6236"/>
        <n v="153.715"/>
        <n v="154.715"/>
        <n v="155.62"/>
        <n v="155.715"/>
        <n v="156.715"/>
        <n v="157.715"/>
        <n v="157.7836"/>
        <n v="160.715"/>
        <n v="161.62"/>
        <n v="161.715"/>
        <n v="161.9436"/>
        <n v="163.62"/>
        <n v="164.715"/>
        <n v="165.62"/>
        <n v="167.433735"/>
        <n v="167.62"/>
        <n v="169.715"/>
        <n v="171.715"/>
        <n v="172.62"/>
        <n v="173.62"/>
        <n v="175.3648"/>
        <n v="175.62"/>
        <n v="176.4048"/>
        <n v="176.62"/>
        <n v="177.5436"/>
        <n v="178.62"/>
        <n v="179.5248"/>
        <n v="179.62"/>
        <n v="181.62"/>
        <n v="182.62"/>
        <n v="183.62136"/>
        <n v="183.6848"/>
        <n v="184.7248"/>
        <n v="185.62"/>
        <n v="186.62"/>
        <n v="187.43184"/>
        <n v="187.62"/>
        <n v="189.62"/>
        <n v="190.62"/>
        <n v="191.62"/>
        <n v="192.62"/>
        <n v="193.62"/>
        <n v="194.62"/>
        <n v="195.1248"/>
        <n v="195.62"/>
        <n v="196.62"/>
        <n v="197.106"/>
        <n v="197.525"/>
        <n v="197.62"/>
        <n v="198.62"/>
        <n v="199.62"/>
        <n v="200.525"/>
        <n v="200.62"/>
        <n v="201.62"/>
        <n v="202.4048"/>
        <n v="202.62"/>
        <n v="203.35098"/>
        <n v="203.62"/>
        <n v="204.4848"/>
        <n v="204.62"/>
        <n v="205.525"/>
        <n v="205.62"/>
        <n v="207.62"/>
        <n v="209.62"/>
        <n v="210.525"/>
        <n v="210.62"/>
        <n v="211.62"/>
        <n v="211.666"/>
        <n v="212.525"/>
        <n v="213.62"/>
        <n v="214.525"/>
        <n v="214.62"/>
        <n v="215.62"/>
        <n v="216.62"/>
        <n v="216.866"/>
        <n v="217.62"/>
        <n v="218.43"/>
        <n v="218.62"/>
        <n v="219.525"/>
        <n v="220.43"/>
        <n v="220.525"/>
        <n v="220.62"/>
        <n v="221.62"/>
        <n v="222.1648"/>
        <n v="222.62"/>
        <n v="223.27812"/>
        <n v="223.43"/>
        <n v="224.525"/>
        <n v="224.62"/>
        <n v="225.186"/>
        <n v="226.525"/>
        <n v="228.62"/>
        <n v="229.346"/>
        <n v="230.386"/>
        <n v="230.4848"/>
        <n v="231.525"/>
        <n v="232.62"/>
        <n v="233.525"/>
        <n v="235.586"/>
        <n v="236.62"/>
        <n v="237.525"/>
        <n v="237.62"/>
        <n v="238.525"/>
        <n v="238.706"/>
        <n v="239.746"/>
        <n v="240.43"/>
        <n v="241.525"/>
        <n v="241.62"/>
        <n v="242.866"/>
        <n v="243.525"/>
        <n v="244.3155"/>
        <n v="245.525"/>
        <n v="246.43"/>
        <n v="246.525"/>
        <n v="246.9272"/>
        <n v="247.026"/>
        <n v="248.525"/>
        <n v="248.62"/>
        <n v="249.106"/>
        <n v="249.525"/>
        <n v="250.525"/>
        <n v="251.4854"/>
        <n v="252.525"/>
        <n v="253.525"/>
        <n v="254.525"/>
        <n v="256.525"/>
        <n v="257.43"/>
        <n v="258.466"/>
        <n v="260.4472"/>
        <n v="260.525"/>
        <n v="261.43"/>
        <n v="261.525"/>
        <n v="262.525"/>
        <n v="262.5272"/>
        <n v="263.525"/>
        <n v="264.335"/>
        <n v="264.525"/>
        <n v="265.43"/>
        <n v="266.525"/>
        <n v="267.525"/>
        <n v="272.42865"/>
        <n v="272.43"/>
        <n v="272.525"/>
        <n v="273.525"/>
        <n v="274.43"/>
        <n v="274.525"/>
        <n v="276.0472"/>
        <n v="276.43"/>
        <n v="276.525"/>
        <n v="277.0872"/>
        <n v="277.335"/>
        <n v="279.18994"/>
        <n v="279.43"/>
        <n v="279.525"/>
        <n v="280.2072"/>
        <n v="280.335"/>
        <n v="281.43"/>
        <n v="282.2872"/>
        <n v="283.525"/>
        <n v="284.3672"/>
        <n v="287.43"/>
        <n v="288.525"/>
        <n v="289.43"/>
        <n v="289.666"/>
        <n v="290.6072"/>
        <n v="292.335"/>
        <n v="292.43"/>
        <n v="294.43"/>
        <n v="295.335"/>
        <n v="296.43"/>
        <n v="299.335"/>
        <n v="299.43"/>
        <n v="300.335"/>
        <n v="300.43"/>
        <n v="301.0072"/>
        <n v="302.24"/>
        <n v="302.43"/>
        <n v="303.43"/>
        <n v="304.1272"/>
        <n v="305.1672"/>
        <n v="305.43"/>
        <n v="308.1884"/>
        <n v="309.43"/>
        <n v="310.2684"/>
        <n v="310.335"/>
        <n v="310.43"/>
        <n v="312.43"/>
        <n v="313.3884"/>
        <n v="314.43"/>
        <n v="314.921295"/>
        <n v="315.335"/>
        <n v="316.335"/>
        <n v="316.43"/>
        <n v="317.335"/>
        <n v="318.43"/>
        <n v="318.5884"/>
        <n v="319.43"/>
        <n v="320.43"/>
        <n v="321.24"/>
        <n v="321.43"/>
        <n v="322.335"/>
        <n v="322.43"/>
        <n v="323.43"/>
        <n v="325.43"/>
        <n v="326.24"/>
        <n v="326.335"/>
        <n v="326.43"/>
        <n v="326.78548"/>
        <n v="326.9084"/>
        <n v="327.9829"/>
        <n v="328.43"/>
        <n v="329.43"/>
        <n v="331.43"/>
        <n v="333.2472"/>
        <n v="334.0896"/>
        <n v="335.145"/>
        <n v="335.2284"/>
        <n v="336.43"/>
        <n v="338.3484"/>
        <n v="339.43"/>
        <n v="342.145"/>
        <n v="343.335"/>
        <n v="344.43"/>
        <n v="345.335"/>
        <n v="346.43"/>
        <n v="347.335"/>
        <n v="348.43"/>
        <n v="351.335"/>
        <n v="352.145"/>
        <n v="352.24"/>
        <n v="352.3156"/>
        <n v="352.8096"/>
        <n v="356.24"/>
        <n v="356.335"/>
        <n v="357.24"/>
        <n v="359.24"/>
        <n v="360.08016"/>
        <n v="360.0896"/>
        <n v="360.24"/>
        <n v="362.24"/>
        <n v="364.335"/>
        <n v="366.3296"/>
        <n v="369.24"/>
        <n v="369.335"/>
        <n v="369.4496"/>
        <n v="371.24"/>
        <n v="372.43"/>
        <n v="372.6684"/>
        <n v="374.05"/>
        <n v="374.145"/>
        <n v="378.24"/>
        <n v="379.335"/>
        <n v="380.24"/>
        <n v="380.335"/>
        <n v="380.9884"/>
        <n v="381.335"/>
        <n v="381.9296"/>
        <n v="382.24"/>
        <n v="382.772"/>
        <n v="382.9696"/>
        <n v="383.9108"/>
        <n v="384.0096"/>
        <n v="384.24"/>
        <n v="386.1884"/>
        <n v="386.24"/>
        <n v="388.24"/>
        <n v="388.335"/>
        <n v="389.1108"/>
        <n v="389.24"/>
        <n v="390.24"/>
        <n v="393.3696"/>
        <n v="394.05"/>
        <n v="394.24"/>
        <n v="395.24"/>
        <n v="395.335"/>
        <n v="396.145"/>
        <n v="397.24"/>
        <n v="398.24"/>
        <n v="398.5696"/>
        <n v="399.145"/>
        <n v="399.24"/>
        <n v="400.24"/>
        <n v="400.6496"/>
        <n v="401.24"/>
        <n v="402.24"/>
        <n v="402.335"/>
        <n v="403.24"/>
        <n v="404.24"/>
        <n v="406.7908"/>
        <n v="408.24"/>
        <n v="408.8708"/>
        <n v="409.05"/>
        <n v="409.24"/>
        <n v="410.24"/>
        <n v="411.24"/>
        <n v="412.24"/>
        <n v="413.05"/>
        <n v="413.145"/>
        <n v="413.24"/>
        <n v="414.145"/>
        <n v="414.24"/>
        <n v="415.05"/>
        <n v="415.145"/>
        <n v="415.24"/>
        <n v="416.24"/>
        <n v="417.05"/>
        <n v="417.24"/>
        <n v="418.24"/>
        <n v="419.172"/>
        <n v="419.24"/>
        <n v="419.3696"/>
        <n v="420.24"/>
        <n v="421.24"/>
        <n v="421.252"/>
        <n v="422.24"/>
        <n v="423.0433"/>
        <n v="423.24"/>
        <n v="423.332"/>
        <n v="425.24"/>
        <n v="425.412"/>
        <n v="426.24"/>
        <n v="428.24"/>
        <n v="429.24"/>
        <n v="430.24"/>
        <n v="430.7872"/>
        <n v="430.955"/>
        <n v="432.24"/>
        <n v="432.692"/>
        <n v="434.24"/>
        <n v="436.145"/>
        <n v="436.852"/>
        <n v="437.05"/>
        <n v="437.24"/>
        <n v="437.9908"/>
        <n v="438.24"/>
        <n v="439.24"/>
        <n v="440.0708"/>
        <n v="441.012"/>
        <n v="442.24"/>
        <n v="445.24"/>
        <n v="447.145"/>
        <n v="447.24"/>
        <n v="447.252"/>
        <n v="448.05"/>
        <n v="448.24"/>
        <n v="450.24"/>
        <n v="450.372"/>
        <n v="451.05"/>
        <n v="451.24"/>
        <n v="453.24"/>
        <n v="453.492"/>
        <n v="453.86"/>
        <n v="454.05"/>
        <n v="454.24"/>
        <n v="454.532"/>
        <n v="454.955"/>
        <n v="455.05"/>
        <n v="455.24"/>
        <n v="455.572"/>
        <n v="456.612"/>
        <n v="461.05"/>
        <n v="461.812"/>
        <n v="463.05"/>
        <n v="464.24"/>
        <n v="464.932"/>
        <n v="465.955"/>
        <n v="466.24"/>
        <n v="467.05"/>
        <n v="468.05"/>
        <n v="470.05"/>
        <n v="471.05"/>
        <n v="472.05"/>
        <n v="472.86"/>
        <n v="473.05"/>
        <n v="475.955"/>
        <n v="476.05"/>
        <n v="477.955"/>
        <n v="478.955"/>
        <n v="479.05"/>
        <n v="479.36365"/>
        <n v="480.955"/>
        <n v="482.612"/>
        <n v="483.652"/>
        <n v="485.145"/>
        <n v="485.8308"/>
        <n v="485.955"/>
        <n v="489.05"/>
        <n v="491.955"/>
        <n v="491.972"/>
        <n v="492.05"/>
        <n v="493.012"/>
        <n v="496.132"/>
        <n v="497.05"/>
        <n v="497.0732"/>
        <n v="498.145"/>
        <n v="498.24"/>
        <n v="499.05"/>
        <n v="500.05"/>
        <n v="500.145"/>
        <n v="502.2732"/>
        <n v="502.4708"/>
        <n v="505.3932"/>
        <n v="505.8693"/>
        <n v="508.5132"/>
        <n v="509.145"/>
        <n v="511.86"/>
        <n v="512.5744"/>
        <n v="513.86"/>
        <n v="514.852"/>
        <n v="514.9508"/>
        <n v="514.955"/>
        <n v="515.145"/>
        <n v="515.955"/>
        <n v="516.67"/>
        <n v="516.86"/>
        <n v="520.052"/>
        <n v="520.8944"/>
        <n v="523.21383"/>
        <n v="525.955"/>
        <n v="526.05"/>
        <n v="526.1932"/>
        <n v="527.05"/>
        <n v="529.05"/>
        <n v="529.412"/>
        <n v="529.955"/>
        <n v="530.86"/>
        <n v="533.05"/>
        <n v="534.05"/>
        <n v="535.05"/>
        <n v="536.05"/>
        <n v="536.4944"/>
        <n v="536.67"/>
        <n v="536.765"/>
        <n v="537.05"/>
        <n v="538.86"/>
        <n v="539.86"/>
        <n v="541.6944"/>
        <n v="542.765"/>
        <n v="543.05"/>
        <n v="545.765"/>
        <n v="545.86"/>
        <n v="546.052"/>
        <n v="546.410515"/>
        <n v="546.7956"/>
        <n v="546.8944"/>
        <n v="547.05"/>
        <n v="547.86"/>
        <n v="548.05"/>
        <n v="549.172"/>
        <n v="552.05"/>
        <n v="555.2144"/>
        <n v="557.2944"/>
        <n v="557.86"/>
        <n v="558.86"/>
        <n v="559.86"/>
        <n v="560.86"/>
        <n v="565.6144"/>
        <n v="568.05"/>
        <n v="569.86"/>
        <n v="570.8144"/>
        <n v="571.86"/>
        <n v="572.86"/>
        <n v="574.86"/>
        <n v="574.8756"/>
        <n v="579.575"/>
        <n v="580.372"/>
        <n v="581.86"/>
        <n v="582.86"/>
        <n v="585.05"/>
        <n v="587.2568"/>
        <n v="589.765"/>
        <n v="593.05"/>
        <n v="593.7932"/>
        <n v="596.67"/>
        <n v="596.84864"/>
        <n v="597.86"/>
        <n v="600.86"/>
        <n v="601.765"/>
        <n v="603.575"/>
        <n v="604.86"/>
        <n v="605.2332"/>
        <n v="605.765"/>
        <n v="611.575"/>
        <n v="611.86"/>
        <n v="612.765"/>
        <n v="614.4944"/>
        <n v="618.4568"/>
        <n v="619.96229"/>
        <n v="620.01365"/>
        <n v="620.7344"/>
        <n v="620.9966"/>
        <n v="624.6968"/>
        <n v="626.9744"/>
        <n v="627.86"/>
        <n v="632.67"/>
        <n v="633.10191"/>
        <n v="633.575"/>
        <n v="636.2356"/>
        <n v="636.575"/>
        <n v="638.575"/>
        <n v="639.4544"/>
        <n v="639.86"/>
        <n v="640.4944"/>
        <n v="641.765"/>
        <n v="643.575"/>
        <n v="643.86"/>
        <n v="644.67"/>
        <n v="644.765"/>
        <n v="645.575"/>
        <n v="647.575"/>
        <n v="647.7744"/>
        <n v="648.48"/>
        <n v="650.575"/>
        <n v="650.8944"/>
        <n v="653.8168"/>
        <n v="658.0756"/>
        <n v="659.765"/>
        <n v="660.67"/>
        <n v="660.998"/>
        <n v="662.575"/>
        <n v="664.67"/>
        <n v="665.158"/>
        <n v="665.67"/>
        <n v="665.75124"/>
        <n v="667.3368"/>
        <n v="667.5344"/>
        <n v="669.86"/>
        <n v="670.48"/>
        <n v="670.67"/>
        <n v="672.438"/>
        <n v="672.48"/>
        <n v="672.5368"/>
        <n v="672.86"/>
        <n v="673.3792"/>
        <n v="674.6168"/>
        <n v="676.48"/>
        <n v="678.765"/>
        <n v="679.8168"/>
        <n v="680.86"/>
        <n v="686.2544"/>
        <n v="686.998"/>
        <n v="688.29"/>
        <n v="689.43501"/>
        <n v="690.3156"/>
        <n v="690.575"/>
        <n v="691.67"/>
        <n v="692.198"/>
        <n v="692.48"/>
        <n v="692.86"/>
        <n v="693.4356"/>
        <n v="694.4756"/>
        <n v="694.48"/>
        <n v="697.2992"/>
        <n v="697.48"/>
        <n v="698.3235"/>
        <n v="698.438"/>
        <n v="698.67"/>
        <n v="698.955"/>
        <n v="699.48"/>
        <n v="699.575"/>
        <n v="699.765"/>
        <n v="700.48"/>
        <n v="700.765"/>
        <n v="702.7956"/>
        <n v="706.6592"/>
        <n v="710.385"/>
        <n v="710.48"/>
        <n v="710.918"/>
        <n v="711.8592"/>
        <n v="712.48"/>
        <n v="712.795475"/>
        <n v="714.078"/>
        <n v="716.60996"/>
        <n v="718.48"/>
        <n v="719.575"/>
        <n v="723.385"/>
        <n v="723.4968"/>
        <n v="724.575"/>
        <n v="725.575"/>
        <n v="727.7556"/>
        <n v="732.8568"/>
        <n v="735.9768"/>
        <n v="736.8192"/>
        <n v="738.575"/>
        <n v="738.940275"/>
        <n v="740.385"/>
        <n v="742.9604"/>
        <n v="743.67"/>
        <n v="744.385"/>
        <n v="746.48"/>
        <n v="746.67"/>
        <n v="752.3204"/>
        <n v="752.518"/>
        <n v="754.29"/>
        <n v="755.67"/>
        <n v="756.67"/>
        <n v="757.29"/>
        <n v="758.575"/>
        <n v="759.195"/>
        <n v="759.48"/>
        <n v="760.189185"/>
        <n v="766.43544"/>
        <n v="766.48"/>
        <n v="768.9604"/>
        <n v="770.1"/>
        <n v="771.575"/>
        <n v="772.385"/>
        <n v="773.0216"/>
        <n v="776.385"/>
        <n v="776.48"/>
        <n v="782.678"/>
        <n v="783.575"/>
        <n v="784.48"/>
        <n v="788.1"/>
        <n v="788.50255"/>
        <n v="789.385"/>
        <n v="790.195"/>
        <n v="792.195"/>
        <n v="793.385"/>
        <n v="794.29"/>
        <n v="801.2004"/>
        <n v="802.3392"/>
        <n v="802.48"/>
        <n v="803.48"/>
        <n v="804.195"/>
        <n v="805.558"/>
        <n v="807.1"/>
        <n v="808.5792"/>
        <n v="810.1"/>
        <n v="811.1"/>
        <n v="811.195"/>
        <n v="811.48"/>
        <n v="814.385"/>
        <n v="814.6216"/>
        <n v="815.385"/>
        <n v="816.48"/>
        <n v="817.1"/>
        <n v="817.6428"/>
        <n v="818.48"/>
        <n v="819.1"/>
        <n v="820.118"/>
        <n v="822.1"/>
        <n v="822.48"/>
        <n v="825.48"/>
        <n v="826.411525"/>
        <n v="828.02376"/>
        <n v="828.1"/>
        <n v="829.1"/>
        <n v="829.48"/>
        <n v="830.1"/>
        <n v="831.1"/>
        <n v="831.29"/>
        <n v="832.1"/>
        <n v="833.3416"/>
        <n v="833.48"/>
        <n v="835.1"/>
        <n v="835.48"/>
        <n v="838.1"/>
        <n v="838.195"/>
        <n v="838.48"/>
        <n v="839.1"/>
        <n v="839.7792"/>
        <n v="840.1"/>
        <n v="840.195"/>
        <n v="840.8192"/>
        <n v="841.958"/>
        <n v="842.1"/>
        <n v="843.1"/>
        <n v="843.48"/>
        <n v="843.936"/>
        <n v="845.1"/>
        <n v="846.1"/>
        <n v="846.48"/>
        <n v="847.1"/>
        <n v="848.1"/>
        <n v="849.9816"/>
        <n v="850.48"/>
        <n v="850.824"/>
        <n v="851.1"/>
        <n v="851.575"/>
        <n v="852.1"/>
        <n v="852.48"/>
        <n v="852.904"/>
        <n v="854.1"/>
        <n v="855.1"/>
        <n v="856.024"/>
        <n v="857.064"/>
        <n v="859.144"/>
        <n v="860.1"/>
        <n v="860.184"/>
        <n v="860.2828"/>
        <n v="861.1"/>
        <n v="861.322"/>
        <n v="862.1652"/>
        <n v="862.264"/>
        <n v="863.6992"/>
        <n v="864.1"/>
        <n v="864.344"/>
        <n v="865.1"/>
        <n v="865.384"/>
        <n v="865.6804"/>
        <n v="866.1"/>
        <n v="867.1"/>
        <n v="867.464"/>
        <n v="869.1"/>
        <n v="869.544"/>
        <n v="870.584"/>
        <n v="871.1"/>
        <n v="872.195"/>
        <n v="872.664"/>
        <n v="873.1"/>
        <n v="873.3834"/>
        <n v="873.704"/>
        <n v="874.1"/>
        <n v="874.744"/>
        <n v="875.784"/>
        <n v="875.8828"/>
        <n v="877.1"/>
        <n v="878.1"/>
        <n v="878.195"/>
        <n v="878.358"/>
        <n v="878.8542"/>
        <n v="878.904"/>
        <n v="879.1"/>
        <n v="880.1"/>
        <n v="881.3566"/>
        <n v="882.024"/>
        <n v="882.29"/>
        <n v="882.4192"/>
        <n v="882.579705"/>
        <n v="883.064"/>
        <n v="884.1"/>
        <n v="884.2028"/>
        <n v="885.1"/>
        <n v="885.144"/>
        <n v="885.195"/>
        <n v="886.1"/>
        <n v="886.2367"/>
        <n v="887.224"/>
        <n v="888.195"/>
        <n v="888.264"/>
        <n v="889.304"/>
        <n v="889.385"/>
        <n v="889.911"/>
        <n v="890.1"/>
        <n v="890.344"/>
        <n v="890.4106"/>
        <n v="891.1"/>
        <n v="891.384"/>
        <n v="892.424"/>
        <n v="893.464"/>
        <n v="895.1"/>
        <n v="895.48"/>
        <n v="896.1"/>
        <n v="896.584"/>
        <n v="897.1"/>
        <n v="897.624"/>
        <n v="898.1"/>
        <n v="898.29"/>
        <n v="900.1"/>
        <n v="900.744"/>
        <n v="901.1"/>
        <n v="901.784"/>
        <n v="902.824"/>
        <n v="903.864"/>
        <n v="904.1"/>
        <n v="904.195"/>
        <n v="904.385"/>
        <n v="904.904"/>
        <n v="905.48"/>
        <n v="905.944"/>
        <n v="906.1"/>
        <n v="907.2804"/>
        <n v="908.1"/>
        <n v="909.064"/>
        <n v="910.0052"/>
        <n v="910.1"/>
        <n v="910.104"/>
        <n v="911.0452"/>
        <n v="911.1"/>
        <n v="912.184"/>
        <n v="913.1"/>
        <n v="913.224"/>
        <n v="914.264"/>
        <n v="915.8226"/>
        <n v="916.344"/>
        <n v="918.1"/>
        <n v="918.195"/>
        <n v="918.424"/>
        <n v="919.29"/>
        <n v="919.464"/>
        <n v="920.195"/>
        <n v="920.504"/>
        <n v="922.584"/>
        <n v="923.624"/>
        <n v="924.664"/>
        <n v="925.195"/>
        <n v="925.704"/>
        <n v="925.72"/>
        <n v="926.744"/>
        <n v="927.784"/>
        <n v="928.824"/>
        <n v="929.864"/>
        <n v="929.99027"/>
        <n v="930.6506"/>
        <n v="930.904"/>
        <n v="931.0028"/>
        <n v="931.195"/>
        <n v="931.944"/>
        <n v="933.058"/>
        <n v="933.0828"/>
        <n v="934.024"/>
        <n v="935.998"/>
        <n v="936.1"/>
        <n v="936.104"/>
        <n v="937.144"/>
        <n v="938.1"/>
        <n v="938.184"/>
        <n v="939.224"/>
        <n v="940.264"/>
        <n v="941.304"/>
        <n v="942.1"/>
        <n v="942.344"/>
        <n v="943.1"/>
        <n v="943.384"/>
        <n v="944.424"/>
        <n v="945.195"/>
        <n v="945.464"/>
        <n v="945.5628"/>
        <n v="946.504"/>
        <n v="947.544"/>
        <n v="948.1"/>
        <n v="948.195"/>
        <n v="948.584"/>
        <n v="949.624"/>
        <n v="950.664"/>
        <n v="951.1"/>
        <n v="952.1"/>
        <n v="952.744"/>
        <n v="953.005"/>
        <n v="953.784"/>
        <n v="954.1"/>
        <n v="954.824"/>
        <n v="955.864"/>
        <n v="956.904"/>
        <n v="957.1"/>
        <n v="957.195"/>
        <n v="957.944"/>
        <n v="958.984"/>
        <n v="960.024"/>
        <n v="961.064"/>
        <n v="964.184"/>
        <n v="965.1"/>
        <n v="965.224"/>
        <n v="967.304"/>
        <n v="969.384"/>
        <n v="970.424"/>
        <n v="972.1"/>
        <n v="973.544"/>
        <n v="973.6428"/>
        <n v="974.1"/>
        <n v="974.584"/>
        <n v="977.704"/>
        <n v="977.9016"/>
        <n v="978.195"/>
        <n v="979.1"/>
        <n v="979.784"/>
        <n v="980.1"/>
        <n v="980.824"/>
        <n v="981.1"/>
        <n v="981.864"/>
        <n v="982.8052"/>
        <n v="983.1016"/>
        <n v="983.944"/>
        <n v="984.7864"/>
        <n v="984.984"/>
        <n v="985.1"/>
        <n v="986.024"/>
        <n v="988.104"/>
        <n v="989.1"/>
        <n v="989.625"/>
        <n v="992.72"/>
        <n v="993.304"/>
        <n v="994.0476"/>
        <n v="995.91"/>
        <n v="997.5628"/>
        <n v="998.504"/>
        <n v="999.5264"/>
        <n v="999.544"/>
        <n v="1000.3864"/>
        <n v="1001.624"/>
        <n v="1002.1"/>
        <n v="1004.75967"/>
        <n v="1005.5864"/>
        <n v="1009.91"/>
        <n v="1010.984"/>
        <n v="1014.104"/>
        <n v="1015.144"/>
        <n v="1016.184"/>
        <n v="1016.2828"/>
        <n v="1019.304"/>
        <n v="1025.544"/>
        <n v="1026.584"/>
        <n v="1026.72"/>
        <n v="1027.624"/>
        <n v="1030.6452"/>
        <n v="1030.744"/>
        <n v="1032.6264"/>
        <n v="1034.904"/>
        <n v="1036.984"/>
        <n v="1037.91"/>
        <n v="1038.024"/>
        <n v="1038.1"/>
        <n v="1042.184"/>
        <n v="1050.625"/>
        <n v="1060.815"/>
        <n v="1061.1"/>
        <n v="1063.9252"/>
        <n v="1065.72"/>
        <n v="1068.625"/>
        <n v="1073.1"/>
        <n v="1084.005"/>
        <n v="1086.8374"/>
        <n v="1090.72"/>
        <n v="1094.00796"/>
        <n v="1094.1"/>
        <n v="1096.1"/>
        <n v="1097.1"/>
        <n v="1101.3652"/>
        <n v="1101.464"/>
        <n v="1102.1"/>
        <n v="1105.91"/>
        <n v="1108.195"/>
        <n v="1112.1"/>
        <n v="1119.0452"/>
        <n v="1125.384"/>
        <n v="1129.05"/>
        <n v="1133.5064"/>
        <n v="1133.91"/>
        <n v="1135.625"/>
        <n v="1135.6852"/>
        <n v="1138.8052"/>
        <n v="1138.815"/>
        <n v="1141.72"/>
        <n v="1142.1"/>
        <n v="1144.104"/>
        <n v="1148.625"/>
        <n v="1153.815"/>
        <n v="1157.815"/>
        <n v="1163.625"/>
        <n v="1164.72"/>
        <n v="1166.72"/>
        <n v="1170.815"/>
        <n v="1174.435"/>
        <n v="1174.625"/>
        <n v="1190.625"/>
        <n v="1194.479125"/>
        <n v="1196.72"/>
        <n v="1198.72"/>
        <n v="1202.72"/>
        <n v="1203.53"/>
        <n v="1208.2876"/>
        <n v="1213.389"/>
        <n v="1223.7888"/>
        <n v="1224.72"/>
        <n v="1225.0264"/>
        <n v="1234.245"/>
        <n v="1235.72"/>
        <n v="1238.72"/>
        <n v="1244.2281"/>
        <n v="1248.245"/>
        <n v="1253.435"/>
        <n v="1257.15"/>
        <n v="1257.34"/>
        <n v="1258.72"/>
        <n v="1260.72"/>
        <n v="1275.8876"/>
        <n v="1279.435"/>
        <n v="1280.9888"/>
        <n v="1282.72"/>
        <n v="1283.625"/>
        <n v="1290.72"/>
        <n v="1292.8609"/>
        <n v="1318.72"/>
        <n v="1332.245"/>
        <n v="1346.72"/>
        <n v="1352.65"/>
        <n v="1359.72"/>
        <n v="1360.476"/>
        <n v="1360.72"/>
        <n v="1367.756"/>
        <n v="1373.72"/>
        <n v="1385.15"/>
        <n v="1390.96"/>
        <n v="1402.15"/>
        <n v="1421.0924"/>
        <n v="1429.9584"/>
        <n v="1440.556"/>
        <n v="1441.9912"/>
        <n v="1462.6924"/>
        <n v="1464.476"/>
        <n v="1465.15"/>
        <n v="1465.6148"/>
        <n v="1497.58"/>
        <n v="1504.58"/>
        <n v="1524.65208"/>
        <n v="1536.8808"/>
        <n v="1565.15"/>
        <n v="1572.15"/>
        <n v="1575.96"/>
        <n v="1579.8172"/>
        <n v="1585.675"/>
        <n v="1604.9748"/>
        <n v="1607.77"/>
        <n v="1621.516"/>
        <n v="1634.77"/>
        <n v="1640.68955"/>
        <n v="1658.675"/>
        <n v="1665.77"/>
        <n v="1677.865"/>
        <n v="1682.105"/>
        <n v="1719.485"/>
        <n v="1720.0196"/>
        <n v="1720.58"/>
        <n v="1757.0644"/>
        <n v="1760.295"/>
        <n v="1761.56788"/>
        <n v="1766.77"/>
        <n v="1771.295"/>
        <n v="1794.865"/>
        <n v="1797.1772"/>
        <n v="1798.2"/>
        <n v="1802.77"/>
        <n v="1803.01"/>
        <n v="1803.77"/>
        <n v="1806.9844"/>
        <n v="1816.3444"/>
        <n v="1837.39"/>
        <n v="1840.105"/>
        <n v="1845.0026"/>
        <n v="1868.82"/>
        <n v="1885.295"/>
        <n v="1910.0432"/>
        <n v="1912.0244"/>
        <n v="1933.9632"/>
        <n v="1936.9844"/>
        <n v="1958.295"/>
        <n v="1967.1444"/>
        <n v="2000.128"/>
        <n v="2031.44"/>
        <n v="2048.8104"/>
        <n v="2054.754"/>
        <n v="2058.25"/>
        <n v="2097.9868"/>
        <n v="2098.928"/>
        <n v="2106.9516"/>
        <n v="2109.196425"/>
        <n v="2132.9516"/>
        <n v="2137.25"/>
        <n v="2151.915"/>
        <n v="2174.915"/>
        <n v="2181.01"/>
        <n v="2183.01"/>
        <n v="2184.01"/>
        <n v="2194.608"/>
        <n v="2227.25"/>
        <n v="2228.41325"/>
        <n v="2243.1916"/>
        <n v="2251.725"/>
        <n v="2255.155"/>
        <n v="2269.277015"/>
        <n v="2270.1328"/>
        <n v="2319.2624"/>
        <n v="2325.44"/>
        <n v="2364.6745"/>
        <n v="2399.775"/>
        <n v="2421.155"/>
        <n v="2422.42"/>
        <n v="2438.3"/>
        <n v="2465.3564"/>
        <n v="2466.345"/>
        <n v="2475.01283"/>
        <n v="2494.18"/>
        <n v="2512.535"/>
        <n v="2517.5072"/>
        <n v="2557.3"/>
        <n v="2558.3"/>
        <n v="2571.54"/>
        <n v="2615.775"/>
        <n v="2619.915"/>
        <n v="2639.87"/>
        <n v="2641.3"/>
        <n v="2642.3"/>
        <n v="2660.4358"/>
        <n v="2677.272"/>
        <n v="2698.0215"/>
        <n v="2733.965"/>
        <n v="2739.825"/>
        <n v="2748.5848"/>
        <n v="2757.846"/>
        <n v="2838.25"/>
        <n v="2870.395"/>
        <n v="2882.8436"/>
        <n v="2910.205"/>
        <n v="2925.49"/>
        <n v="2947.3"/>
        <n v="2957.11"/>
        <n v="2998.395"/>
        <n v="3024.3"/>
        <n v="3044.35"/>
        <n v="3094.85029"/>
        <n v="3101.6908"/>
        <n v="3103.3"/>
        <n v="3107.7332"/>
        <n v="3127.098"/>
        <n v="3150.54"/>
        <n v="3163.0508"/>
        <n v="3171.11"/>
        <n v="3201.3"/>
        <n v="3213.3336"/>
        <n v="3213.912"/>
        <n v="3257.6908"/>
        <n v="3262.68"/>
        <n v="3276.1144"/>
        <n v="3303.8512"/>
        <n v="3323.825"/>
        <n v="3407.065"/>
        <n v="3417.3568"/>
        <n v="3438.445"/>
        <n v="3470.065"/>
        <n v="3470.4"/>
        <n v="3489.685"/>
        <n v="3586.21"/>
        <n v="3614.685"/>
        <n v="3672.2088"/>
        <n v="3691.4"/>
        <n v="3725.2488"/>
        <n v="3759.29697"/>
        <n v="3797.925"/>
        <n v="3845.97"/>
        <n v="3848.875"/>
        <n v="3956.4"/>
        <n v="3985.165"/>
        <n v="4167.4"/>
        <n v="4201.02"/>
        <n v="4226.288315"/>
        <n v="4256.94582"/>
        <n v="4330.83"/>
        <n v="4349.5"/>
        <n v="4372.5"/>
        <n v="4398.5"/>
        <n v="4400.115"/>
        <n v="4468.4"/>
        <n v="4482.215"/>
        <n v="4715.1832"/>
        <n v="4724.5"/>
        <n v="4813.785"/>
        <n v="5055.505"/>
        <n v="5162.98"/>
        <n v="5247.6"/>
        <n v="5858.2992"/>
        <n v="5948.265"/>
        <n v="6086.41"/>
        <n v="6623.37"/>
        <n v="6730.41"/>
        <n v="6786.7"/>
        <n v="6908.94"/>
        <n v="7093.035"/>
        <n v="7200.895"/>
        <n v="7335.354"/>
        <n v="7826.7"/>
        <n v="10210.095"/>
        <m/>
      </sharedItems>
    </cacheField>
    <cacheField name="UNIT_COST" numFmtId="0">
      <sharedItems containsString="0" containsBlank="1" containsNumber="1" containsInteger="1" minValue="16" maxValue="23" count="5">
        <n v="16"/>
        <n v="17"/>
        <n v="19"/>
        <n v="23"/>
        <m/>
      </sharedItems>
    </cacheField>
    <cacheField name="BASIC_COST" numFmtId="0">
      <sharedItems containsString="0" containsBlank="1" containsNumber="1" minValue="0" maxValue="234832.185" count="1367">
        <n v="0"/>
        <n v="568.195"/>
        <n v="647.3792"/>
        <n v="682.195"/>
        <n v="686.48"/>
        <n v="697.2992"/>
        <n v="701.07504"/>
        <n v="701.195"/>
        <n v="713.9392"/>
        <n v="718.48"/>
        <n v="763.8592"/>
        <n v="766.48"/>
        <n v="782.48"/>
        <n v="796.195"/>
        <n v="798.48"/>
        <n v="814.48"/>
        <n v="815.195"/>
        <n v="830.4192"/>
        <n v="830.48"/>
        <n v="834.195"/>
        <n v="846.48"/>
        <n v="847.0592"/>
        <n v="853.195"/>
        <n v="862.48"/>
        <n v="863.6992"/>
        <n v="865.385"/>
        <n v="872.195"/>
        <n v="878.48"/>
        <n v="891.195"/>
        <n v="894.48"/>
        <n v="896.9792"/>
        <n v="910.195"/>
        <n v="910.48"/>
        <n v="926.48"/>
        <n v="942.48"/>
        <n v="948.195"/>
        <n v="958.48"/>
        <n v="967.195"/>
        <n v="986.195"/>
        <n v="1024.195"/>
        <n v="1062.195"/>
        <n v="1100.96"/>
        <n v="1147.815"/>
        <n v="1164.96"/>
        <n v="1239.815"/>
        <n v="1244.96"/>
        <n v="1354.815"/>
        <n v="1372.96"/>
        <n v="1402.39"/>
        <n v="1404.96"/>
        <n v="1436.96"/>
        <n v="1441.77"/>
        <n v="1444.5184"/>
        <n v="1461.1584"/>
        <n v="1478.39"/>
        <n v="1484.96"/>
        <n v="1497.39"/>
        <n v="1516.96"/>
        <n v="1527.7184"/>
        <n v="1532.96"/>
        <n v="1548.96"/>
        <n v="1560.9984"/>
        <n v="1564.96"/>
        <n v="1573.39"/>
        <n v="1577.6384"/>
        <n v="1580.96"/>
        <n v="1592.39"/>
        <n v="1594.2684"/>
        <n v="1594.2784"/>
        <n v="1596.96"/>
        <n v="1610.9184"/>
        <n v="1612.96"/>
        <n v="1627.5484"/>
        <n v="1630.39"/>
        <n v="1641.03648"/>
        <n v="1644.96"/>
        <n v="1660.96"/>
        <n v="1676.96"/>
        <n v="1677.4784"/>
        <n v="1687.39"/>
        <n v="1692.96"/>
        <n v="1708.96"/>
        <n v="1710.7584"/>
        <n v="1724.96"/>
        <n v="1740.96"/>
        <n v="1744.0384"/>
        <n v="1756.96"/>
        <n v="1763.39"/>
        <n v="1777.3184"/>
        <n v="1801.39"/>
        <n v="1837.585"/>
        <n v="1843.8784"/>
        <n v="1858.39"/>
        <n v="1877.39"/>
        <n v="1883.77"/>
        <n v="1915.39"/>
        <n v="1942.1376"/>
        <n v="1953.39"/>
        <n v="2029.39"/>
        <n v="2091.8976"/>
        <n v="2125.1776"/>
        <n v="2139.44"/>
        <n v="2141.8176"/>
        <n v="2143.39"/>
        <n v="2175.09"/>
        <n v="2175.0976"/>
        <n v="2199.34432"/>
        <n v="2203.44"/>
        <n v="2219.44"/>
        <n v="2225.0176"/>
        <n v="2235.44"/>
        <n v="2241.6576"/>
        <n v="2249.63"/>
        <n v="2267.44"/>
        <n v="2274.9376"/>
        <n v="2300.26776"/>
        <n v="2331.44"/>
        <n v="2347.44"/>
        <n v="2363.44"/>
        <n v="2369.585"/>
        <n v="2399.08368"/>
        <n v="2410.63"/>
        <n v="2424.6976"/>
        <n v="2426.8"/>
        <n v="2456.63"/>
        <n v="2457.92"/>
        <n v="2457.9776"/>
        <n v="2459.44"/>
        <n v="2475.44"/>
        <n v="2479.63"/>
        <n v="2483.585"/>
        <n v="2491.44"/>
        <n v="2507.44"/>
        <n v="2523.44"/>
        <n v="2524.5376"/>
        <n v="2559.585"/>
        <n v="2571.44"/>
        <n v="2578.585"/>
        <n v="2585.92"/>
        <n v="2587.44"/>
        <n v="2591.0976"/>
        <n v="2635.44"/>
        <n v="2649.92"/>
        <n v="2654.585"/>
        <n v="2678.93976"/>
        <n v="2715.44"/>
        <n v="2730.585"/>
        <n v="2747.44"/>
        <n v="2749.585"/>
        <n v="2787.585"/>
        <n v="2805.8168"/>
        <n v="2805.8368"/>
        <n v="2809.92"/>
        <n v="2822.4768"/>
        <n v="2825.92"/>
        <n v="2840.6876"/>
        <n v="2844.585"/>
        <n v="2857.92"/>
        <n v="2868.45"/>
        <n v="2872.3968"/>
        <n v="2882.585"/>
        <n v="2891.445"/>
        <n v="2905.92"/>
        <n v="2937.94176"/>
        <n v="2938.9568"/>
        <n v="2955.5968"/>
        <n v="2969.92"/>
        <n v="2977.585"/>
        <n v="2985.92"/>
        <n v="2998.90944"/>
        <n v="3001.92"/>
        <n v="3049.92"/>
        <n v="3081.92"/>
        <n v="3097.92"/>
        <n v="3108.78"/>
        <n v="3113.92"/>
        <n v="3121.9968"/>
        <n v="3129.92"/>
        <n v="3145.92"/>
        <n v="3153.696"/>
        <n v="3160.4"/>
        <n v="3177.92"/>
        <n v="3193.92"/>
        <n v="3208.4"/>
        <n v="3209.92"/>
        <n v="3225.92"/>
        <n v="3238.4768"/>
        <n v="3241.92"/>
        <n v="3253.61568"/>
        <n v="3257.92"/>
        <n v="3271.7568"/>
        <n v="3273.92"/>
        <n v="3279.78"/>
        <n v="3282.445"/>
        <n v="3288.4"/>
        <n v="3289.92"/>
        <n v="3298.78"/>
        <n v="3321.92"/>
        <n v="3353.92"/>
        <n v="3368.4"/>
        <n v="3369.92"/>
        <n v="3385.92"/>
        <n v="3386.656"/>
        <n v="3400.4"/>
        <n v="3412.78"/>
        <n v="3432.4"/>
        <n v="3433.92"/>
        <n v="3449.92"/>
        <n v="3465.92"/>
        <n v="3469.78"/>
        <n v="3469.856"/>
        <n v="3481.92"/>
        <n v="3494.88"/>
        <n v="3497.92"/>
        <n v="3512.4"/>
        <n v="3526.78"/>
        <n v="3529.92"/>
        <n v="3545.92"/>
        <n v="3554.6368"/>
        <n v="3561.92"/>
        <n v="3564.78"/>
        <n v="3572.44992"/>
        <n v="3574.88"/>
        <n v="3579.26"/>
        <n v="3593.92"/>
        <n v="3602.78"/>
        <n v="3602.976"/>
        <n v="3624.4"/>
        <n v="3627.445"/>
        <n v="3640.78"/>
        <n v="3657.92"/>
        <n v="3669.536"/>
        <n v="3686.176"/>
        <n v="3687.7568"/>
        <n v="3696.445"/>
        <n v="3721.92"/>
        <n v="3769.376"/>
        <n v="3785.92"/>
        <n v="3792.78"/>
        <n v="3800.4"/>
        <n v="3801.92"/>
        <n v="3816.4"/>
        <n v="3819.296"/>
        <n v="3835.936"/>
        <n v="3846.88"/>
        <n v="3855.26"/>
        <n v="3885.856"/>
        <n v="3896.4"/>
        <n v="3909.048"/>
        <n v="3928.4"/>
        <n v="3942.88"/>
        <n v="3944.4"/>
        <n v="3950.8352"/>
        <n v="3952.416"/>
        <n v="3976.4"/>
        <n v="3977.92"/>
        <n v="3985.696"/>
        <n v="3992.4"/>
        <n v="4023.7664"/>
        <n v="4040.4"/>
        <n v="4054.92"/>
        <n v="4056.4"/>
        <n v="4058.78"/>
        <n v="4072.4"/>
        <n v="4077.78"/>
        <n v="4096.78"/>
        <n v="4104.4"/>
        <n v="4115.78"/>
        <n v="4118.88"/>
        <n v="4135.456"/>
        <n v="4167.1552"/>
        <n v="4168.4"/>
        <n v="4177.26"/>
        <n v="4182.88"/>
        <n v="4184.4"/>
        <n v="4188.17"/>
        <n v="4189.975"/>
        <n v="4200.4"/>
        <n v="4200.4352"/>
        <n v="4210.78"/>
        <n v="4216.4"/>
        <n v="4229.36"/>
        <n v="4229.78"/>
        <n v="4232.4"/>
        <n v="4246.88"/>
        <n v="4264.4"/>
        <n v="4265.975"/>
        <n v="4280.4"/>
        <n v="4358.8584"/>
        <n v="4358.88"/>
        <n v="4360.4"/>
        <n v="4376.4"/>
        <n v="4392.4"/>
        <n v="4416.7452"/>
        <n v="4422.88"/>
        <n v="4424.4"/>
        <n v="4433.3952"/>
        <n v="4436.975"/>
        <n v="4467.03904"/>
        <n v="4470.88"/>
        <n v="4472.4"/>
        <n v="4483.3152"/>
        <n v="4485.36"/>
        <n v="4502.88"/>
        <n v="4516.5952"/>
        <n v="4536.4"/>
        <n v="4545.26"/>
        <n v="4549.8752"/>
        <n v="4588.975"/>
        <n v="4590.78"/>
        <n v="4598.88"/>
        <n v="4630.88"/>
        <n v="4634.656"/>
        <n v="4649.7052"/>
        <n v="4664.975"/>
        <n v="4677.36"/>
        <n v="4678.88"/>
        <n v="4710.88"/>
        <n v="4742.88"/>
        <n v="4790.88"/>
        <n v="4806.88"/>
        <n v="4816.1152"/>
        <n v="4821.26"/>
        <n v="4838.88"/>
        <n v="4854.88"/>
        <n v="4866.0352"/>
        <n v="4882.6752"/>
        <n v="4886.88"/>
        <n v="4931.0144"/>
        <n v="4950.88"/>
        <n v="4964.2944"/>
        <n v="4966.88"/>
        <n v="4998.88"/>
        <n v="5014.2144"/>
        <n v="5030.88"/>
        <n v="5038.74072"/>
        <n v="5043.17"/>
        <n v="5045.36"/>
        <n v="5062.88"/>
        <n v="5077.36"/>
        <n v="5088.69"/>
        <n v="5094.88"/>
        <n v="5097.4144"/>
        <n v="5110.88"/>
        <n v="5126.88"/>
        <n v="5139.84"/>
        <n v="5142.88"/>
        <n v="5157.36"/>
        <n v="5158.88"/>
        <n v="5174.88"/>
        <n v="5206.88"/>
        <n v="5222.88"/>
        <n v="5228.56768"/>
        <n v="5230.5344"/>
        <n v="5247.7264"/>
        <n v="5254.88"/>
        <n v="5269.365"/>
        <n v="5270.88"/>
        <n v="5302.88"/>
        <n v="5325.075"/>
        <n v="5331.9552"/>
        <n v="5345.4236"/>
        <n v="5362.32"/>
        <n v="5363.6544"/>
        <n v="5382.88"/>
        <n v="5413.5744"/>
        <n v="5430.88"/>
        <n v="5474.32"/>
        <n v="5481.975"/>
        <n v="5510.88"/>
        <n v="5542.88"/>
        <n v="5557.36"/>
        <n v="5574.88"/>
        <n v="5601.08"/>
        <n v="5611.365"/>
        <n v="5621.36"/>
        <n v="5637.0496"/>
        <n v="5644.9536"/>
        <n v="5687.365"/>
        <n v="5701.36"/>
        <n v="5706.365"/>
        <n v="5742.56"/>
        <n v="5761.28256"/>
        <n v="5761.4336"/>
        <n v="5762.075"/>
        <n v="5829.36"/>
        <n v="5854.075"/>
        <n v="5861.2736"/>
        <n v="5896.365"/>
        <n v="5907.84"/>
        <n v="5909.36"/>
        <n v="5911.1936"/>
        <n v="5958.88"/>
        <n v="5962.6944"/>
        <n v="5986.32"/>
        <n v="5986.46"/>
        <n v="5992.075"/>
        <n v="6010.365"/>
        <n v="6069.36"/>
        <n v="6083.84"/>
        <n v="6085.36"/>
        <n v="6095.8144"/>
        <n v="6101.36"/>
        <n v="6110.8736"/>
        <n v="6124.352"/>
        <n v="6127.5136"/>
        <n v="6142.5728"/>
        <n v="6144.1536"/>
        <n v="6179.0144"/>
        <n v="6179.84"/>
        <n v="6198.56"/>
        <n v="6211.84"/>
        <n v="6213.36"/>
        <n v="6225.7728"/>
        <n v="6243.84"/>
        <n v="6293.9136"/>
        <n v="6304.8"/>
        <n v="6307.84"/>
        <n v="6311.89"/>
        <n v="6323.84"/>
        <n v="6325.36"/>
        <n v="6355.84"/>
        <n v="6371.84"/>
        <n v="6377.1136"/>
        <n v="6387.84"/>
        <n v="6403.84"/>
        <n v="6410.3936"/>
        <n v="6435.84"/>
        <n v="6437.36"/>
        <n v="6451.84"/>
        <n v="6467.84"/>
        <n v="6508.6528"/>
        <n v="6523.365"/>
        <n v="6531.84"/>
        <n v="6541.9328"/>
        <n v="6544.8"/>
        <n v="6561.365"/>
        <n v="6563.84"/>
        <n v="6579.84"/>
        <n v="6595.84"/>
        <n v="6608.8"/>
        <n v="6611.84"/>
        <n v="6626.32"/>
        <n v="6627.84"/>
        <n v="6640.8"/>
        <n v="6642.32"/>
        <n v="6643.84"/>
        <n v="6659.84"/>
        <n v="6672.8"/>
        <n v="6675.84"/>
        <n v="6691.84"/>
        <n v="6692.56"/>
        <n v="6706.752"/>
        <n v="6707.84"/>
        <n v="6709.9136"/>
        <n v="6723.84"/>
        <n v="6739.84"/>
        <n v="6740.032"/>
        <n v="6755.84"/>
        <n v="6768.56"/>
        <n v="6771.84"/>
        <n v="6773.312"/>
        <n v="6787.56"/>
        <n v="6803.84"/>
        <n v="6806.592"/>
        <n v="6819.84"/>
        <n v="6825.56"/>
        <n v="6844.56"/>
        <n v="6851.84"/>
        <n v="6867.84"/>
        <n v="6882.56"/>
        <n v="6883.84"/>
        <n v="6892.5952"/>
        <n v="6895.28"/>
        <n v="6915.84"/>
        <n v="6923.072"/>
        <n v="6947.84"/>
        <n v="6978.32"/>
        <n v="6989.632"/>
        <n v="6992.8"/>
        <n v="6995.84"/>
        <n v="7007.8528"/>
        <n v="7011.84"/>
        <n v="7027.84"/>
        <n v="7041.1328"/>
        <n v="7053.56"/>
        <n v="7056.192"/>
        <n v="7075.84"/>
        <n v="7106.95"/>
        <n v="7108.755"/>
        <n v="7123.84"/>
        <n v="7154.32"/>
        <n v="7155.84"/>
        <n v="7156.032"/>
        <n v="7168.8"/>
        <n v="7171.84"/>
        <n v="7191.73"/>
        <n v="7203.84"/>
        <n v="7205.952"/>
        <n v="7219.84"/>
        <n v="7224.56"/>
        <n v="7251.84"/>
        <n v="7255.872"/>
        <n v="7261.76"/>
        <n v="7262.56"/>
        <n v="7267.84"/>
        <n v="7272.51"/>
        <n v="7272.512"/>
        <n v="7280.8"/>
        <n v="7283.84"/>
        <n v="7289.152"/>
        <n v="7300.56"/>
        <n v="7305.792"/>
        <n v="7338.56"/>
        <n v="7376.8"/>
        <n v="7388.992"/>
        <n v="7395.56"/>
        <n v="7408.8"/>
        <n v="7414.465"/>
        <n v="7427.84"/>
        <n v="7438.912"/>
        <n v="7455.28"/>
        <n v="7459.84"/>
        <n v="7472.8"/>
        <n v="7505.705"/>
        <n v="7507.89"/>
        <n v="7520.8"/>
        <n v="7547.56"/>
        <n v="7552.8"/>
        <n v="7565.76"/>
        <n v="7568.8"/>
        <n v="7583.755"/>
        <n v="7615.28"/>
        <n v="7623.56"/>
        <n v="7669.8184"/>
        <n v="7695.28"/>
        <n v="7721.792"/>
        <n v="7738.432"/>
        <n v="7773.2828"/>
        <n v="7775.28"/>
        <n v="7775.56"/>
        <n v="7824.8"/>
        <n v="7871.55"/>
        <n v="7872.8"/>
        <n v="7888.192"/>
        <n v="7938.112"/>
        <n v="7953.1712"/>
        <n v="7956.85"/>
        <n v="7965.56"/>
        <n v="7970.32"/>
        <n v="7971.84"/>
        <n v="7984.8"/>
        <n v="8000.8"/>
        <n v="8036.3712"/>
        <n v="8039.5328"/>
        <n v="8086.2912"/>
        <n v="8093.9088"/>
        <n v="8136.2112"/>
        <n v="8146.32"/>
        <n v="8201.1904"/>
        <n v="8221.76"/>
        <n v="8237.632"/>
        <n v="8239.2128"/>
        <n v="8255.28"/>
        <n v="8269.76"/>
        <n v="8320.832"/>
        <n v="8334.3104"/>
        <n v="8363.235"/>
        <n v="8371.42128"/>
        <n v="8415.28"/>
        <n v="8416.8"/>
        <n v="8419.0912"/>
        <n v="8432.8"/>
        <n v="8464.8"/>
        <n v="8470.592"/>
        <n v="8493.76"/>
        <n v="8512.95"/>
        <n v="8528.8"/>
        <n v="8544.8"/>
        <n v="8560.8"/>
        <n v="8569.95"/>
        <n v="8583.9104"/>
        <n v="8586.72"/>
        <n v="8588.24"/>
        <n v="8592.8"/>
        <n v="8621.76"/>
        <n v="8626.95"/>
        <n v="8637.76"/>
        <n v="8644.145"/>
        <n v="8667.1104"/>
        <n v="8688.8"/>
        <n v="8699.52"/>
        <n v="8733.76"/>
        <n v="8736.832"/>
        <n v="8742.56824"/>
        <n v="8748.7296"/>
        <n v="8750.3104"/>
        <n v="8752.8"/>
        <n v="8754.235"/>
        <n v="8768.8"/>
        <n v="8783.39"/>
        <n v="8786.752"/>
        <n v="8797.95"/>
        <n v="8832.8"/>
        <n v="8883.4304"/>
        <n v="8916.7104"/>
        <n v="8925.76"/>
        <n v="8941.76"/>
        <n v="9044.95"/>
        <n v="9049.8304"/>
        <n v="9088.8"/>
        <n v="9100.145"/>
        <n v="9101.95"/>
        <n v="9111.335"/>
        <n v="9117.76"/>
        <n v="9133.0304"/>
        <n v="9198.0096"/>
        <n v="9205.52"/>
        <n v="9227.005"/>
        <n v="9233.145"/>
        <n v="9273.2"/>
        <n v="9285.952"/>
        <n v="9309.76"/>
        <n v="9325.76"/>
        <n v="9360.8"/>
        <n v="9396.1088"/>
        <n v="9443.95"/>
        <n v="9481.95"/>
        <n v="9500.6912"/>
        <n v="9502.33"/>
        <n v="9502.335"/>
        <n v="9502.755"/>
        <n v="9534.62"/>
        <n v="9549.57824"/>
        <n v="9613.76"/>
        <n v="9619.52"/>
        <n v="9628.24"/>
        <n v="9657.2"/>
        <n v="9677.76"/>
        <n v="9683.7312"/>
        <n v="9725.34"/>
        <n v="9787.755"/>
        <n v="9789.76"/>
        <n v="9804.24"/>
        <n v="9831.9104"/>
        <n v="9895.3088"/>
        <n v="9920.2184"/>
        <n v="9931.7504"/>
        <n v="9935.9456"/>
        <n v="9995.1388"/>
        <n v="10031.5804"/>
        <n v="10045.76"/>
        <n v="10069.145"/>
        <n v="10143.39"/>
        <n v="10179.7696"/>
        <n v="10185.2"/>
        <n v="10231.2704"/>
        <n v="10237.76"/>
        <n v="10238.34"/>
        <n v="10247.9104"/>
        <n v="10268.24"/>
        <n v="10297.2"/>
        <n v="10298"/>
        <n v="10301.76"/>
        <n v="10329.2"/>
        <n v="10361.2"/>
        <n v="10364.3904"/>
        <n v="10369.535"/>
        <n v="10396.775"/>
        <n v="10409.2"/>
        <n v="10409.34"/>
        <n v="10414.3104"/>
        <n v="10461.0688"/>
        <n v="10529.2096"/>
        <n v="10539.35"/>
        <n v="10575.968"/>
        <n v="10642.528"/>
        <n v="10652.01984"/>
        <n v="10677.3888"/>
        <n v="10680.5504"/>
        <n v="10717.76"/>
        <n v="10730.72"/>
        <n v="10759.008"/>
        <n v="10759.68"/>
        <n v="10760.5888"/>
        <n v="10762.73247"/>
        <n v="10765.76"/>
        <n v="10774.0672"/>
        <n v="10793.8588"/>
        <n v="10823.68"/>
        <n v="10834.15"/>
        <n v="10860.24"/>
        <n v="10877.0688"/>
        <n v="10884.34"/>
        <n v="10893.76"/>
        <n v="10922.34"/>
        <n v="10959.39"/>
        <n v="10961.005"/>
        <n v="10980.0704"/>
        <n v="10991.968"/>
        <n v="10992.965"/>
        <n v="11030.96016"/>
        <n v="11045.0496"/>
        <n v="11066.72"/>
        <n v="11075.168"/>
        <n v="11085.76"/>
        <n v="11094.9696"/>
        <n v="11111.6096"/>
        <n v="11111.68"/>
        <n v="11158.335"/>
        <n v="11159.68"/>
        <n v="11173.176"/>
        <n v="11175.008"/>
        <n v="11178.72"/>
        <n v="11183.28"/>
        <n v="11191.68"/>
        <n v="11193.2"/>
        <n v="11196.24"/>
        <n v="11205.535"/>
        <n v="11207.68"/>
        <n v="11212.24"/>
        <n v="11244.7296"/>
        <n v="11267.95"/>
        <n v="11299.39"/>
        <n v="11306.5472"/>
        <n v="11359.34"/>
        <n v="11367.68"/>
        <n v="11374.688"/>
        <n v="11389.7472"/>
        <n v="11399.68"/>
        <n v="11425.248"/>
        <n v="11465.75936"/>
        <n v="11513.2"/>
        <n v="11574.16"/>
        <n v="11575.9488"/>
        <n v="11609.2"/>
        <n v="11644.0896"/>
        <n v="11700.93"/>
        <n v="11725.7088"/>
        <n v="11739.775"/>
        <n v="11775.6288"/>
        <n v="11789.1072"/>
        <n v="11817.2"/>
        <n v="11823.0444"/>
        <n v="11846.16"/>
        <n v="11857.16"/>
        <n v="11887.3664"/>
        <n v="11898.72"/>
        <n v="11910.16"/>
        <n v="11943.68"/>
        <n v="12037.1264"/>
        <n v="12040.288"/>
        <n v="12076.545"/>
        <n v="12090.72"/>
        <n v="12106.72"/>
        <n v="12116.64"/>
        <n v="12117.51"/>
        <n v="12147.12"/>
        <n v="12151.68"/>
        <n v="12163.02696"/>
        <n v="12262.96704"/>
        <n v="12263.68"/>
        <n v="12303.3664"/>
        <n v="12321.12"/>
        <n v="12321.6"/>
        <n v="12329.15"/>
        <n v="12345.2"/>
        <n v="12358.16"/>
        <n v="12368.3356"/>
        <n v="12422.16"/>
        <n v="12423.68"/>
        <n v="12522.848"/>
        <n v="12537.2"/>
        <n v="12551.68"/>
        <n v="12588.925"/>
        <n v="12609.6"/>
        <n v="12616.0408"/>
        <n v="12643.12"/>
        <n v="12675.12"/>
        <n v="12694.16"/>
        <n v="12708.64"/>
        <n v="12819.2064"/>
        <n v="12830.78"/>
        <n v="12837.4272"/>
        <n v="12839.68"/>
        <n v="12855.68"/>
        <n v="12867.12"/>
        <n v="12876.78"/>
        <n v="12888.928"/>
        <n v="12913.6"/>
        <n v="12937.2672"/>
        <n v="12961.6"/>
        <n v="12977.6"/>
        <n v="12983.68"/>
        <n v="13033.9456"/>
        <n v="13046.16"/>
        <n v="13063.68"/>
        <n v="13073.6"/>
        <n v="13082.2848"/>
        <n v="13095.68"/>
        <n v="13105.6"/>
        <n v="13121.888"/>
        <n v="13152.78"/>
        <n v="13153.6"/>
        <n v="13157.12"/>
        <n v="13159.68"/>
        <n v="13207.68"/>
        <n v="13248.38016"/>
        <n v="13249.6"/>
        <n v="13265.6"/>
        <n v="13271.68"/>
        <n v="13281.6"/>
        <n v="13297.6"/>
        <n v="13313.6"/>
        <n v="13333.4656"/>
        <n v="13361.6"/>
        <n v="13367.68"/>
        <n v="13409.6"/>
        <n v="13411.12"/>
        <n v="13425.6"/>
        <n v="13436.4672"/>
        <n v="13441.6"/>
        <n v="13443.12"/>
        <n v="13453.1072"/>
        <n v="13471.328"/>
        <n v="13473.6"/>
        <n v="13502.976"/>
        <n v="13521.6"/>
        <n v="13537.6"/>
        <n v="13543.68"/>
        <n v="13553.6"/>
        <n v="13569.6"/>
        <n v="13599.7056"/>
        <n v="13607.68"/>
        <n v="13613.184"/>
        <n v="13617.6"/>
        <n v="13625.2"/>
        <n v="13633.6"/>
        <n v="13639.68"/>
        <n v="13646.464"/>
        <n v="13651.12"/>
        <n v="13665.6"/>
        <n v="13681.6"/>
        <n v="13696.384"/>
        <n v="13713.024"/>
        <n v="13746.304"/>
        <n v="13761.6"/>
        <n v="13762.944"/>
        <n v="13764.5248"/>
        <n v="13777.6"/>
        <n v="13781.15"/>
        <n v="13794.6432"/>
        <n v="13796.224"/>
        <n v="13819.1772"/>
        <n v="13825.6"/>
        <n v="13829.504"/>
        <n v="13841.6"/>
        <n v="13846.144"/>
        <n v="13850.8864"/>
        <n v="13857.6"/>
        <n v="13873.6"/>
        <n v="13879.424"/>
        <n v="13905.6"/>
        <n v="13912.704"/>
        <n v="13929.344"/>
        <n v="13937.6"/>
        <n v="13955.12"/>
        <n v="13962.624"/>
        <n v="13969.6"/>
        <n v="13979.264"/>
        <n v="13985.6"/>
        <n v="13995.904"/>
        <n v="14012.544"/>
        <n v="14014.1248"/>
        <n v="14033.6"/>
        <n v="14048.995925"/>
        <n v="14049.6"/>
        <n v="14051.12"/>
        <n v="14053.728"/>
        <n v="14061.6672"/>
        <n v="14062.464"/>
        <n v="14065.6"/>
        <n v="14081.6"/>
        <n v="14101.7056"/>
        <n v="14112.384"/>
        <n v="14116.64"/>
        <n v="14118.6972"/>
        <n v="14121.27528"/>
        <n v="14129.024"/>
        <n v="14131.93"/>
        <n v="14145.6"/>
        <n v="14147.2448"/>
        <n v="14161.6"/>
        <n v="14162.304"/>
        <n v="14163.12"/>
        <n v="14179.7872"/>
        <n v="14195.584"/>
        <n v="14212.224"/>
        <n v="14228.864"/>
        <n v="14238.576"/>
        <n v="14241.6"/>
        <n v="14245.504"/>
        <n v="14246.5696"/>
        <n v="14257.6"/>
        <n v="14262.144"/>
        <n v="14278.784"/>
        <n v="14295.424"/>
        <n v="14321.6"/>
        <n v="14327.68"/>
        <n v="14331.51"/>
        <n v="14337.6"/>
        <n v="14345.344"/>
        <n v="14361.984"/>
        <n v="14369.6"/>
        <n v="14401.6"/>
        <n v="14411.904"/>
        <n v="14412.925"/>
        <n v="14417.6"/>
        <n v="14428.544"/>
        <n v="14445.184"/>
        <n v="14461.824"/>
        <n v="14465.6"/>
        <n v="14470.16"/>
        <n v="14478.464"/>
        <n v="14487.68"/>
        <n v="14495.104"/>
        <n v="14497.6"/>
        <n v="14516.4864"/>
        <n v="14529.6"/>
        <n v="14545.024"/>
        <n v="14551.41"/>
        <n v="14560.0832"/>
        <n v="14561.664"/>
        <n v="14572.22"/>
        <n v="14576.7232"/>
        <n v="14577.6"/>
        <n v="14594.944"/>
        <n v="14609.6"/>
        <n v="14611.58"/>
        <n v="14611.584"/>
        <n v="14628.224"/>
        <n v="14661.504"/>
        <n v="14687.225"/>
        <n v="14689.6"/>
        <n v="14694.784"/>
        <n v="14708.64"/>
        <n v="14711.424"/>
        <n v="14728.064"/>
        <n v="14761.344"/>
        <n v="14777.984"/>
        <n v="14794.624"/>
        <n v="14803.12"/>
        <n v="14811.264"/>
        <n v="14827.904"/>
        <n v="14844.54"/>
        <n v="14844.544"/>
        <n v="14847.51"/>
        <n v="14861.184"/>
        <n v="14877.824"/>
        <n v="14890.4096"/>
        <n v="14894.464"/>
        <n v="14896.0448"/>
        <n v="14911.104"/>
        <n v="14928.928"/>
        <n v="14929.3248"/>
        <n v="14944.384"/>
        <n v="14975.968"/>
        <n v="14977.664"/>
        <n v="14994.3"/>
        <n v="14994.304"/>
        <n v="15010.944"/>
        <n v="15027.584"/>
        <n v="15044.224"/>
        <n v="15060.864"/>
        <n v="15063.7"/>
        <n v="15073.6"/>
        <n v="15077.504"/>
        <n v="15094.144"/>
        <n v="15099.315"/>
        <n v="15110.784"/>
        <n v="15119.545"/>
        <n v="15127.424"/>
        <n v="15129.0048"/>
        <n v="15144.064"/>
        <n v="15160.704"/>
        <n v="15169.6"/>
        <n v="15174.595"/>
        <n v="15177.344"/>
        <n v="15193.984"/>
        <n v="15195.41"/>
        <n v="15210.62"/>
        <n v="15210.624"/>
        <n v="15217.6"/>
        <n v="15243.904"/>
        <n v="15247.12"/>
        <n v="15248.08"/>
        <n v="15260.544"/>
        <n v="15277.18"/>
        <n v="15277.184"/>
        <n v="15293.824"/>
        <n v="15310.41"/>
        <n v="15310.464"/>
        <n v="15313.6"/>
        <n v="15315.12"/>
        <n v="15327.104"/>
        <n v="15343.744"/>
        <n v="15360.384"/>
        <n v="15377.024"/>
        <n v="15412.705"/>
        <n v="15426.944"/>
        <n v="15441.6"/>
        <n v="15443.584"/>
        <n v="15471.7"/>
        <n v="15476.864"/>
        <n v="15488.7"/>
        <n v="15510.144"/>
        <n v="15522.7"/>
        <n v="15526.784"/>
        <n v="15553.6"/>
        <n v="15568.9842"/>
        <n v="15576.704"/>
        <n v="15578.2848"/>
        <n v="15585.6"/>
        <n v="15593.344"/>
        <n v="15627.12"/>
        <n v="15643.264"/>
        <n v="15646.4156"/>
        <n v="15651.12"/>
        <n v="15665.6"/>
        <n v="15676.544"/>
        <n v="15684.12"/>
        <n v="15693.184"/>
        <n v="15697.6"/>
        <n v="15709.824"/>
        <n v="15724.8832"/>
        <n v="15729.6156"/>
        <n v="15737.24"/>
        <n v="15743.104"/>
        <n v="15756.5824"/>
        <n v="15759.74"/>
        <n v="15761.6"/>
        <n v="15776.384"/>
        <n v="15809.664"/>
        <n v="15809.83459"/>
        <n v="15825.6"/>
        <n v="15830.315"/>
        <n v="15892.864"/>
        <n v="15904.7616"/>
        <n v="15934.56"/>
        <n v="15947.7"/>
        <n v="15961.0048"/>
        <n v="15976.064"/>
        <n v="15992.4224"/>
        <n v="15992.704"/>
        <n v="16006.1824"/>
        <n v="16018.9"/>
        <n v="16025.984"/>
        <n v="16026.12"/>
        <n v="16033.6"/>
        <n v="16076.15472"/>
        <n v="16089.3824"/>
        <n v="16119.315"/>
        <n v="16175.744"/>
        <n v="16185.7"/>
        <n v="16225.664"/>
        <n v="16242.304"/>
        <n v="16258.944"/>
        <n v="16260.5248"/>
        <n v="16308.864"/>
        <n v="16408.704"/>
        <n v="16425.344"/>
        <n v="16427.52"/>
        <n v="16441.984"/>
        <n v="16490.3232"/>
        <n v="16491.904"/>
        <n v="16522.0224"/>
        <n v="16550.225"/>
        <n v="16558.464"/>
        <n v="16591.744"/>
        <n v="16608.384"/>
        <n v="16609.6"/>
        <n v="16665.225"/>
        <n v="16674.944"/>
        <n v="16810"/>
        <n v="16823.625"/>
        <n v="16977.6"/>
        <n v="17022.8032"/>
        <n v="17044.9"/>
        <n v="17169.6"/>
        <n v="17173.41"/>
        <n v="17389.3984"/>
        <n v="17483.705"/>
        <n v="17537.6"/>
        <n v="17621.8432"/>
        <n v="17623.424"/>
        <n v="17633.6"/>
        <n v="17694.56"/>
        <n v="17785.9"/>
        <n v="17904.7232"/>
        <n v="18006.144"/>
        <n v="18013.9"/>
        <n v="18064.8"/>
        <n v="18089.9"/>
        <n v="18126.3"/>
        <n v="18127.9"/>
        <n v="18136.1024"/>
        <n v="18142.56"/>
        <n v="18155.855"/>
        <n v="18166.625"/>
        <n v="18170"/>
        <n v="18170.9632"/>
        <n v="18220.8832"/>
        <n v="18273.6"/>
        <n v="18305.664"/>
        <n v="18598.13532"/>
        <n v="18621.9"/>
        <n v="18635.52"/>
        <n v="18667.52"/>
        <n v="18730.855"/>
        <n v="18733.04"/>
        <n v="18790.96"/>
        <n v="18861.68"/>
        <n v="19147.52"/>
        <n v="19170.04"/>
        <n v="19179.52"/>
        <n v="19243.52"/>
        <n v="19285.04"/>
        <n v="19332.6016"/>
        <n v="19414.22"/>
        <n v="19526.625"/>
        <n v="19580.6208"/>
        <n v="19595.52"/>
        <n v="19600.4224"/>
        <n v="19614.855"/>
        <n v="19682.855"/>
        <n v="19720.29"/>
        <n v="19771.52"/>
        <n v="19781.625"/>
        <n v="19819.52"/>
        <n v="19907.6496"/>
        <n v="19968.625"/>
        <n v="19971.92"/>
        <n v="20054.96"/>
        <n v="20114.4"/>
        <n v="20117.44"/>
        <n v="20139.52"/>
        <n v="20155.485"/>
        <n v="20171.52"/>
        <n v="20240.62"/>
        <n v="20248.68"/>
        <n v="20306.145125"/>
        <n v="20414.2016"/>
        <n v="20460.01"/>
        <n v="20495.8208"/>
        <n v="20523.52"/>
        <n v="20596.095"/>
        <n v="20651.52"/>
        <n v="20660.67"/>
        <n v="20685.7744"/>
        <n v="20723.68"/>
        <n v="20796.485"/>
        <n v="20982.165"/>
        <n v="21099.52"/>
        <n v="21118.485"/>
        <n v="21547.52"/>
        <n v="21642.4"/>
        <n v="21691.3"/>
        <n v="21739.485"/>
        <n v="21755.52"/>
        <n v="21767.616"/>
        <n v="21771.52"/>
        <n v="21808.485"/>
        <n v="21884.096"/>
        <n v="21979.52"/>
        <n v="22737.4784"/>
        <n v="22879.3344"/>
        <n v="23048.896"/>
        <n v="23071.8592"/>
        <n v="23227.93"/>
        <n v="23403.0784"/>
        <n v="23431.616"/>
        <n v="23449.8368"/>
        <n v="23547.55"/>
        <n v="23646.32"/>
        <n v="23836.55"/>
        <n v="24590.0928"/>
        <n v="25164.3"/>
        <n v="25233.3"/>
        <n v="25277.0752"/>
        <n v="25458.86"/>
        <n v="25488.485"/>
        <n v="25577.86"/>
        <n v="25578.3"/>
        <n v="25679.5968"/>
        <n v="25919.05"/>
        <n v="25944.256"/>
        <n v="26192.745"/>
        <n v="26251.0328"/>
        <n v="26259.56"/>
        <n v="26763.375"/>
        <n v="26791.32"/>
        <n v="27332.09"/>
        <n v="27520.3136"/>
        <n v="28113.0304"/>
        <n v="28197.475"/>
        <n v="28595.785"/>
        <n v="28754.8352"/>
        <n v="28911.7504"/>
        <n v="29061.5004"/>
        <n v="29231.245"/>
        <n v="29249.86"/>
        <n v="29427"/>
        <n v="29523.37"/>
        <n v="29946.65396"/>
        <n v="30112.015"/>
        <n v="30560.6912"/>
        <n v="30569.4"/>
        <n v="30592.3904"/>
        <n v="30641.635"/>
        <n v="30651.17"/>
        <n v="30943.4112"/>
        <n v="30991.7504"/>
        <n v="31296.56"/>
        <n v="31365.0442"/>
        <n v="31474.3104"/>
        <n v="31769.94"/>
        <n v="32002.048"/>
        <n v="32050.01"/>
        <n v="32503.04"/>
        <n v="32780.9664"/>
        <n v="32876.064"/>
        <n v="33567.7888"/>
        <n v="33582.848"/>
        <n v="33698.45"/>
        <n v="33711.2256"/>
        <n v="34127.2256"/>
        <n v="34910.41"/>
        <n v="34990.25"/>
        <n v="35113.728"/>
        <n v="35856.339225"/>
        <n v="35891.0656"/>
        <n v="35998.45"/>
        <n v="36159.45"/>
        <n v="36308.43224"/>
        <n v="36322.1248"/>
        <n v="36333.25"/>
        <n v="36470.525"/>
        <n v="37108.1984"/>
        <n v="37599.71"/>
        <n v="37863.25"/>
        <n v="37883.02525"/>
        <n v="38312.71"/>
        <n v="38396.4"/>
        <n v="38590.895"/>
        <n v="38758.72"/>
        <n v="39445.7024"/>
        <n v="39532.48"/>
        <n v="39906.88"/>
        <n v="40199.39"/>
        <n v="40280.1152"/>
        <n v="40486.785"/>
        <n v="40635.71"/>
        <n v="40886.385"/>
        <n v="40916.8"/>
        <n v="40932.8"/>
        <n v="41159.635"/>
        <n v="41281.89"/>
        <n v="41323.385"/>
        <n v="41451.1"/>
        <n v="41463.71"/>
        <n v="41486.71"/>
        <n v="41496.19"/>
        <n v="42075.21811"/>
        <n v="42322.415"/>
        <n v="43168.344"/>
        <n v="43716.18"/>
        <n v="43977.3568"/>
        <n v="44125.54"/>
        <n v="44468.175"/>
        <n v="44902.1"/>
        <n v="44919.1"/>
        <n v="45040.785"/>
        <n v="45227.4086"/>
        <n v="45513.624"/>
        <n v="46125.4976"/>
        <n v="46577.025"/>
        <n v="48796.71"/>
        <n v="49473.485"/>
        <n v="49627.0528"/>
        <n v="49723.7312"/>
        <n v="50033.57"/>
        <n v="50104.1"/>
        <n v="50163.23"/>
        <n v="50209.23"/>
        <n v="50408.64"/>
        <n v="50608.8128"/>
        <n v="50972.715"/>
        <n v="51413.1"/>
        <n v="51422.592"/>
        <n v="51753.95"/>
        <n v="51789.675"/>
        <n v="51868.565"/>
        <n v="52123.0528"/>
        <n v="52417.8304"/>
        <n v="52612.45493"/>
        <n v="53908.87"/>
        <n v="54626.6712"/>
        <n v="54677.7088"/>
        <n v="55584.31"/>
        <n v="56165.4704"/>
        <n v="56725.935"/>
        <n v="57788.305"/>
        <n v="57920.105"/>
        <n v="58755.3408"/>
        <n v="58996.8"/>
        <n v="59603.9808"/>
        <n v="60148.75152"/>
        <n v="60258.05"/>
        <n v="60717.01"/>
        <n v="60965.57"/>
        <n v="61449.645"/>
        <n v="62881.195"/>
        <n v="65279.75"/>
        <n v="67620.61304"/>
        <n v="67747.805"/>
        <n v="68013.53"/>
        <n v="68111.13312"/>
        <n v="69592"/>
        <n v="70845.8"/>
        <n v="71375.9"/>
        <n v="73629.9"/>
        <n v="74332.5"/>
        <n v="74774.5"/>
        <n v="75041.64"/>
        <n v="75171.6"/>
        <n v="75442.9312"/>
        <n v="76447.97"/>
        <n v="79084.235"/>
        <n v="79811.49"/>
        <n v="79819.38"/>
        <n v="80262.75"/>
        <n v="84902.2"/>
        <n v="85943.585"/>
        <n v="87352.275"/>
        <n v="87770.66"/>
        <n v="88457.31"/>
        <n v="88524.125"/>
        <n v="89209.2"/>
        <n v="91461.915"/>
        <n v="93732.7872"/>
        <n v="99609.09"/>
        <n v="101202.645"/>
        <n v="102773.2"/>
        <n v="103090.945"/>
        <n v="108663.5"/>
        <n v="112597.29"/>
        <n v="117365.664"/>
        <n v="117451.98"/>
        <n v="122415.215"/>
        <n v="128947.3"/>
        <n v="134767.665"/>
        <n v="136810.095"/>
        <n v="139987.43"/>
        <n v="154799.43"/>
        <n v="180014.1"/>
        <n v="234832.185"/>
        <m/>
      </sharedItems>
    </cacheField>
    <cacheField name="BSI" numFmtId="0">
      <sharedItems containsString="0" containsBlank="1" containsNumber="1" minValue="0" maxValue="28372.14" count="1130">
        <n v="0"/>
        <n v="119.62"/>
        <n v="121.3836"/>
        <n v="128.715"/>
        <n v="130.7436"/>
        <n v="131.45157"/>
        <n v="133.8636"/>
        <n v="134.715"/>
        <n v="143.2236"/>
        <n v="143.62"/>
        <n v="143.715"/>
        <n v="146.715"/>
        <n v="147.62"/>
        <n v="149.715"/>
        <n v="152.715"/>
        <n v="155.7036"/>
        <n v="155.715"/>
        <n v="158.715"/>
        <n v="158.8236"/>
        <n v="161.715"/>
        <n v="161.9436"/>
        <n v="164.715"/>
        <n v="167.62"/>
        <n v="167.715"/>
        <n v="168.1836"/>
        <n v="170.715"/>
        <n v="171.62"/>
        <n v="173.715"/>
        <n v="175.62"/>
        <n v="176.715"/>
        <n v="179.62"/>
        <n v="179.715"/>
        <n v="183.62"/>
        <n v="187.62"/>
        <n v="191.62"/>
        <n v="199.62"/>
        <n v="203.62"/>
        <n v="206.43"/>
        <n v="207.62"/>
        <n v="215.62"/>
        <n v="218.43"/>
        <n v="223.62"/>
        <n v="233.43"/>
        <n v="257.43"/>
        <n v="263.43"/>
        <n v="269.43"/>
        <n v="270.8472"/>
        <n v="273.9672"/>
        <n v="278.43"/>
        <n v="284.43"/>
        <n v="286.4472"/>
        <n v="287.43"/>
        <n v="290.43"/>
        <n v="292.6872"/>
        <n v="293.43"/>
        <n v="295.24"/>
        <n v="295.8072"/>
        <n v="296.43"/>
        <n v="298.9272"/>
        <n v="299.43"/>
        <n v="302.0472"/>
        <n v="302.43"/>
        <n v="305.1672"/>
        <n v="307.69434"/>
        <n v="308.43"/>
        <n v="311.24"/>
        <n v="311.43"/>
        <n v="314.43"/>
        <n v="314.5272"/>
        <n v="315.24"/>
        <n v="317.43"/>
        <n v="320.43"/>
        <n v="320.7672"/>
        <n v="323.43"/>
        <n v="326.43"/>
        <n v="327.0072"/>
        <n v="329.43"/>
        <n v="331.24"/>
        <n v="333.2472"/>
        <n v="335.24"/>
        <n v="343.24"/>
        <n v="345.7272"/>
        <n v="355.24"/>
        <n v="364.1508"/>
        <n v="371.24"/>
        <n v="379.24"/>
        <n v="386.86"/>
        <n v="391.24"/>
        <n v="392.2308"/>
        <n v="395.24"/>
        <n v="398.4708"/>
        <n v="401.145"/>
        <n v="401.5908"/>
        <n v="403.24"/>
        <n v="407.8308"/>
        <n v="411.24"/>
        <n v="412.37706"/>
        <n v="413.145"/>
        <n v="416.145"/>
        <n v="417.1908"/>
        <n v="419.145"/>
        <n v="420.3108"/>
        <n v="425.145"/>
        <n v="426.5508"/>
        <n v="427.24"/>
        <n v="431.300205"/>
        <n v="437.145"/>
        <n v="440.145"/>
        <n v="443.145"/>
        <n v="449.82819"/>
        <n v="451.24"/>
        <n v="454.6308"/>
        <n v="460.86"/>
        <n v="460.8708"/>
        <n v="461.145"/>
        <n v="464.145"/>
        <n v="467.145"/>
        <n v="470.145"/>
        <n v="473.145"/>
        <n v="473.3508"/>
        <n v="482.145"/>
        <n v="484.86"/>
        <n v="485.135"/>
        <n v="485.145"/>
        <n v="485.8308"/>
        <n v="494.145"/>
        <n v="496.86"/>
        <n v="498.86"/>
        <n v="502.301205"/>
        <n v="509.145"/>
        <n v="515.145"/>
        <n v="522.86"/>
        <n v="526.0944"/>
        <n v="526.86"/>
        <n v="529.2144"/>
        <n v="529.86"/>
        <n v="532.6308"/>
        <n v="535.86"/>
        <n v="538.5744"/>
        <n v="538.86"/>
        <n v="542.86"/>
        <n v="544.86"/>
        <n v="550.86408"/>
        <n v="551.0544"/>
        <n v="554.1744"/>
        <n v="556.86"/>
        <n v="558.86"/>
        <n v="559.86"/>
        <n v="562.29552"/>
        <n v="562.86"/>
        <n v="571.86"/>
        <n v="574.86"/>
        <n v="577.86"/>
        <n v="578.86"/>
        <n v="580.86"/>
        <n v="583.86"/>
        <n v="585.3744"/>
        <n v="586.86"/>
        <n v="589.86"/>
        <n v="591.318"/>
        <n v="592.575"/>
        <n v="595.86"/>
        <n v="598.86"/>
        <n v="601.575"/>
        <n v="601.86"/>
        <n v="604.86"/>
        <n v="606.86"/>
        <n v="607.2144"/>
        <n v="607.86"/>
        <n v="610.05294"/>
        <n v="610.86"/>
        <n v="613.4544"/>
        <n v="613.86"/>
        <n v="616.575"/>
        <n v="616.86"/>
        <n v="622.86"/>
        <n v="626.86"/>
        <n v="628.86"/>
        <n v="631.575"/>
        <n v="631.86"/>
        <n v="634.86"/>
        <n v="634.998"/>
        <n v="637.575"/>
        <n v="643.575"/>
        <n v="643.86"/>
        <n v="646.86"/>
        <n v="649.86"/>
        <n v="650.598"/>
        <n v="652.86"/>
        <n v="654.48"/>
        <n v="655.29"/>
        <n v="655.86"/>
        <n v="658.575"/>
        <n v="661.86"/>
        <n v="664.86"/>
        <n v="666.4944"/>
        <n v="667.86"/>
        <n v="669.83436"/>
        <n v="670.29"/>
        <n v="673.86"/>
        <n v="675.558"/>
        <n v="679.575"/>
        <n v="685.86"/>
        <n v="688.038"/>
        <n v="690.48"/>
        <n v="691.158"/>
        <n v="691.4544"/>
        <n v="694.48"/>
        <n v="697.86"/>
        <n v="706.758"/>
        <n v="709.86"/>
        <n v="712.575"/>
        <n v="712.86"/>
        <n v="715.575"/>
        <n v="716.118"/>
        <n v="718.48"/>
        <n v="719.238"/>
        <n v="721.29"/>
        <n v="728.598"/>
        <n v="730.48"/>
        <n v="730.575"/>
        <n v="732.9465"/>
        <n v="736.575"/>
        <n v="739.29"/>
        <n v="739.575"/>
        <n v="740.7816"/>
        <n v="741.078"/>
        <n v="742.48"/>
        <n v="745.575"/>
        <n v="745.86"/>
        <n v="747.318"/>
        <n v="748.575"/>
        <n v="750.48"/>
        <n v="754.4562"/>
        <n v="757.575"/>
        <n v="758.48"/>
        <n v="760.575"/>
        <n v="763.575"/>
        <n v="766.48"/>
        <n v="769.575"/>
        <n v="772.29"/>
        <n v="775.398"/>
        <n v="781.3416"/>
        <n v="781.575"/>
        <n v="784.29"/>
        <n v="784.575"/>
        <n v="787.575"/>
        <n v="787.5816"/>
        <n v="790.575"/>
        <n v="793.005"/>
        <n v="793.575"/>
        <n v="796.29"/>
        <n v="798.48"/>
        <n v="799.575"/>
        <n v="802.575"/>
        <n v="817.28595"/>
        <n v="817.29"/>
        <n v="817.575"/>
        <n v="820.575"/>
        <n v="823.575"/>
        <n v="828.1416"/>
        <n v="829.29"/>
        <n v="829.575"/>
        <n v="831.2616"/>
        <n v="837.56982"/>
        <n v="838.29"/>
        <n v="838.575"/>
        <n v="840.6216"/>
        <n v="841.005"/>
        <n v="844.29"/>
        <n v="846.8616"/>
        <n v="850.575"/>
        <n v="853.1016"/>
        <n v="854.48"/>
        <n v="858.48"/>
        <n v="862.29"/>
        <n v="862.48"/>
        <n v="866.48"/>
        <n v="868.29"/>
        <n v="868.998"/>
        <n v="871.8216"/>
        <n v="877.005"/>
        <n v="877.29"/>
        <n v="881.72"/>
        <n v="882.1"/>
        <n v="883.29"/>
        <n v="886.48"/>
        <n v="889.29"/>
        <n v="890.48"/>
        <n v="898.1"/>
        <n v="898.29"/>
        <n v="901.29"/>
        <n v="903.0216"/>
        <n v="907.29"/>
        <n v="910.29"/>
        <n v="912.3816"/>
        <n v="915.5016"/>
        <n v="916.29"/>
        <n v="924.5652"/>
        <n v="928.29"/>
        <n v="930.8052"/>
        <n v="931.29"/>
        <n v="934.1"/>
        <n v="937.29"/>
        <n v="940.1652"/>
        <n v="943.29"/>
        <n v="944.763885"/>
        <n v="946.005"/>
        <n v="949.29"/>
        <n v="952.005"/>
        <n v="955.29"/>
        <n v="955.7652"/>
        <n v="958.29"/>
        <n v="961.29"/>
        <n v="963.72"/>
        <n v="964.29"/>
        <n v="966.1"/>
        <n v="966.48"/>
        <n v="967.005"/>
        <n v="967.29"/>
        <n v="970.29"/>
        <n v="976.29"/>
        <n v="979.29"/>
        <n v="980.35644"/>
        <n v="980.7252"/>
        <n v="982.1"/>
        <n v="983.9487"/>
        <n v="985.29"/>
        <n v="988.29"/>
        <n v="994.29"/>
        <n v="999.7416"/>
        <n v="1002.2688"/>
        <n v="1005.435"/>
        <n v="1005.6852"/>
        <n v="1009.29"/>
        <n v="1015.0452"/>
        <n v="1018.29"/>
        <n v="1026.435"/>
        <n v="1033.29"/>
        <n v="1039.29"/>
        <n v="1042.005"/>
        <n v="1045.29"/>
        <n v="1054.005"/>
        <n v="1056.9468"/>
        <n v="1058.4288"/>
        <n v="1061.72"/>
        <n v="1069.005"/>
        <n v="1080.24048"/>
        <n v="1080.2688"/>
        <n v="1093.005"/>
        <n v="1098.9888"/>
        <n v="1107.72"/>
        <n v="1108.005"/>
        <n v="1108.3488"/>
        <n v="1109.34"/>
        <n v="1117.29"/>
        <n v="1117.9952"/>
        <n v="1122.435"/>
        <n v="1137.995"/>
        <n v="1140.72"/>
        <n v="1141.005"/>
        <n v="1142.9652"/>
        <n v="1144.005"/>
        <n v="1145.7888"/>
        <n v="1148.316"/>
        <n v="1148.9088"/>
        <n v="1151.7324"/>
        <n v="1152.0288"/>
        <n v="1154.1"/>
        <n v="1158.5652"/>
        <n v="1158.72"/>
        <n v="1164.72"/>
        <n v="1165.005"/>
        <n v="1167.3324"/>
        <n v="1170.72"/>
        <n v="1180.1088"/>
        <n v="1181.34"/>
        <n v="1182.15"/>
        <n v="1182.72"/>
        <n v="1185.72"/>
        <n v="1186.005"/>
        <n v="1191.72"/>
        <n v="1194.72"/>
        <n v="1195.7088"/>
        <n v="1197.34"/>
        <n v="1197.72"/>
        <n v="1200.72"/>
        <n v="1201.34"/>
        <n v="1201.9488"/>
        <n v="1206.72"/>
        <n v="1207.005"/>
        <n v="1208.96"/>
        <n v="1209.72"/>
        <n v="1212.72"/>
        <n v="1220.3724"/>
        <n v="1224.72"/>
        <n v="1226.6124"/>
        <n v="1227.15"/>
        <n v="1230.72"/>
        <n v="1233.72"/>
        <n v="1236.72"/>
        <n v="1239.15"/>
        <n v="1239.72"/>
        <n v="1241.34"/>
        <n v="1242.435"/>
        <n v="1242.72"/>
        <n v="1245.15"/>
        <n v="1245.435"/>
        <n v="1245.72"/>
        <n v="1248.72"/>
        <n v="1251.15"/>
        <n v="1251.72"/>
        <n v="1254.72"/>
        <n v="1257.516"/>
        <n v="1257.72"/>
        <n v="1258.1088"/>
        <n v="1260.72"/>
        <n v="1263.72"/>
        <n v="1263.756"/>
        <n v="1265.34"/>
        <n v="1266.72"/>
        <n v="1269.72"/>
        <n v="1269.996"/>
        <n v="1275.72"/>
        <n v="1276.236"/>
        <n v="1278.72"/>
        <n v="1284.72"/>
        <n v="1287.72"/>
        <n v="1290.72"/>
        <n v="1292.3616"/>
        <n v="1292.865"/>
        <n v="1296.72"/>
        <n v="1298.076"/>
        <n v="1302.72"/>
        <n v="1304.96"/>
        <n v="1308.435"/>
        <n v="1310.556"/>
        <n v="1311.15"/>
        <n v="1311.72"/>
        <n v="1313.9724"/>
        <n v="1314.72"/>
        <n v="1317.72"/>
        <n v="1320.2124"/>
        <n v="1323.036"/>
        <n v="1326.72"/>
        <n v="1335.72"/>
        <n v="1341.435"/>
        <n v="1341.72"/>
        <n v="1341.756"/>
        <n v="1344.15"/>
        <n v="1344.72"/>
        <n v="1350.72"/>
        <n v="1351.116"/>
        <n v="1353.72"/>
        <n v="1359.72"/>
        <n v="1360.476"/>
        <n v="1361.58"/>
        <n v="1362.72"/>
        <n v="1363.596"/>
        <n v="1363.6"/>
        <n v="1365.15"/>
        <n v="1365.72"/>
        <n v="1366.716"/>
        <n v="1369.836"/>
        <n v="1373.34"/>
        <n v="1381.34"/>
        <n v="1383.15"/>
        <n v="1385.436"/>
        <n v="1389.15"/>
        <n v="1392.72"/>
        <n v="1394.796"/>
        <n v="1397.865"/>
        <n v="1398.72"/>
        <n v="1401.15"/>
        <n v="1408.96"/>
        <n v="1410.15"/>
        <n v="1416.15"/>
        <n v="1418.58"/>
        <n v="1419.15"/>
        <n v="1424.96"/>
        <n v="1427.865"/>
        <n v="1428.96"/>
        <n v="1436.96"/>
        <n v="1438.09095"/>
        <n v="1440.96"/>
        <n v="1442.865"/>
        <n v="1447.836"/>
        <n v="1448.96"/>
        <n v="1450.956"/>
        <n v="1457.4924"/>
        <n v="1457.865"/>
        <n v="1467.15"/>
        <n v="1475.92"/>
        <n v="1476.15"/>
        <n v="1479.036"/>
        <n v="1484.96"/>
        <n v="1488.396"/>
        <n v="1491.2196"/>
        <n v="1494.435"/>
        <n v="1494.72"/>
        <n v="1496.2"/>
        <n v="1496.58"/>
        <n v="1497.15"/>
        <n v="1500.15"/>
        <n v="1506.8196"/>
        <n v="1507.4124"/>
        <n v="1516.1796"/>
        <n v="1517.6079"/>
        <n v="1520.96"/>
        <n v="1525.5396"/>
        <n v="1527.435"/>
        <n v="1528.96"/>
        <n v="1536.96"/>
        <n v="1537.7232"/>
        <n v="1541.58"/>
        <n v="1544.556"/>
        <n v="1544.8524"/>
        <n v="1544.96"/>
        <n v="1547.865"/>
        <n v="1550.58"/>
        <n v="1556.96"/>
        <n v="1560.156"/>
        <n v="1562.6832"/>
        <n v="1569.64149"/>
        <n v="1577.865"/>
        <n v="1578.15"/>
        <n v="1578.5796"/>
        <n v="1581.15"/>
        <n v="1587.15"/>
        <n v="1588.236"/>
        <n v="1588.96"/>
        <n v="1592.58"/>
        <n v="1596.58"/>
        <n v="1599.15"/>
        <n v="1602.15"/>
        <n v="1604.96"/>
        <n v="1605.15"/>
        <n v="1609.4832"/>
        <n v="1610.01"/>
        <n v="1610.295"/>
        <n v="1611.15"/>
        <n v="1616.58"/>
        <n v="1619.58"/>
        <n v="1625.0832"/>
        <n v="1629.15"/>
        <n v="1636.96"/>
        <n v="1637.58"/>
        <n v="1638.156"/>
        <n v="1639.231545"/>
        <n v="1640.3868"/>
        <n v="1640.6832"/>
        <n v="1641.15"/>
        <n v="1644.15"/>
        <n v="1647.516"/>
        <n v="1656.15"/>
        <n v="1665.6432"/>
        <n v="1671.8832"/>
        <n v="1673.58"/>
        <n v="1676.58"/>
        <n v="1676.96"/>
        <n v="1696.8432"/>
        <n v="1704.15"/>
        <n v="1709.58"/>
        <n v="1712.4432"/>
        <n v="1724.6268"/>
        <n v="1738.725"/>
        <n v="1741.116"/>
        <n v="1745.58"/>
        <n v="1748.58"/>
        <n v="1755.15"/>
        <n v="1761.7704"/>
        <n v="1781.3796"/>
        <n v="1790.54592"/>
        <n v="1792.2"/>
        <n v="1802.58"/>
        <n v="1804.2"/>
        <n v="1805.295"/>
        <n v="1810.725"/>
        <n v="1814.58"/>
        <n v="1815.6996"/>
        <n v="1816.2"/>
        <n v="1819.82"/>
        <n v="1835.58"/>
        <n v="1838.295"/>
        <n v="1843.4832"/>
        <n v="1852.2"/>
        <n v="1855.3704"/>
        <n v="1860.04095"/>
        <n v="1862.2032"/>
        <n v="1862.9898"/>
        <n v="1874.0904"/>
        <n v="1880.9232"/>
        <n v="1883.58"/>
        <n v="1904.2"/>
        <n v="1908.7068"/>
        <n v="1909.725"/>
        <n v="1915.82"/>
        <n v="1916.2"/>
        <n v="1918.3632"/>
        <n v="1919.58"/>
        <n v="1921.4832"/>
        <n v="1925.295"/>
        <n v="1930.725"/>
        <n v="1931.58"/>
        <n v="1936.725"/>
        <n v="1942.725"/>
        <n v="1943.3232"/>
        <n v="1943.82"/>
        <n v="1951.725"/>
        <n v="1952.6832"/>
        <n v="1961.4504"/>
        <n v="1974.2268"/>
        <n v="1982.994"/>
        <n v="1988.2"/>
        <n v="1995.474"/>
        <n v="1996.2"/>
        <n v="1997.25372"/>
        <n v="2000.58"/>
        <n v="2002.0104"/>
        <n v="2002.6032"/>
        <n v="2009.58"/>
        <n v="2012.01"/>
        <n v="2017.314"/>
        <n v="2017.44"/>
        <n v="2017.6104"/>
        <n v="2018.58"/>
        <n v="2020.1376"/>
        <n v="2023.8504"/>
        <n v="2029.44"/>
        <n v="2036.295"/>
        <n v="2039.4504"/>
        <n v="2042.58"/>
        <n v="2047.44"/>
        <n v="2058.7632"/>
        <n v="2060.58"/>
        <n v="2060.994"/>
        <n v="2068.30503"/>
        <n v="2070.9468"/>
        <n v="2075.01"/>
        <n v="2076.594"/>
        <n v="2078.58"/>
        <n v="2080.3068"/>
        <n v="2083.4268"/>
        <n v="2083.44"/>
        <n v="2092.44"/>
        <n v="2094.9705"/>
        <n v="2095.314"/>
        <n v="2096.01"/>
        <n v="2096.865"/>
        <n v="2098.44"/>
        <n v="2098.725"/>
        <n v="2099.295"/>
        <n v="2101.44"/>
        <n v="2102.295"/>
        <n v="2108.3868"/>
        <n v="2119.82"/>
        <n v="2119.9776"/>
        <n v="2131.44"/>
        <n v="2132.754"/>
        <n v="2135.5776"/>
        <n v="2137.44"/>
        <n v="2142.234"/>
        <n v="2149.82988"/>
        <n v="2155.44"/>
        <n v="2158.725"/>
        <n v="2170.155"/>
        <n v="2170.4904"/>
        <n v="2176.725"/>
        <n v="2183.06"/>
        <n v="2183.2668"/>
        <n v="2191.44"/>
        <n v="2198.5704"/>
        <n v="2207.9304"/>
        <n v="2210.4576"/>
        <n v="2215.725"/>
        <n v="2216.820825"/>
        <n v="2221.155"/>
        <n v="2228.8812"/>
        <n v="2231.01"/>
        <n v="2233.155"/>
        <n v="2239.44"/>
        <n v="2256.9612"/>
        <n v="2257.554"/>
        <n v="2267.01"/>
        <n v="2270.01"/>
        <n v="2271.87"/>
        <n v="2277.585"/>
        <n v="2278.44"/>
        <n v="2280.567555"/>
        <n v="2291.44"/>
        <n v="2299.30632"/>
        <n v="2299.44"/>
        <n v="2306.8812"/>
        <n v="2310.3"/>
        <n v="2314.725"/>
        <n v="2317.155"/>
        <n v="2319.0648"/>
        <n v="2329.155"/>
        <n v="2329.44"/>
        <n v="2348.034"/>
        <n v="2350.725"/>
        <n v="2353.44"/>
        <n v="2359.06"/>
        <n v="2364.3"/>
        <n v="2365.50765"/>
        <n v="2370.585"/>
        <n v="2372.2"/>
        <n v="2376.585"/>
        <n v="2380.155"/>
        <n v="2382.87"/>
        <n v="2391.44"/>
        <n v="2403.6012"/>
        <n v="2407.0176"/>
        <n v="2407.44"/>
        <n v="2410.44"/>
        <n v="2412.585"/>
        <n v="2416.674"/>
        <n v="2421.3"/>
        <n v="2425.7376"/>
        <n v="2430.3"/>
        <n v="2433.3"/>
        <n v="2434.44"/>
        <n v="2443.8648"/>
        <n v="2446.155"/>
        <n v="2449.44"/>
        <n v="2451.3"/>
        <n v="2452.9284"/>
        <n v="2455.44"/>
        <n v="2457.3"/>
        <n v="2460.354"/>
        <n v="2466.3"/>
        <n v="2467.44"/>
        <n v="2476.44"/>
        <n v="2484.07128"/>
        <n v="2484.3"/>
        <n v="2487.3"/>
        <n v="2488.44"/>
        <n v="2490.3"/>
        <n v="2493.3"/>
        <n v="2496.3"/>
        <n v="2500.0248"/>
        <n v="2505.3"/>
        <n v="2506.44"/>
        <n v="2514.3"/>
        <n v="2514.585"/>
        <n v="2517.3"/>
        <n v="2519.3376"/>
        <n v="2520.3"/>
        <n v="2520.585"/>
        <n v="2522.4576"/>
        <n v="2525.874"/>
        <n v="2526.3"/>
        <n v="2531.808"/>
        <n v="2535.3"/>
        <n v="2538.3"/>
        <n v="2539.44"/>
        <n v="2541.3"/>
        <n v="2544.3"/>
        <n v="2549.9448"/>
        <n v="2551.44"/>
        <n v="2552.472"/>
        <n v="2553.3"/>
        <n v="2554.725"/>
        <n v="2556.3"/>
        <n v="2557.44"/>
        <n v="2558.712"/>
        <n v="2562.3"/>
        <n v="2565.3"/>
        <n v="2568.072"/>
        <n v="2571.192"/>
        <n v="2577.432"/>
        <n v="2580.3"/>
        <n v="2580.552"/>
        <n v="2580.8484"/>
        <n v="2583.3"/>
        <n v="2583.97"/>
        <n v="2586.4956"/>
        <n v="2586.792"/>
        <n v="2591.0976"/>
        <n v="2592.3"/>
        <n v="2593.032"/>
        <n v="2593.92"/>
        <n v="2595.3"/>
        <n v="2596.152"/>
        <n v="2597.0412"/>
        <n v="2598.3"/>
        <n v="2601.3"/>
        <n v="2602.392"/>
        <n v="2607.3"/>
        <n v="2608.632"/>
        <n v="2611.752"/>
        <n v="2613.3"/>
        <n v="2616.585"/>
        <n v="2617.992"/>
        <n v="2619.3"/>
        <n v="2621.112"/>
        <n v="2622.3"/>
        <n v="2624.232"/>
        <n v="2627.352"/>
        <n v="2627.6484"/>
        <n v="2631.3"/>
        <n v="2634.3"/>
        <n v="2634.585"/>
        <n v="2635.074"/>
        <n v="2636.5626"/>
        <n v="2636.712"/>
        <n v="2637.3"/>
        <n v="2640.3"/>
        <n v="2644.0698"/>
        <n v="2646.072"/>
        <n v="2646.87"/>
        <n v="2647.2576"/>
        <n v="2647.739115"/>
        <n v="2649.192"/>
        <n v="2650.3"/>
        <n v="2652.3"/>
        <n v="2652.6084"/>
        <n v="2655.3"/>
        <n v="2655.432"/>
        <n v="2655.585"/>
        <n v="2658.7101"/>
        <n v="2661.672"/>
        <n v="2664.792"/>
        <n v="2667.912"/>
        <n v="2669.733"/>
        <n v="2670.3"/>
        <n v="2671.032"/>
        <n v="2671.2318"/>
        <n v="2673.3"/>
        <n v="2674.152"/>
        <n v="2677.272"/>
        <n v="2680.392"/>
        <n v="2685.3"/>
        <n v="2686.44"/>
        <n v="2688.3"/>
        <n v="2689.752"/>
        <n v="2692.872"/>
        <n v="2694.3"/>
        <n v="2700.3"/>
        <n v="2702.232"/>
        <n v="2703.3"/>
        <n v="2705.352"/>
        <n v="2708.472"/>
        <n v="2711.592"/>
        <n v="2712.3"/>
        <n v="2713.155"/>
        <n v="2714.712"/>
        <n v="2716.44"/>
        <n v="2717.832"/>
        <n v="2718.3"/>
        <n v="2721.8412"/>
        <n v="2724.3"/>
        <n v="2727.192"/>
        <n v="2730.0156"/>
        <n v="2730.312"/>
        <n v="2733.1356"/>
        <n v="2733.3"/>
        <n v="2736.552"/>
        <n v="2739.3"/>
        <n v="2739.67"/>
        <n v="2739.672"/>
        <n v="2742.792"/>
        <n v="2749.032"/>
        <n v="2754.3"/>
        <n v="2755.272"/>
        <n v="2757.87"/>
        <n v="2758.392"/>
        <n v="2761.512"/>
        <n v="2767.752"/>
        <n v="2769.92"/>
        <n v="2770.872"/>
        <n v="2773.992"/>
        <n v="2775.585"/>
        <n v="2777.112"/>
        <n v="2780.232"/>
        <n v="2783.35"/>
        <n v="2783.352"/>
        <n v="2786.472"/>
        <n v="2789.592"/>
        <n v="2791.9518"/>
        <n v="2792.712"/>
        <n v="2793.0084"/>
        <n v="2795.832"/>
        <n v="2799.174"/>
        <n v="2799.2484"/>
        <n v="2802.072"/>
        <n v="2807.994"/>
        <n v="2808.312"/>
        <n v="2811.43"/>
        <n v="2811.432"/>
        <n v="2814.552"/>
        <n v="2817.672"/>
        <n v="2820.792"/>
        <n v="2823.912"/>
        <n v="2826.3"/>
        <n v="2827.032"/>
        <n v="2830.152"/>
        <n v="2833.272"/>
        <n v="2836.392"/>
        <n v="2836.6884"/>
        <n v="2839.512"/>
        <n v="2842.632"/>
        <n v="2844.3"/>
        <n v="2845.752"/>
        <n v="2848.872"/>
        <n v="2851.99"/>
        <n v="2851.992"/>
        <n v="2853.3"/>
        <n v="2858.232"/>
        <n v="2859.015"/>
        <n v="2861.352"/>
        <n v="2864.47"/>
        <n v="2864.472"/>
        <n v="2867.592"/>
        <n v="2870.712"/>
        <n v="2871.3"/>
        <n v="2871.585"/>
        <n v="2873.832"/>
        <n v="2873.92"/>
        <n v="2876.952"/>
        <n v="2880.072"/>
        <n v="2883.192"/>
        <n v="2892.552"/>
        <n v="2895.3"/>
        <n v="2895.672"/>
        <n v="2901.912"/>
        <n v="2908.152"/>
        <n v="2911.272"/>
        <n v="2916.3"/>
        <n v="2920.632"/>
        <n v="2920.9284"/>
        <n v="2922.3"/>
        <n v="2923.752"/>
        <n v="2933.112"/>
        <n v="2933.7048"/>
        <n v="2934.585"/>
        <n v="2937.3"/>
        <n v="2939.352"/>
        <n v="2942.472"/>
        <n v="2943.3"/>
        <n v="2945.592"/>
        <n v="2948.4156"/>
        <n v="2949.3048"/>
        <n v="2951.832"/>
        <n v="2954.3592"/>
        <n v="2954.95"/>
        <n v="2955.3"/>
        <n v="2958.072"/>
        <n v="2964.312"/>
        <n v="2967.3"/>
        <n v="2979.912"/>
        <n v="2982.1428"/>
        <n v="2987.73"/>
        <n v="2992.6884"/>
        <n v="2995.512"/>
        <n v="2998.5792"/>
        <n v="2998.632"/>
        <n v="3001.1592"/>
        <n v="3004.872"/>
        <n v="3006.3"/>
        <n v="3014.27901"/>
        <n v="3016.7592"/>
        <n v="3017.16"/>
        <n v="3032.952"/>
        <n v="3034.3"/>
        <n v="3042.312"/>
        <n v="3045.432"/>
        <n v="3048.552"/>
        <n v="3048.8484"/>
        <n v="3057.912"/>
        <n v="3076.632"/>
        <n v="3079.752"/>
        <n v="3080.16"/>
        <n v="3082.872"/>
        <n v="3091.9356"/>
        <n v="3092.232"/>
        <n v="3097.8792"/>
        <n v="3104.712"/>
        <n v="3110.952"/>
        <n v="3114.072"/>
        <n v="3114.3"/>
        <n v="3126.552"/>
        <n v="3151.875"/>
        <n v="3183.3"/>
        <n v="3191.7756"/>
        <n v="3209.92"/>
        <n v="3219.3"/>
        <n v="3244.78"/>
        <n v="3260.5122"/>
        <n v="3288.3"/>
        <n v="3289.92"/>
        <n v="3301.92"/>
        <n v="3304.0956"/>
        <n v="3304.392"/>
        <n v="3306.3"/>
        <n v="3317.73"/>
        <n v="3357.1356"/>
        <n v="3372.4"/>
        <n v="3373.92"/>
        <n v="3376.152"/>
        <n v="3387.15"/>
        <n v="3400.5192"/>
        <n v="3401.73"/>
        <n v="3406.875"/>
        <n v="3407.0556"/>
        <n v="3416.4156"/>
        <n v="3426.3"/>
        <n v="3432.312"/>
        <n v="3494.16"/>
        <n v="3500.16"/>
        <n v="3512.445"/>
        <n v="3523.305"/>
        <n v="3588.4"/>
        <n v="3590.16"/>
        <n v="3596.16"/>
        <n v="3608.16"/>
        <n v="3624.8628"/>
        <n v="3671.3664"/>
        <n v="3674.16"/>
        <n v="3675.0792"/>
        <n v="3680.78"/>
        <n v="3707.16"/>
        <n v="3716.16"/>
        <n v="3732.6843"/>
        <n v="3744.4"/>
        <n v="3744.735"/>
        <n v="3760.305"/>
        <n v="3771.45"/>
        <n v="3772.02"/>
        <n v="3776.16"/>
        <n v="3782.16"/>
        <n v="3792.4"/>
        <n v="3808.4"/>
        <n v="3816.4"/>
        <n v="3827.6628"/>
        <n v="3842.9664"/>
        <n v="3848.16"/>
        <n v="3872.16"/>
        <n v="3878.5827"/>
        <n v="3920.4"/>
        <n v="3956.16"/>
        <n v="3970.88"/>
        <n v="4040.16"/>
        <n v="4057.95"/>
        <n v="4079.16"/>
        <n v="4081.428"/>
        <n v="4082.16"/>
        <n v="4103.268"/>
        <n v="4121.16"/>
        <n v="4151.64"/>
        <n v="4243.26"/>
        <n v="4262.88"/>
        <n v="4263.2772"/>
        <n v="4289.8752"/>
        <n v="4321.668"/>
        <n v="4325.9736"/>
        <n v="4336.02"/>
        <n v="4362.88"/>
        <n v="4388.0772"/>
        <n v="4393.428"/>
        <n v="4396.8444"/>
        <n v="4610.6424"/>
        <n v="4739.4516"/>
        <n v="4814.9244"/>
        <n v="4853.56"/>
        <n v="4864.548"/>
        <n v="4922.06865"/>
        <n v="5160.0588"/>
        <n v="5271.1932"/>
        <n v="5391.5316"/>
        <n v="5420.9532"/>
        <n v="5449.0332"/>
        <n v="5730.1296"/>
        <n v="5736.0732"/>
        <n v="5801.8896"/>
        <n v="5810.9532"/>
        <n v="5901.4332"/>
        <n v="6000.384"/>
        <n v="6094.32"/>
        <n v="6146.4312"/>
        <n v="6164.262"/>
        <n v="6293.9604"/>
        <n v="6296.784"/>
        <n v="6320.8548"/>
        <n v="6398.8548"/>
        <n v="6583.824"/>
        <n v="6729.5748"/>
        <n v="6807.831045"/>
        <n v="6810.3984"/>
        <n v="6957.7872"/>
        <n v="7199.325"/>
        <n v="7267.26"/>
        <n v="7349.56"/>
        <n v="7396.0692"/>
        <n v="7482.54"/>
        <n v="7552.5216"/>
        <n v="7671.9"/>
        <n v="7674.9"/>
        <n v="8094.0645"/>
        <n v="8245.7544"/>
        <n v="8273.54"/>
        <n v="8607.66"/>
        <n v="8648.5308"/>
        <n v="8699.66"/>
        <n v="8736.04"/>
        <n v="9305.0724"/>
        <n v="9323.1996"/>
        <n v="9381.29"/>
        <n v="9451.62"/>
        <n v="9489.1524"/>
        <n v="9641.736"/>
        <n v="9773.0724"/>
        <n v="9828.3432"/>
        <n v="10252.0704"/>
        <n v="11016.6264"/>
        <n v="11175.7464"/>
        <n v="11277.89091"/>
        <n v="11701.96"/>
        <n v="12678.864945"/>
        <n v="12770.83746"/>
        <n v="13048.5"/>
        <n v="14145.5496"/>
        <n v="15825.6"/>
        <n v="16804.08"/>
        <n v="17574.8976"/>
        <n v="19255.14"/>
        <n v="22006.062"/>
        <n v="27146.8"/>
        <n v="28372.14"/>
        <m/>
      </sharedItems>
    </cacheField>
    <cacheField name="PALLGU" numFmtId="0">
      <sharedItems containsString="0" containsBlank="1" containsNumber="1" minValue="0" maxValue="21747.5" count="924">
        <n v="0"/>
        <n v="59.81"/>
        <n v="71.81"/>
        <n v="73.81"/>
        <n v="80.9224"/>
        <n v="83.81"/>
        <n v="85.81"/>
        <n v="87.1624"/>
        <n v="87.63438"/>
        <n v="87.81"/>
        <n v="89.2424"/>
        <n v="89.81"/>
        <n v="93.81"/>
        <n v="95.4824"/>
        <n v="95.81"/>
        <n v="97.81"/>
        <n v="99.81"/>
        <n v="101.81"/>
        <n v="103.8024"/>
        <n v="103.81"/>
        <n v="105.81"/>
        <n v="107.81"/>
        <n v="107.9624"/>
        <n v="109.81"/>
        <n v="111.81"/>
        <n v="113.81"/>
        <n v="115.81"/>
        <n v="117.81"/>
        <n v="119.81"/>
        <n v="137.62"/>
        <n v="145.62"/>
        <n v="155.62"/>
        <n v="157.62"/>
        <n v="165.62"/>
        <n v="167.62"/>
        <n v="171.62"/>
        <n v="175.62"/>
        <n v="179.62"/>
        <n v="185.62"/>
        <n v="189.62"/>
        <n v="190.9648"/>
        <n v="193.43"/>
        <n v="193.62"/>
        <n v="195.1248"/>
        <n v="195.62"/>
        <n v="197.2048"/>
        <n v="197.62"/>
        <n v="199.2848"/>
        <n v="199.62"/>
        <n v="201.3648"/>
        <n v="201.62"/>
        <n v="205.62"/>
        <n v="207.62"/>
        <n v="209.62"/>
        <n v="211.62"/>
        <n v="213.62"/>
        <n v="215.62"/>
        <n v="217.62"/>
        <n v="218.0048"/>
        <n v="219.62"/>
        <n v="222.1648"/>
        <n v="225.62"/>
        <n v="242.7672"/>
        <n v="249.43"/>
        <n v="251.43"/>
        <n v="261.43"/>
        <n v="261.4872"/>
        <n v="265.6472"/>
        <n v="267.43"/>
        <n v="267.7272"/>
        <n v="269.43"/>
        <n v="271.43"/>
        <n v="271.8872"/>
        <n v="275.43"/>
        <n v="278.1272"/>
        <n v="279.43"/>
        <n v="280.2072"/>
        <n v="283.43"/>
        <n v="287.43"/>
        <n v="289.43"/>
        <n v="291.43"/>
        <n v="293.43"/>
        <n v="295.43"/>
        <n v="299.43"/>
        <n v="303.43"/>
        <n v="307.24"/>
        <n v="307.43"/>
        <n v="309.43"/>
        <n v="311.24"/>
        <n v="311.43"/>
        <n v="313.43"/>
        <n v="315.43"/>
        <n v="321.43"/>
        <n v="323.24"/>
        <n v="323.43"/>
        <n v="327.24"/>
        <n v="329.43"/>
        <n v="331.24"/>
        <n v="339.43"/>
        <n v="343.43"/>
        <n v="345.24"/>
        <n v="347.24"/>
        <n v="350.7296"/>
        <n v="351.24"/>
        <n v="352.8096"/>
        <n v="353.24"/>
        <n v="355.0872"/>
        <n v="357.24"/>
        <n v="359.0496"/>
        <n v="359.24"/>
        <n v="363.24"/>
        <n v="365.24"/>
        <n v="367.3696"/>
        <n v="369.4496"/>
        <n v="371.24"/>
        <n v="373.24"/>
        <n v="375.24"/>
        <n v="379.24"/>
        <n v="381.24"/>
        <n v="383.24"/>
        <n v="385.24"/>
        <n v="387.24"/>
        <n v="389.24"/>
        <n v="391.24"/>
        <n v="393.24"/>
        <n v="394.212"/>
        <n v="395.05"/>
        <n v="397.24"/>
        <n v="399.24"/>
        <n v="401.05"/>
        <n v="401.24"/>
        <n v="403.24"/>
        <n v="405.24"/>
        <n v="407.24"/>
        <n v="409.24"/>
        <n v="411.05"/>
        <n v="411.24"/>
        <n v="415.24"/>
        <n v="419.24"/>
        <n v="421.05"/>
        <n v="421.24"/>
        <n v="423.24"/>
        <n v="423.332"/>
        <n v="425.05"/>
        <n v="427.24"/>
        <n v="428.25"/>
        <n v="429.05"/>
        <n v="429.24"/>
        <n v="431.24"/>
        <n v="433.24"/>
        <n v="435.24"/>
        <n v="436.86"/>
        <n v="437.24"/>
        <n v="439.05"/>
        <n v="440.86"/>
        <n v="441.05"/>
        <n v="441.24"/>
        <n v="443.24"/>
        <n v="445.24"/>
        <n v="446.86"/>
        <n v="449.05"/>
        <n v="449.24"/>
        <n v="450.372"/>
        <n v="453.05"/>
        <n v="457.24"/>
        <n v="458.692"/>
        <n v="460.772"/>
        <n v="460.9696"/>
        <n v="465.24"/>
        <n v="467.05"/>
        <n v="471.172"/>
        <n v="473.24"/>
        <n v="475.05"/>
        <n v="475.24"/>
        <n v="477.05"/>
        <n v="477.412"/>
        <n v="479.492"/>
        <n v="480.86"/>
        <n v="483.05"/>
        <n v="483.24"/>
        <n v="485.732"/>
        <n v="487.05"/>
        <n v="491.05"/>
        <n v="492.86"/>
        <n v="493.8544"/>
        <n v="494.052"/>
        <n v="497.05"/>
        <n v="497.24"/>
        <n v="499.05"/>
        <n v="501.05"/>
        <n v="505.05"/>
        <n v="513.05"/>
        <n v="520.8944"/>
        <n v="521.05"/>
        <n v="522.86"/>
        <n v="523.05"/>
        <n v="525.05"/>
        <n v="525.0544"/>
        <n v="527.05"/>
        <n v="528.67"/>
        <n v="529.05"/>
        <n v="530.86"/>
        <n v="533.05"/>
        <n v="535.05"/>
        <n v="545.05"/>
        <n v="547.05"/>
        <n v="549.05"/>
        <n v="552.0944"/>
        <n v="552.86"/>
        <n v="553.05"/>
        <n v="554.1744"/>
        <n v="554.67"/>
        <n v="558.37988"/>
        <n v="558.86"/>
        <n v="559.05"/>
        <n v="560.4144"/>
        <n v="560.67"/>
        <n v="562.86"/>
        <n v="564.5744"/>
        <n v="567.05"/>
        <n v="568.7344"/>
        <n v="574.86"/>
        <n v="577.05"/>
        <n v="578.86"/>
        <n v="581.2144"/>
        <n v="584.67"/>
        <n v="584.86"/>
        <n v="588.86"/>
        <n v="590.67"/>
        <n v="592.86"/>
        <n v="598.67"/>
        <n v="598.86"/>
        <n v="600.67"/>
        <n v="600.86"/>
        <n v="602.0144"/>
        <n v="604.48"/>
        <n v="604.86"/>
        <n v="606.86"/>
        <n v="608.2544"/>
        <n v="610.86"/>
        <n v="616.3768"/>
        <n v="618.86"/>
        <n v="620.5368"/>
        <n v="620.67"/>
        <n v="620.86"/>
        <n v="624.86"/>
        <n v="626.7768"/>
        <n v="628.86"/>
        <n v="629.84259"/>
        <n v="630.67"/>
        <n v="632.67"/>
        <n v="632.86"/>
        <n v="634.67"/>
        <n v="636.86"/>
        <n v="637.1768"/>
        <n v="638.86"/>
        <n v="640.86"/>
        <n v="642.48"/>
        <n v="642.86"/>
        <n v="644.86"/>
        <n v="646.86"/>
        <n v="650.86"/>
        <n v="652.48"/>
        <n v="652.86"/>
        <n v="653.8168"/>
        <n v="656.86"/>
        <n v="658.86"/>
        <n v="662.86"/>
        <n v="668.1792"/>
        <n v="670.29"/>
        <n v="670.4568"/>
        <n v="672.86"/>
        <n v="678.86"/>
        <n v="684.29"/>
        <n v="686.67"/>
        <n v="688.86"/>
        <n v="690.67"/>
        <n v="692.86"/>
        <n v="694.67"/>
        <n v="696.86"/>
        <n v="702.67"/>
        <n v="704.48"/>
        <n v="704.6312"/>
        <n v="705.6192"/>
        <n v="712.48"/>
        <n v="712.67"/>
        <n v="714.48"/>
        <n v="715.57"/>
        <n v="718.48"/>
        <n v="720.1792"/>
        <n v="720.48"/>
        <n v="724.48"/>
        <n v="728.67"/>
        <n v="732.6592"/>
        <n v="738.48"/>
        <n v="738.67"/>
        <n v="738.8992"/>
        <n v="742.48"/>
        <n v="744.86"/>
        <n v="745.3368"/>
        <n v="748.1"/>
        <n v="748.29"/>
        <n v="758.67"/>
        <n v="760.48"/>
        <n v="760.67"/>
        <n v="762.67"/>
        <n v="763.575"/>
        <n v="764.48"/>
        <n v="765.544"/>
        <n v="765.9392"/>
        <n v="767.8216"/>
        <n v="768.48"/>
        <n v="772.3768"/>
        <n v="772.48"/>
        <n v="776.48"/>
        <n v="776.67"/>
        <n v="778.2216"/>
        <n v="778.48"/>
        <n v="780.48"/>
        <n v="786.7392"/>
        <n v="788.1"/>
        <n v="788.48"/>
        <n v="790.48"/>
        <n v="790.67"/>
        <n v="794.48"/>
        <n v="796.48"/>
        <n v="798.29"/>
        <n v="798.48"/>
        <n v="800.48"/>
        <n v="801.2992"/>
        <n v="802.48"/>
        <n v="804.48"/>
        <n v="804.67"/>
        <n v="806.48"/>
        <n v="808.48"/>
        <n v="813.5816"/>
        <n v="816.48"/>
        <n v="818.1"/>
        <n v="818.48"/>
        <n v="820.48"/>
        <n v="822.48"/>
        <n v="824.48"/>
        <n v="826.1"/>
        <n v="826.29"/>
        <n v="826.48"/>
        <n v="828.29"/>
        <n v="828.48"/>
        <n v="830.1"/>
        <n v="830.29"/>
        <n v="830.48"/>
        <n v="832.48"/>
        <n v="834.1"/>
        <n v="834.48"/>
        <n v="836.48"/>
        <n v="838.344"/>
        <n v="838.48"/>
        <n v="840.48"/>
        <n v="842.48"/>
        <n v="842.504"/>
        <n v="844.48"/>
        <n v="846.48"/>
        <n v="846.664"/>
        <n v="850.48"/>
        <n v="850.824"/>
        <n v="852.48"/>
        <n v="856.48"/>
        <n v="858.48"/>
        <n v="860.48"/>
        <n v="861.91"/>
        <n v="864.48"/>
        <n v="865.384"/>
        <n v="868.48"/>
        <n v="872.29"/>
        <n v="873.704"/>
        <n v="874.1"/>
        <n v="874.48"/>
        <n v="875.9816"/>
        <n v="876.48"/>
        <n v="878.48"/>
        <n v="882.024"/>
        <n v="884.48"/>
        <n v="890.48"/>
        <n v="894.29"/>
        <n v="894.48"/>
        <n v="894.504"/>
        <n v="896.1"/>
        <n v="896.48"/>
        <n v="900.48"/>
        <n v="900.744"/>
        <n v="902.1"/>
        <n v="902.48"/>
        <n v="906.48"/>
        <n v="906.984"/>
        <n v="907.72"/>
        <n v="908.1"/>
        <n v="908.48"/>
        <n v="909.06"/>
        <n v="909.064"/>
        <n v="909.91"/>
        <n v="910.1"/>
        <n v="910.48"/>
        <n v="911.144"/>
        <n v="913.224"/>
        <n v="922.1"/>
        <n v="923.624"/>
        <n v="926.1"/>
        <n v="928.48"/>
        <n v="929.864"/>
        <n v="931.91"/>
        <n v="932.48"/>
        <n v="934.1"/>
        <n v="940.1"/>
        <n v="944.1"/>
        <n v="945.72"/>
        <n v="946.1"/>
        <n v="951.91"/>
        <n v="952.1"/>
        <n v="957.91"/>
        <n v="958.1"/>
        <n v="961.91"/>
        <n v="965.224"/>
        <n v="967.304"/>
        <n v="971.6616"/>
        <n v="971.91"/>
        <n v="978.1"/>
        <n v="983.94"/>
        <n v="984.1"/>
        <n v="986.024"/>
        <n v="992.264"/>
        <n v="994.1"/>
        <n v="994.1464"/>
        <n v="996.29"/>
        <n v="996.48"/>
        <n v="998.1"/>
        <n v="1000.1"/>
        <n v="1000.29"/>
        <n v="1004.5464"/>
        <n v="1010.7864"/>
        <n v="1017.0264"/>
        <n v="1018.29"/>
        <n v="1023.72"/>
        <n v="1025.1488"/>
        <n v="1027.72"/>
        <n v="1029.9016"/>
        <n v="1030.29"/>
        <n v="1031.91"/>
        <n v="1040.104"/>
        <n v="1041.7888"/>
        <n v="1051.91"/>
        <n v="1052.1"/>
        <n v="1052.3864"/>
        <n v="1054.1"/>
        <n v="1058.1"/>
        <n v="1058.824"/>
        <n v="1059.91"/>
        <n v="1061.72"/>
        <n v="1066.1"/>
        <n v="1068.1"/>
        <n v="1070.1"/>
        <n v="1072.9888"/>
        <n v="1073.34"/>
        <n v="1073.53"/>
        <n v="1074.1"/>
        <n v="1077.72"/>
        <n v="1079.72"/>
        <n v="1083.3888"/>
        <n v="1086.1"/>
        <n v="1091.53"/>
        <n v="1091.72"/>
        <n v="1093.5912"/>
        <n v="1093.7888"/>
        <n v="1094.1"/>
        <n v="1095.72"/>
        <n v="1096.1"/>
        <n v="1104.1"/>
        <n v="1110.4288"/>
        <n v="1114.5888"/>
        <n v="1115.72"/>
        <n v="1117.72"/>
        <n v="1119.72"/>
        <n v="1136.1"/>
        <n v="1139.72"/>
        <n v="1141.6288"/>
        <n v="1145.72"/>
        <n v="1149.72"/>
        <n v="1149.7512"/>
        <n v="1159.15"/>
        <n v="1160.744"/>
        <n v="1163.72"/>
        <n v="1165.72"/>
        <n v="1170.1"/>
        <n v="1174.5136"/>
        <n v="1179.53"/>
        <n v="1186.1"/>
        <n v="1187.5864"/>
        <n v="1195.72"/>
        <n v="1201.72"/>
        <n v="1203.53"/>
        <n v="1207.15"/>
        <n v="1209.72"/>
        <n v="1223.72"/>
        <n v="1225.53"/>
        <n v="1226.6124"/>
        <n v="1236.9136"/>
        <n v="1241.9932"/>
        <n v="1249.3936"/>
        <n v="1253.9488"/>
        <n v="1254.72"/>
        <n v="1255.72"/>
        <n v="1272.4712"/>
        <n v="1273.15"/>
        <n v="1277.15"/>
        <n v="1279.72"/>
        <n v="1283.53"/>
        <n v="1287.15"/>
        <n v="1287.72"/>
        <n v="1291.15"/>
        <n v="1295.15"/>
        <n v="1296.96"/>
        <n v="1301.15"/>
        <n v="1307.6336"/>
        <n v="1321.34"/>
        <n v="1321.996"/>
        <n v="1325.15"/>
        <n v="1334.6736"/>
        <n v="1339.72"/>
        <n v="1341.34"/>
        <n v="1344.876"/>
        <n v="1345.0736"/>
        <n v="1345.72"/>
        <n v="1346.7584"/>
        <n v="1349.2336"/>
        <n v="1352.96"/>
        <n v="1357.53"/>
        <n v="1360.476"/>
        <n v="1361.72"/>
        <n v="1362.15"/>
        <n v="1373.996"/>
        <n v="1383.34"/>
        <n v="1384.396"/>
        <n v="1384.96"/>
        <n v="1385.72"/>
        <n v="1388.96"/>
        <n v="1394.96"/>
        <n v="1396.647"/>
        <n v="1396.876"/>
        <n v="1397.34"/>
        <n v="1397.91"/>
        <n v="1398.96"/>
        <n v="1399.15"/>
        <n v="1399.53"/>
        <n v="1400.96"/>
        <n v="1401.53"/>
        <n v="1404.15"/>
        <n v="1413.15"/>
        <n v="1413.3184"/>
        <n v="1420.96"/>
        <n v="1421.836"/>
        <n v="1423.7184"/>
        <n v="1424.96"/>
        <n v="1428.156"/>
        <n v="1433.21992"/>
        <n v="1436.96"/>
        <n v="1439.15"/>
        <n v="1446.77"/>
        <n v="1446.9936"/>
        <n v="1451.15"/>
        <n v="1473.6384"/>
        <n v="1477.15"/>
        <n v="1480.77"/>
        <n v="1485.9208"/>
        <n v="1487.34"/>
        <n v="1488.77"/>
        <n v="1492.96"/>
        <n v="1504.6408"/>
        <n v="1508.58"/>
        <n v="1511.34"/>
        <n v="1513.34"/>
        <n v="1514.58"/>
        <n v="1517.15"/>
        <n v="1518.39"/>
        <n v="1518.96"/>
        <n v="1532.96"/>
        <n v="1537.9208"/>
        <n v="1540.2"/>
        <n v="1543.15"/>
        <n v="1544.77"/>
        <n v="1546.0432"/>
        <n v="1552.77"/>
        <n v="1552.96"/>
        <n v="1567.15"/>
        <n v="1568.96"/>
        <n v="1576.2"/>
        <n v="1580.39"/>
        <n v="1584.39"/>
        <n v="1586.77"/>
        <n v="1588.58"/>
        <n v="1602.4008"/>
        <n v="1604.6784"/>
        <n v="1604.96"/>
        <n v="1606.96"/>
        <n v="1608.39"/>
        <n v="1614.2"/>
        <n v="1620.2"/>
        <n v="1622.2"/>
        <n v="1622.39"/>
        <n v="1622.96"/>
        <n v="1629.2432"/>
        <n v="1630.77"/>
        <n v="1632.96"/>
        <n v="1634.2"/>
        <n v="1635.2856"/>
        <n v="1636.96"/>
        <n v="1638.2"/>
        <n v="1644.2"/>
        <n v="1644.96"/>
        <n v="1650.96"/>
        <n v="1656.2"/>
        <n v="1658.2"/>
        <n v="1658.96"/>
        <n v="1660.2"/>
        <n v="1662.2"/>
        <n v="1664.2"/>
        <n v="1666.6832"/>
        <n v="1670.2"/>
        <n v="1670.96"/>
        <n v="1676.2"/>
        <n v="1678.2"/>
        <n v="1684.2"/>
        <n v="1686.2"/>
        <n v="1686.96"/>
        <n v="1687.872"/>
        <n v="1690.2"/>
        <n v="1692.2"/>
        <n v="1692.96"/>
        <n v="1694.2"/>
        <n v="1696.2"/>
        <n v="1699.9632"/>
        <n v="1700.96"/>
        <n v="1701.648"/>
        <n v="1702.2"/>
        <n v="1703.15"/>
        <n v="1704.2"/>
        <n v="1704.96"/>
        <n v="1705.808"/>
        <n v="1708.2"/>
        <n v="1710.2"/>
        <n v="1712.048"/>
        <n v="1714.128"/>
        <n v="1718.288"/>
        <n v="1720.2"/>
        <n v="1720.368"/>
        <n v="1720.5656"/>
        <n v="1722.2"/>
        <n v="1722.64"/>
        <n v="1724.3304"/>
        <n v="1724.528"/>
        <n v="1727.3984"/>
        <n v="1728.2"/>
        <n v="1728.688"/>
        <n v="1730.2"/>
        <n v="1730.768"/>
        <n v="1732.2"/>
        <n v="1734.2"/>
        <n v="1734.928"/>
        <n v="1738.2"/>
        <n v="1739.088"/>
        <n v="1741.168"/>
        <n v="1742.2"/>
        <n v="1744.39"/>
        <n v="1745.328"/>
        <n v="1746.2"/>
        <n v="1747.408"/>
        <n v="1748.2"/>
        <n v="1749.488"/>
        <n v="1751.568"/>
        <n v="1751.7656"/>
        <n v="1754.2"/>
        <n v="1756.2"/>
        <n v="1756.39"/>
        <n v="1756.716"/>
        <n v="1757.7084"/>
        <n v="1757.808"/>
        <n v="1758.2"/>
        <n v="1760.2"/>
        <n v="1762.7132"/>
        <n v="1764.048"/>
        <n v="1764.58"/>
        <n v="1764.8384"/>
        <n v="1766.128"/>
        <n v="1768.2"/>
        <n v="1768.4056"/>
        <n v="1770.2"/>
        <n v="1770.288"/>
        <n v="1770.39"/>
        <n v="1772.4734"/>
        <n v="1774.448"/>
        <n v="1776.528"/>
        <n v="1778.608"/>
        <n v="1779.822"/>
        <n v="1780.2"/>
        <n v="1780.688"/>
        <n v="1780.8212"/>
        <n v="1782.2"/>
        <n v="1782.768"/>
        <n v="1784.848"/>
        <n v="1786.928"/>
        <n v="1790.2"/>
        <n v="1790.96"/>
        <n v="1792.2"/>
        <n v="1793.168"/>
        <n v="1794.2"/>
        <n v="1795.248"/>
        <n v="1796.2"/>
        <n v="1796.58"/>
        <n v="1800.2"/>
        <n v="1801.488"/>
        <n v="1802.2"/>
        <n v="1803.568"/>
        <n v="1805.648"/>
        <n v="1807.728"/>
        <n v="1808.2"/>
        <n v="1808.39"/>
        <n v="1808.77"/>
        <n v="1809.808"/>
        <n v="1810.96"/>
        <n v="1811.888"/>
        <n v="1812.2"/>
        <n v="1816.2"/>
        <n v="1817.29"/>
        <n v="1818.128"/>
        <n v="1820.0104"/>
        <n v="1820.208"/>
        <n v="1822.0904"/>
        <n v="1822.2"/>
        <n v="1824.368"/>
        <n v="1826.2"/>
        <n v="1826.448"/>
        <n v="1826.45"/>
        <n v="1828.528"/>
        <n v="1832.688"/>
        <n v="1836.2"/>
        <n v="1836.39"/>
        <n v="1836.848"/>
        <n v="1838.58"/>
        <n v="1838.928"/>
        <n v="1840.39"/>
        <n v="1841.008"/>
        <n v="1845.168"/>
        <n v="1847.248"/>
        <n v="1849.328"/>
        <n v="1850.39"/>
        <n v="1851.408"/>
        <n v="1853.488"/>
        <n v="1855.568"/>
        <n v="1855.57"/>
        <n v="1857.648"/>
        <n v="1859.728"/>
        <n v="1861.3012"/>
        <n v="1861.808"/>
        <n v="1863.888"/>
        <n v="1866.116"/>
        <n v="1868.048"/>
        <n v="1871.996"/>
        <n v="1872.2"/>
        <n v="1872.208"/>
        <n v="1874.288"/>
        <n v="1874.29"/>
        <n v="1876.368"/>
        <n v="1878.448"/>
        <n v="1880.528"/>
        <n v="1882.608"/>
        <n v="1884.2"/>
        <n v="1884.688"/>
        <n v="1886.2"/>
        <n v="1886.768"/>
        <n v="1888.848"/>
        <n v="1890.39"/>
        <n v="1890.928"/>
        <n v="1891.1256"/>
        <n v="1893.008"/>
        <n v="1895.088"/>
        <n v="1896.2"/>
        <n v="1896.39"/>
        <n v="1897.168"/>
        <n v="1899.248"/>
        <n v="1901.328"/>
        <n v="1901.33"/>
        <n v="1902.2"/>
        <n v="1904.2"/>
        <n v="1905.488"/>
        <n v="1906.01"/>
        <n v="1907.568"/>
        <n v="1908.2"/>
        <n v="1909.648"/>
        <n v="1909.65"/>
        <n v="1911.728"/>
        <n v="1913.808"/>
        <n v="1914.2"/>
        <n v="1914.39"/>
        <n v="1915.888"/>
        <n v="1917.968"/>
        <n v="1920.048"/>
        <n v="1922.128"/>
        <n v="1928.368"/>
        <n v="1930.2"/>
        <n v="1930.448"/>
        <n v="1934.608"/>
        <n v="1938.768"/>
        <n v="1940.848"/>
        <n v="1944.2"/>
        <n v="1947.088"/>
        <n v="1948.2"/>
        <n v="1949.168"/>
        <n v="1955.408"/>
        <n v="1955.8032"/>
        <n v="1956.39"/>
        <n v="1958.2"/>
        <n v="1959.568"/>
        <n v="1960.2"/>
        <n v="1961.648"/>
        <n v="1962.2"/>
        <n v="1963.728"/>
        <n v="1965.6104"/>
        <n v="1966.2032"/>
        <n v="1967.888"/>
        <n v="1969.97"/>
        <n v="1970.2"/>
        <n v="1972.048"/>
        <n v="1976.208"/>
        <n v="1978.2"/>
        <n v="1985.44"/>
        <n v="1986.608"/>
        <n v="1988.0952"/>
        <n v="1991.82"/>
        <n v="1995.1256"/>
        <n v="1997.008"/>
        <n v="1999.0528"/>
        <n v="1999.088"/>
        <n v="2000"/>
        <n v="2000.7728"/>
        <n v="2021.968"/>
        <n v="2051.088"/>
        <n v="2075.82"/>
        <n v="2076.2"/>
        <n v="2122.2"/>
        <n v="2131.44"/>
        <n v="2146.2"/>
        <n v="2168.01"/>
        <n v="2173.725"/>
        <n v="2181.44"/>
        <n v="2192.2"/>
        <n v="2204.2"/>
        <n v="2211.82"/>
        <n v="2267.82"/>
        <n v="2284.2"/>
        <n v="2329.44"/>
        <n v="2333.44"/>
        <n v="2341.63"/>
        <n v="2364.3"/>
        <n v="2393.44"/>
        <n v="2397.44"/>
        <n v="2405.44"/>
        <n v="2443.155"/>
        <n v="2449.44"/>
        <n v="2471.44"/>
        <n v="2477.44"/>
        <n v="2517.44"/>
        <n v="2565.44"/>
        <n v="2581.44"/>
        <n v="2637.44"/>
        <n v="2661.672"/>
        <n v="2693.44"/>
        <n v="2719.44"/>
        <n v="2721.44"/>
        <n v="2747.44"/>
        <n v="2814.3"/>
        <n v="2954.3592"/>
        <n v="3352.4"/>
        <n v="3362.4"/>
        <n v="3387.15"/>
        <n v="3486.49"/>
        <n v="3571.87"/>
        <n v="3583.437375"/>
        <n v="4081.428"/>
        <n v="4190.5"/>
        <n v="4190.975"/>
        <n v="4200.5"/>
        <n v="4200.975"/>
        <n v="4289.8752"/>
        <n v="4368.02"/>
        <n v="4500.5"/>
        <n v="4573.95"/>
        <n v="4610.6424"/>
        <n v="4823.31"/>
        <n v="5133.6"/>
        <n v="5253.125"/>
        <n v="5872.175"/>
        <n v="6164.262"/>
        <n v="6221.1405"/>
        <n v="6241.225"/>
        <n v="6267.175"/>
        <n v="6285.75"/>
        <n v="6286.7"/>
        <n v="6303.6"/>
        <n v="6807.831045"/>
        <n v="6957.7872"/>
        <n v="7094.01"/>
        <n v="7202.78"/>
        <n v="7671.9"/>
        <n v="7674.9"/>
        <n v="8611.18"/>
        <n v="8730.62"/>
        <n v="8871.33"/>
        <n v="9072.9"/>
        <n v="9284.55087"/>
        <n v="9513.33"/>
        <n v="10157.2"/>
        <n v="11869.2"/>
        <n v="11998.875"/>
        <n v="15752.7"/>
        <n v="18796.48485"/>
        <n v="21747.5"/>
        <m/>
      </sharedItems>
    </cacheField>
    <cacheField name="PRICERS" numFmtId="0">
      <sharedItems containsString="0" containsBlank="1" containsNumber="1" minValue="299.43" maxValue="61260.57" count="231">
        <n v="299.43"/>
        <n v="305.43"/>
        <n v="314.43"/>
        <n v="323.43"/>
        <n v="353.43"/>
        <n v="428.25"/>
        <n v="489.05"/>
        <n v="502.86"/>
        <n v="508.86"/>
        <n v="544.86"/>
        <n v="570.86"/>
        <n v="623.575"/>
        <n v="640.86"/>
        <n v="646.86"/>
        <n v="664.86"/>
        <n v="694.575"/>
        <n v="715.57"/>
        <n v="778.1"/>
        <n v="946.29"/>
        <n v="964.29"/>
        <n v="979.005"/>
        <n v="1002.1"/>
        <n v="1005.72"/>
        <n v="1018.1"/>
        <n v="1185.72"/>
        <n v="1217.625"/>
        <n v="1257.72"/>
        <n v="1404.15"/>
        <n v="1563.15"/>
        <n v="1632.15"/>
        <n v="1646.58"/>
        <n v="1652.58"/>
        <n v="1672.96"/>
        <n v="1796.01"/>
        <n v="1817.29"/>
        <n v="1884.2"/>
        <n v="1980.725"/>
        <n v="1982.01"/>
        <n v="2112.87"/>
        <n v="2158.725"/>
        <n v="2239.44"/>
        <n v="2269.44"/>
        <n v="2401.44"/>
        <n v="2425.725"/>
        <n v="2478.87"/>
        <n v="2538.2598"/>
        <n v="2554.3"/>
        <n v="2616.87"/>
        <n v="2814.3"/>
        <n v="2829.3"/>
        <n v="2867.73"/>
        <n v="2898.3"/>
        <n v="2951.73"/>
        <n v="3089.73"/>
        <n v="3100.02"/>
        <n v="3152.4"/>
        <n v="3216.3"/>
        <n v="3256.59"/>
        <n v="3257.54"/>
        <n v="3282.3"/>
        <n v="3298.825"/>
        <n v="3328.35"/>
        <n v="3347.16"/>
        <n v="3365.16"/>
        <n v="3431.16"/>
        <n v="3571.87"/>
        <n v="3580.02"/>
        <n v="3583.437375"/>
        <n v="3669.45"/>
        <n v="3672.78"/>
        <n v="3719.77374"/>
        <n v="3780.78"/>
        <n v="3796.02"/>
        <n v="3798.61146"/>
        <n v="3801.45"/>
        <n v="3868.02"/>
        <n v="3868.59"/>
        <n v="3988.02"/>
        <n v="3996.735"/>
        <n v="4129.74"/>
        <n v="4143.45"/>
        <n v="4184.88"/>
        <n v="4262.31"/>
        <n v="4276.77285"/>
        <n v="4480.02"/>
        <n v="4491.45"/>
        <n v="4520.975"/>
        <n v="4573.95"/>
        <n v="4736.31"/>
        <n v="4740.975"/>
        <n v="4823.31"/>
        <n v="4958.46915"/>
        <n v="4987.74"/>
        <n v="5000.88"/>
        <n v="5030.88"/>
        <n v="5240.29"/>
        <n v="5316.6"/>
        <n v="5329.17"/>
        <n v="5336.31"/>
        <n v="5460.6"/>
        <n v="5466.6"/>
        <n v="5478.6"/>
        <n v="5494.9356"/>
        <n v="5554.32"/>
        <n v="5560.5"/>
        <n v="5579.94162"/>
        <n v="5587.17"/>
        <n v="5689.17"/>
        <n v="5694.075"/>
        <n v="5712.6"/>
        <n v="5818.125"/>
        <n v="5937.75"/>
        <n v="6059.46"/>
        <n v="6411.75"/>
        <n v="6564.04776"/>
        <n v="6582.6"/>
        <n v="6649.17"/>
        <n v="6755.175"/>
        <n v="6850.32"/>
        <n v="6891.75"/>
        <n v="6922.89"/>
        <n v="6946.89"/>
        <n v="6981.75"/>
        <n v="7047.75"/>
        <n v="7094.01"/>
        <n v="7221.18"/>
        <n v="7405.47"/>
        <n v="7676.61"/>
        <n v="7701.75"/>
        <n v="7928.375"/>
        <n v="8164.32"/>
        <n v="8310.9"/>
        <n v="8328.85"/>
        <n v="8345.76"/>
        <n v="8412.9"/>
        <n v="8611.18"/>
        <n v="8730.62"/>
        <n v="8790.9"/>
        <n v="8985.48"/>
        <n v="9013.85"/>
        <n v="9027.48"/>
        <n v="9072.9"/>
        <n v="9200.525"/>
        <n v="9284.55087"/>
        <n v="9390.9"/>
        <n v="9432.9"/>
        <n v="9455.76"/>
        <n v="9513.33"/>
        <n v="9603.9"/>
        <n v="9808.62"/>
        <n v="9952.05"/>
        <n v="10067.19"/>
        <n v="10092.63"/>
        <n v="10316.91"/>
        <n v="10323.48"/>
        <n v="10561.77"/>
        <n v="10569.40728"/>
        <n v="10600.62"/>
        <n v="10627.77"/>
        <n v="10769.19"/>
        <n v="10789.2"/>
        <n v="10818.06"/>
        <n v="10822.62"/>
        <n v="10905.05"/>
        <n v="11070.0156"/>
        <n v="11074.2"/>
        <n v="11212.92"/>
        <n v="11311.77"/>
        <n v="11393.775"/>
        <n v="11749.77"/>
        <n v="11828.44"/>
        <n v="12331.725"/>
        <n v="12349.5"/>
        <n v="12562.675"/>
        <n v="12655.17855"/>
        <n v="12823.5"/>
        <n v="12992.49"/>
        <n v="13098.06"/>
        <n v="13099.575"/>
        <n v="13530.93"/>
        <n v="13952.64"/>
        <n v="14526.93"/>
        <n v="14629.8"/>
        <n v="14850.07698"/>
        <n v="15429.24"/>
        <n v="15694.65"/>
        <n v="15839.22"/>
        <n v="15847.8"/>
        <n v="15853.8"/>
        <n v="15962.6148"/>
        <n v="16063.632"/>
        <n v="16403.79"/>
        <n v="16438.95"/>
        <n v="17029.5"/>
        <n v="17683.8"/>
        <n v="17990.37"/>
        <n v="18266.1"/>
        <n v="18619.8"/>
        <n v="19280.0016"/>
        <n v="19576.08"/>
        <n v="19823.1072"/>
        <n v="19942.95"/>
        <n v="20442.39"/>
        <n v="20630.67"/>
        <n v="20820.39"/>
        <n v="20822.4"/>
        <n v="20938.11"/>
        <n v="21517.26"/>
        <n v="21688.11"/>
        <n v="23075.82"/>
        <n v="23093.25"/>
        <n v="23910.99"/>
        <n v="25004.4"/>
        <n v="26391"/>
        <n v="26400.69"/>
        <n v="26810.4"/>
        <n v="26893.29"/>
        <n v="28347"/>
        <n v="30333.03"/>
        <n v="31485.6"/>
        <n v="35689.59"/>
        <n v="36518.46"/>
        <n v="39133.5"/>
        <n v="39605.4795"/>
        <n v="39740.22"/>
        <n v="40382.46"/>
        <n v="41453.64"/>
        <n v="43205.37"/>
        <n v="44341.38"/>
        <n v="61260.57"/>
        <m/>
      </sharedItems>
    </cacheField>
    <cacheField name="TOTAL_COST" numFmtId="0">
      <sharedItems containsString="0" containsBlank="1" containsNumber="1" minValue="0" maxValue="296092.755" count="1426">
        <n v="0"/>
        <n v="747.625"/>
        <n v="849.6852"/>
        <n v="853.195"/>
        <n v="897.625"/>
        <n v="901.01"/>
        <n v="910.195"/>
        <n v="915.2052"/>
        <n v="920.16099"/>
        <n v="922.625"/>
        <n v="929.195"/>
        <n v="937.04"/>
        <n v="943.005"/>
        <n v="986.815"/>
        <n v="1002.56"/>
        <n v="1005.88"/>
        <n v="1024.195"/>
        <n v="1025.64"/>
        <n v="1027.005"/>
        <n v="1032.815"/>
        <n v="1047.625"/>
        <n v="1048.005"/>
        <n v="1055.815"/>
        <n v="1065.16"/>
        <n v="1069.005"/>
        <n v="1089.9152"/>
        <n v="1090"/>
        <n v="1090.005"/>
        <n v="1097.625"/>
        <n v="1100.195"/>
        <n v="1111.005"/>
        <n v="1132.005"/>
        <n v="1133.6"/>
        <n v="1153.005"/>
        <n v="1170.815"/>
        <n v="1172.625"/>
        <n v="1174.005"/>
        <n v="1174.01"/>
        <n v="1193.815"/>
        <n v="1195.005"/>
        <n v="1195.01"/>
        <n v="1197.625"/>
        <n v="1216.005"/>
        <n v="1237.005"/>
        <n v="1237.01"/>
        <n v="1239.815"/>
        <n v="1247.625"/>
        <n v="1258.005"/>
        <n v="1297.625"/>
        <n v="1397.625"/>
        <n v="1445.01"/>
        <n v="1447.245"/>
        <n v="1529.01"/>
        <n v="1563.245"/>
        <n v="1634.01"/>
        <n v="1697.63"/>
        <n v="1708.245"/>
        <n v="1715.36"/>
        <n v="1735.1256"/>
        <n v="1802.01"/>
        <n v="1820.39"/>
        <n v="1839.39"/>
        <n v="1844.01"/>
        <n v="1858.39"/>
        <n v="1877.39"/>
        <n v="1886.01"/>
        <n v="1893.2"/>
        <n v="1893.21"/>
        <n v="1896.39"/>
        <n v="1912.97"/>
        <n v="1915.39"/>
        <n v="1932.72"/>
        <n v="1945.25"/>
        <n v="1948.73"/>
        <n v="1949.01"/>
        <n v="1950.63"/>
        <n v="1970.25"/>
        <n v="1991.01"/>
        <n v="1992.01"/>
        <n v="2005.12"/>
        <n v="2010.39"/>
        <n v="2029.39"/>
        <n v="2031.53"/>
        <n v="2033.01"/>
        <n v="2042.63"/>
        <n v="2048.39"/>
        <n v="2048.8"/>
        <n v="2054.01"/>
        <n v="2067.39"/>
        <n v="2070.25"/>
        <n v="2070.6504"/>
        <n v="2092.4804"/>
        <n v="2095.25"/>
        <n v="2096.01"/>
        <n v="2114.3304"/>
        <n v="2117.01"/>
        <n v="2134.63"/>
        <n v="2145.25"/>
        <n v="2159.01"/>
        <n v="2180.01"/>
        <n v="2180.63"/>
        <n v="2189.61"/>
        <n v="2201.01"/>
        <n v="2222.01"/>
        <n v="2243.01"/>
        <n v="2249.63"/>
        <n v="2264.01"/>
        <n v="2285.01"/>
        <n v="2289.0504"/>
        <n v="2306.01"/>
        <n v="2332.7304"/>
        <n v="2370.25"/>
        <n v="2417.875"/>
        <n v="2445.25"/>
        <n v="2470.25"/>
        <n v="2520.25"/>
        <n v="2548.63"/>
        <n v="2549.06"/>
        <n v="2570.25"/>
        <n v="2611.72138"/>
        <n v="2635.585"/>
        <n v="2670.25"/>
        <n v="2701.49"/>
        <n v="2725.06"/>
        <n v="2731.57"/>
        <n v="2738.68"/>
        <n v="2745.6156"/>
        <n v="2789.2956"/>
        <n v="2808.02"/>
        <n v="2811.1356"/>
        <n v="2820.25"/>
        <n v="2848.91"/>
        <n v="2854.81"/>
        <n v="2854.8156"/>
        <n v="2879.3284"/>
        <n v="2892.01"/>
        <n v="2892.015"/>
        <n v="2918.8484"/>
        <n v="2920.3356"/>
        <n v="2934.02"/>
        <n v="2942.18"/>
        <n v="2976.01"/>
        <n v="2997.89"/>
        <n v="3060.015"/>
        <n v="3076.93"/>
        <n v="3081.01"/>
        <n v="3097.49"/>
        <n v="3102.015"/>
        <n v="3117.875"/>
        <n v="3126.49"/>
        <n v="3181.240965"/>
        <n v="3226.02"/>
        <n v="3228.02"/>
        <n v="3249.015"/>
        <n v="3267.875"/>
        <n v="3270.015"/>
        <n v="3283.3"/>
        <n v="3291.015"/>
        <n v="3312.015"/>
        <n v="3328.445"/>
        <n v="3331.93"/>
        <n v="3352.4"/>
        <n v="3367.875"/>
        <n v="3375.015"/>
        <n v="3375.02"/>
        <n v="3392.875"/>
        <n v="3394.02"/>
        <n v="3396.01"/>
        <n v="3396.015"/>
        <n v="3443.445"/>
        <n v="3459.02"/>
        <n v="3478.02"/>
        <n v="3486.49"/>
        <n v="3488.8"/>
        <n v="3492.025"/>
        <n v="3492.875"/>
        <n v="3561.21"/>
        <n v="3564.015"/>
        <n v="3592.875"/>
        <n v="3606.015"/>
        <n v="3617.875"/>
        <n v="3645.735"/>
        <n v="3667.875"/>
        <n v="3682.64"/>
        <n v="3682.6608"/>
        <n v="3688.02"/>
        <n v="3704.5008"/>
        <n v="3707.37"/>
        <n v="3709.02"/>
        <n v="3728.41"/>
        <n v="3751.02"/>
        <n v="3770.02"/>
        <n v="3792.875"/>
        <n v="3814.02"/>
        <n v="3845.69"/>
        <n v="3853.305"/>
        <n v="3857.3808"/>
        <n v="3863.67"/>
        <n v="3879.2208"/>
        <n v="3885.21"/>
        <n v="3898.02"/>
        <n v="3917.875"/>
        <n v="3919.02"/>
        <n v="3940.02"/>
        <n v="4003.02"/>
        <n v="4045.02"/>
        <n v="4066.02"/>
        <n v="4087.02"/>
        <n v="4090.5"/>
        <n v="4108.02"/>
        <n v="4120.44"/>
        <n v="4129.02"/>
        <n v="4139.226"/>
        <n v="4148.03"/>
        <n v="4171.02"/>
        <n v="4192.02"/>
        <n v="4211.03"/>
        <n v="4213.02"/>
        <n v="4221.13"/>
        <n v="4234.02"/>
        <n v="4242.28428"/>
        <n v="4255.02"/>
        <n v="4269.26"/>
        <n v="4276.02"/>
        <n v="4297.02"/>
        <n v="4315.5"/>
        <n v="4316.025"/>
        <n v="4318.02"/>
        <n v="4340.5"/>
        <n v="4360.02"/>
        <n v="4402.02"/>
        <n v="4421.025"/>
        <n v="4423.02"/>
        <n v="4444.02"/>
        <n v="4444.99"/>
        <n v="4463.025"/>
        <n v="4490.5"/>
        <n v="4505.03"/>
        <n v="4507.02"/>
        <n v="4528.02"/>
        <n v="4549.02"/>
        <n v="4555.18"/>
        <n v="4565.5"/>
        <n v="4570.02"/>
        <n v="4573.735"/>
        <n v="4587.03"/>
        <n v="4591.02"/>
        <n v="4610.025"/>
        <n v="4626.98"/>
        <n v="4633.02"/>
        <n v="4641.9945"/>
        <n v="4654.02"/>
        <n v="4660.735"/>
        <n v="4668.6"/>
        <n v="4675.02"/>
        <n v="4683.98"/>
        <n v="4690.5"/>
        <n v="4692.03"/>
        <n v="4717.02"/>
        <n v="4722.12"/>
        <n v="4728.906"/>
        <n v="4728.91"/>
        <n v="4733.02"/>
        <n v="4740.5"/>
        <n v="4757.03"/>
        <n v="4778.23"/>
        <n v="4790.5"/>
        <n v="4797.98"/>
        <n v="4801.02"/>
        <n v="4816.27"/>
        <n v="4816.98"/>
        <n v="4835.98"/>
        <n v="4838.106"/>
        <n v="4840.18"/>
        <n v="4860.98"/>
        <n v="4885.02"/>
        <n v="4910.854"/>
        <n v="4936.26"/>
        <n v="4947.306"/>
        <n v="4969.02"/>
        <n v="4988.025"/>
        <n v="4990.02"/>
        <n v="4990.5"/>
        <n v="5009.025"/>
        <n v="5012.826"/>
        <n v="5034.666"/>
        <n v="5049.03"/>
        <n v="5100.19"/>
        <n v="5114.025"/>
        <n v="5156.025"/>
        <n v="5175.03"/>
        <n v="5176.14435"/>
        <n v="5185.4712"/>
        <n v="5187.546"/>
        <n v="5219.03"/>
        <n v="5221.02"/>
        <n v="5240.03"/>
        <n v="5303.025"/>
        <n v="5340.5"/>
        <n v="5363.4568"/>
        <n v="5387.025"/>
        <n v="5390.5"/>
        <n v="5415.5"/>
        <n v="5469.3912"/>
        <n v="5471.025"/>
        <n v="5471.03"/>
        <n v="5486.06"/>
        <n v="5490.03"/>
        <n v="5492.025"/>
        <n v="5503.654"/>
        <n v="5510.75"/>
        <n v="5513.025"/>
        <n v="5513.0712"/>
        <n v="5513.125"/>
        <n v="5534.025"/>
        <n v="5540.5"/>
        <n v="5551.035"/>
        <n v="5555.025"/>
        <n v="5565.5"/>
        <n v="5574.03"/>
        <n v="5597.025"/>
        <n v="5613.125"/>
        <n v="5618.025"/>
        <n v="5723.025"/>
        <n v="5730.98"/>
        <n v="5744.025"/>
        <n v="5765.03"/>
        <n v="5796.98"/>
        <n v="5798.18"/>
        <n v="5805.03"/>
        <n v="5807.025"/>
        <n v="5818.8312"/>
        <n v="5838.125"/>
        <n v="5862.98874"/>
        <n v="5868.03"/>
        <n v="5870.025"/>
        <n v="5884.3512"/>
        <n v="5887.04"/>
        <n v="5910.03"/>
        <n v="5928.0312"/>
        <n v="5954.025"/>
        <n v="5971.7112"/>
        <n v="6019.65"/>
        <n v="6036.03"/>
        <n v="6038.125"/>
        <n v="6040.5"/>
        <n v="6078.03"/>
        <n v="6078.98"/>
        <n v="6102.7412"/>
        <n v="6104.89"/>
        <n v="6124.365"/>
        <n v="6138.125"/>
        <n v="6139.035"/>
        <n v="6141.03"/>
        <n v="6183.03"/>
        <n v="6208.92412"/>
        <n v="6225.03"/>
        <n v="6231.68"/>
        <n v="6288.03"/>
        <n v="6309.03"/>
        <n v="6321.1512"/>
        <n v="6331.7"/>
        <n v="6351.03"/>
        <n v="6372.03"/>
        <n v="6386.6712"/>
        <n v="6414.03"/>
        <n v="6428.6196"/>
        <n v="6471.9564"/>
        <n v="6498.03"/>
        <n v="6515.6364"/>
        <n v="6519.03"/>
        <n v="6538.32"/>
        <n v="6561.03"/>
        <n v="6581.1564"/>
        <n v="6603.03"/>
        <n v="6613.347195"/>
        <n v="6622.035"/>
        <n v="6645.03"/>
        <n v="6664.035"/>
        <n v="6687.03"/>
        <n v="6690.35"/>
        <n v="6708.03"/>
        <n v="6729.03"/>
        <n v="6746.04"/>
        <n v="6750.03"/>
        <n v="6771.03"/>
        <n v="6792.03"/>
        <n v="6818.705"/>
        <n v="6834.03"/>
        <n v="6841.52304"/>
        <n v="6855.03"/>
        <n v="6865.0764"/>
        <n v="6884.7"/>
        <n v="6897.03"/>
        <n v="6918.03"/>
        <n v="6933.38"/>
        <n v="6960.03"/>
        <n v="7015.8716"/>
        <n v="7038.045"/>
        <n v="7039.79"/>
        <n v="7065.03"/>
        <n v="7128.03"/>
        <n v="7185.045"/>
        <n v="7213.125"/>
        <n v="7233.03"/>
        <n v="7238.78"/>
        <n v="7256.66"/>
        <n v="7265.225"/>
        <n v="7275.03"/>
        <n v="7294.035"/>
        <n v="7296.1824"/>
        <n v="7317.03"/>
        <n v="7378.035"/>
        <n v="7383.375"/>
        <n v="7398.6276"/>
        <n v="7409.01"/>
        <n v="7483.035"/>
        <n v="7483.375"/>
        <n v="7508.375"/>
        <n v="7555.225"/>
        <n v="7556"/>
        <n v="7561.87"/>
        <n v="7572.82"/>
        <n v="7572.8224"/>
        <n v="7635.75"/>
        <n v="7651.035"/>
        <n v="7692.91"/>
        <n v="7754.04"/>
        <n v="7756.04"/>
        <n v="7758.375"/>
        <n v="7758.4416"/>
        <n v="7821.03"/>
        <n v="7826.03"/>
        <n v="7857.045"/>
        <n v="7908.375"/>
        <n v="7958.47"/>
        <n v="7966.03"/>
        <n v="7968.02"/>
        <n v="7985.04"/>
        <n v="7987.04"/>
        <n v="8008.035"/>
        <n v="8038.21"/>
        <n v="8042.3616"/>
        <n v="8062.13"/>
        <n v="8099.33"/>
        <n v="8109.9564"/>
        <n v="8111.04"/>
        <n v="8153.04"/>
        <n v="8155.03"/>
        <n v="8156"/>
        <n v="8171.33"/>
        <n v="8184.96"/>
        <n v="8195.04"/>
        <n v="8260.7616"/>
        <n v="8275.05"/>
        <n v="8279.04"/>
        <n v="8300.04"/>
        <n v="8302.03"/>
        <n v="8342.04"/>
        <n v="8361.34"/>
        <n v="8363.04"/>
        <n v="8384.04"/>
        <n v="8405.04"/>
        <n v="8413.63"/>
        <n v="8447.04"/>
        <n v="8449.035"/>
        <n v="8468.04"/>
        <n v="8484.71"/>
        <n v="8489.04"/>
        <n v="8542.6068"/>
        <n v="8573.04"/>
        <n v="8583.375"/>
        <n v="8590.05"/>
        <n v="8615.04"/>
        <n v="8633.375"/>
        <n v="8636.04"/>
        <n v="8657.04"/>
        <n v="8674.05"/>
        <n v="8678.04"/>
        <n v="8697.045"/>
        <n v="8699.04"/>
        <n v="8716.05"/>
        <n v="8718.045"/>
        <n v="8720.04"/>
        <n v="8741.04"/>
        <n v="8758.05"/>
        <n v="8762.04"/>
        <n v="8783.04"/>
        <n v="8802.612"/>
        <n v="8804.04"/>
        <n v="8806"/>
        <n v="8825.04"/>
        <n v="8846.04"/>
        <n v="8846.292"/>
        <n v="8867.04"/>
        <n v="8888.04"/>
        <n v="8889.972"/>
        <n v="8906"/>
        <n v="8930.04"/>
        <n v="8931"/>
        <n v="8933.652"/>
        <n v="8951.04"/>
        <n v="8981"/>
        <n v="8993.04"/>
        <n v="8995.1576"/>
        <n v="9006"/>
        <n v="9014.04"/>
        <n v="9035.04"/>
        <n v="9050.055"/>
        <n v="9056"/>
        <n v="9077.04"/>
        <n v="9086.532"/>
        <n v="9107.90935"/>
        <n v="9119.04"/>
        <n v="9140.04"/>
        <n v="9159.045"/>
        <n v="9173.9"/>
        <n v="9178.05"/>
        <n v="9182.04"/>
        <n v="9197.81"/>
        <n v="9203.04"/>
        <n v="9224.04"/>
        <n v="9261.252"/>
        <n v="9281"/>
        <n v="9287.04"/>
        <n v="9350.04"/>
        <n v="9351.25"/>
        <n v="9353.625"/>
        <n v="9390.045"/>
        <n v="9392.04"/>
        <n v="9392.29"/>
        <n v="9392.292"/>
        <n v="9409.05"/>
        <n v="9413.04"/>
        <n v="9455.04"/>
        <n v="9457.812"/>
        <n v="9476.04"/>
        <n v="9506"/>
        <n v="9518.04"/>
        <n v="9523.332"/>
        <n v="9531.06"/>
        <n v="9539.04"/>
        <n v="9545.172"/>
        <n v="9546.94"/>
        <n v="9556"/>
        <n v="9556.05"/>
        <n v="9560.04"/>
        <n v="9567.012"/>
        <n v="9588.852"/>
        <n v="9606"/>
        <n v="9611.52"/>
        <n v="9656"/>
        <n v="9682.05"/>
        <n v="9698.05"/>
        <n v="9724.05"/>
        <n v="9729.9898"/>
        <n v="9731"/>
        <n v="9749.04"/>
        <n v="9763.57"/>
        <n v="9763.572"/>
        <n v="9782.19"/>
        <n v="9785.055"/>
        <n v="9791.04"/>
        <n v="9808.05"/>
        <n v="9820.34"/>
        <n v="9871.05"/>
        <n v="9880.99"/>
        <n v="9913.05"/>
        <n v="9930.06"/>
        <n v="9931"/>
        <n v="9934.05"/>
        <n v="9941.06277"/>
        <n v="9976.81"/>
        <n v="9978.625"/>
        <n v="9995.055"/>
        <n v="10031"/>
        <n v="10031.335"/>
        <n v="10100.055"/>
        <n v="10134.852"/>
        <n v="10156.692"/>
        <n v="10202.43"/>
        <n v="10205.055"/>
        <n v="10231"/>
        <n v="10270.05"/>
        <n v="10331.412"/>
        <n v="10333.05"/>
        <n v="10353.252"/>
        <n v="10374.99"/>
        <n v="10381.8"/>
        <n v="10418.772"/>
        <n v="10434.27"/>
        <n v="10438.5372"/>
        <n v="10461.045"/>
        <n v="10463.04"/>
        <n v="10480.05"/>
        <n v="10481"/>
        <n v="10501.05"/>
        <n v="10547.7372"/>
        <n v="10613.26"/>
        <n v="10678.78"/>
        <n v="10692.045"/>
        <n v="10746.67"/>
        <n v="10764.05"/>
        <n v="10765.15"/>
        <n v="10791.06"/>
        <n v="10813.9668"/>
        <n v="10835.055"/>
        <n v="10921.092"/>
        <n v="10938.7824"/>
        <n v="10968.96"/>
        <n v="11045.055"/>
        <n v="11047.05"/>
        <n v="11050.06"/>
        <n v="11068.05"/>
        <n v="11092.06"/>
        <n v="11110.05"/>
        <n v="11117.652"/>
        <n v="11148.06"/>
        <n v="11194.05"/>
        <n v="11201.25"/>
        <n v="11215.05"/>
        <n v="11236.05"/>
        <n v="11266.37"/>
        <n v="11270.07"/>
        <n v="11272.065"/>
        <n v="11276.25"/>
        <n v="11278.05"/>
        <n v="11314.965"/>
        <n v="11316.06"/>
        <n v="11337.06"/>
        <n v="11340.12416"/>
        <n v="11351.25"/>
        <n v="11373.875"/>
        <n v="11375.5824"/>
        <n v="11404.05"/>
        <n v="11463.06"/>
        <n v="11482.7076"/>
        <n v="11484.77"/>
        <n v="11488.05"/>
        <n v="11499.43"/>
        <n v="11509.05"/>
        <n v="11576.25"/>
        <n v="11593.05"/>
        <n v="11606.96"/>
        <n v="11659.5024"/>
        <n v="11675.3936"/>
        <n v="11703.1824"/>
        <n v="11715.06"/>
        <n v="11736.06"/>
        <n v="11780.25935"/>
        <n v="11793.95"/>
        <n v="11843.965"/>
        <n v="11883.41"/>
        <n v="11901.25"/>
        <n v="11929.05"/>
        <n v="11967.06"/>
        <n v="11973.875"/>
        <n v="11976.25"/>
        <n v="11981.2"/>
        <n v="11981.205"/>
        <n v="11987.1024"/>
        <n v="12072.4"/>
        <n v="12148.875"/>
        <n v="12149.63"/>
        <n v="12169.39"/>
        <n v="12171.075"/>
        <n v="12187.812"/>
        <n v="12219.06"/>
        <n v="12240.06"/>
        <n v="12286.05"/>
        <n v="12307.7136"/>
        <n v="12332.3928"/>
        <n v="12366.9936"/>
        <n v="12426.25"/>
        <n v="12469.66"/>
        <n v="12476.25"/>
        <n v="12483.595"/>
        <n v="12503.44"/>
        <n v="12503.625"/>
        <n v="12547.2"/>
        <n v="12618.06"/>
        <n v="12637.065"/>
        <n v="12638.002"/>
        <n v="12649.27"/>
        <n v="12675.075"/>
        <n v="12683.15"/>
        <n v="12702.06"/>
        <n v="12796.5"/>
        <n v="12849.06"/>
        <n v="12868.06"/>
        <n v="12878.625"/>
        <n v="12899.78"/>
        <n v="12916.52"/>
        <n v="12987.59"/>
        <n v="12987.5928"/>
        <n v="13038.83"/>
        <n v="13040.9286"/>
        <n v="13099.27"/>
        <n v="13116"/>
        <n v="13118.6228"/>
        <n v="13166.4524"/>
        <n v="13175.28"/>
        <n v="13185.06"/>
        <n v="13195.0364"/>
        <n v="13248.875"/>
        <n v="13353.1164"/>
        <n v="13360.9476"/>
        <n v="13368.075"/>
        <n v="13437.06"/>
        <n v="13471.5"/>
        <n v="13477.065"/>
        <n v="13515.08"/>
        <n v="13521.06"/>
        <n v="13557.075"/>
        <n v="13584.06"/>
        <n v="13599.075"/>
        <n v="13644.125"/>
        <n v="13662.08"/>
        <n v="13696.5"/>
        <n v="13723.41"/>
        <n v="13730.1528"/>
        <n v="13827.36"/>
        <n v="13860.695"/>
        <n v="13880.958"/>
        <n v="13924.28"/>
        <n v="13932.58"/>
        <n v="13983.56"/>
        <n v="14014.0728"/>
        <n v="14039.86"/>
        <n v="14066.225"/>
        <n v="14067.06"/>
        <n v="14084.07"/>
        <n v="14121.198"/>
        <n v="14123.2728"/>
        <n v="14130.06"/>
        <n v="14131.5"/>
        <n v="14140.9632"/>
        <n v="14166.94"/>
        <n v="14206.08"/>
        <n v="14254.07"/>
        <n v="14259.12374"/>
        <n v="14297.84"/>
        <n v="14298.06"/>
        <n v="14321.5"/>
        <n v="14371.5"/>
        <n v="14426.96"/>
        <n v="14443.594515"/>
        <n v="14525.07"/>
        <n v="14536.16"/>
        <n v="14550.06"/>
        <n v="14561.34393"/>
        <n v="14562.27336"/>
        <n v="14584.08"/>
        <n v="14647.08"/>
        <n v="14664.7935"/>
        <n v="14667.198"/>
        <n v="14672.07"/>
        <n v="14678.06"/>
        <n v="14689.08"/>
        <n v="14691.075"/>
        <n v="14695.065"/>
        <n v="14710.08"/>
        <n v="14716.065"/>
        <n v="14744.125"/>
        <n v="14826.25"/>
        <n v="14827.41"/>
        <n v="14829.595"/>
        <n v="14839.8432"/>
        <n v="14870.88"/>
        <n v="14920.08"/>
        <n v="14929.28"/>
        <n v="14946.5"/>
        <n v="14949.0432"/>
        <n v="14962.08"/>
        <n v="14981.54845"/>
        <n v="14995.638"/>
        <n v="15048.80916"/>
        <n v="15111.075"/>
        <n v="15191.085"/>
        <n v="15193.4328"/>
        <n v="15237.075"/>
        <n v="15287.41"/>
        <n v="15305.6"/>
        <n v="15363.01"/>
        <n v="15473.2032"/>
        <n v="15510.075"/>
        <n v="15545.45"/>
        <n v="15548.085"/>
        <n v="15582.24"/>
        <n v="15602.1684"/>
        <n v="15617.07"/>
        <n v="15632.085"/>
        <n v="15676.08"/>
        <n v="15732.45144"/>
        <n v="15798.7284"/>
        <n v="15830.67"/>
        <n v="15869.07"/>
        <n v="15883.225"/>
        <n v="15890.07"/>
        <n v="15903.09"/>
        <n v="15943.1"/>
        <n v="15949.08"/>
        <n v="15955.81"/>
        <n v="15961.9"/>
        <n v="15975.57"/>
        <n v="15997.2"/>
        <n v="16042.04"/>
        <n v="16096.08"/>
        <n v="16139.52"/>
        <n v="16148.16"/>
        <n v="16172.1"/>
        <n v="16177.94"/>
        <n v="16203.075"/>
        <n v="16212"/>
        <n v="16220.085"/>
        <n v="16233.4436"/>
        <n v="16235.94"/>
        <n v="16304.085"/>
        <n v="16306.08"/>
        <n v="16338.855"/>
        <n v="16394.28285"/>
        <n v="16447.93"/>
        <n v="16455.075"/>
        <n v="16474.08"/>
        <n v="16550.1"/>
        <n v="16564.375"/>
        <n v="16583.94"/>
        <n v="16594.1"/>
        <n v="16636.095"/>
        <n v="16661.085"/>
        <n v="16680.09"/>
        <n v="16769.014395"/>
        <n v="16825.2"/>
        <n v="16849.1232"/>
        <n v="16852.08"/>
        <n v="16873.08"/>
        <n v="16888.095"/>
        <n v="16949.1"/>
        <n v="17012.1"/>
        <n v="17033.1"/>
        <n v="17041.08"/>
        <n v="17107.0536"/>
        <n v="17123.09"/>
        <n v="17146.08"/>
        <n v="17159.1"/>
        <n v="17170.4988"/>
        <n v="17188.08"/>
        <n v="17201.1"/>
        <n v="17238.33"/>
        <n v="17264.1"/>
        <n v="17272.08"/>
        <n v="17312"/>
        <n v="17335.08"/>
        <n v="17390.1"/>
        <n v="17411.1"/>
        <n v="17419.08"/>
        <n v="17432.1"/>
        <n v="17453.1"/>
        <n v="17474.1"/>
        <n v="17500.1736"/>
        <n v="17537.1"/>
        <n v="17545.08"/>
        <n v="17600.1"/>
        <n v="17621.1"/>
        <n v="17684.1"/>
        <n v="17689.05"/>
        <n v="17722.656"/>
        <n v="17728.5732"/>
        <n v="17747.1"/>
        <n v="17768.1"/>
        <n v="17776.08"/>
        <n v="17789.1"/>
        <n v="17810.1"/>
        <n v="17849.6136"/>
        <n v="17860.08"/>
        <n v="17867.304"/>
        <n v="17873.1"/>
        <n v="17883.075"/>
        <n v="17894.1"/>
        <n v="17902.08"/>
        <n v="17910.984"/>
        <n v="17936.1"/>
        <n v="17957.1"/>
        <n v="17962"/>
        <n v="17976.504"/>
        <n v="17998.344"/>
        <n v="18042.024"/>
        <n v="18062.1"/>
        <n v="18063.864"/>
        <n v="18065.94"/>
        <n v="18083.1"/>
        <n v="18087.7788"/>
        <n v="18105.4692"/>
        <n v="18107.544"/>
        <n v="18137.6832"/>
        <n v="18146.1"/>
        <n v="18151.224"/>
        <n v="18167.1"/>
        <n v="18173.064"/>
        <n v="18188.1"/>
        <n v="18209.1"/>
        <n v="18216.744"/>
        <n v="18251.1"/>
        <n v="18260.424"/>
        <n v="18282.264"/>
        <n v="18293.1"/>
        <n v="18316.095"/>
        <n v="18325.94"/>
        <n v="18335.1"/>
        <n v="18347.43"/>
        <n v="18347.784"/>
        <n v="18356.1"/>
        <n v="18369.62"/>
        <n v="18373.67"/>
        <n v="18391.464"/>
        <n v="18393.5388"/>
        <n v="18419.1"/>
        <n v="18440.1"/>
        <n v="18442.095"/>
        <n v="18445.518"/>
        <n v="18455.9382"/>
        <n v="18456.984"/>
        <n v="18461.1"/>
        <n v="18473.42"/>
        <n v="18482.1"/>
        <n v="18498.76"/>
        <n v="18499.21"/>
        <n v="18508.4886"/>
        <n v="18518.675"/>
        <n v="18522.504"/>
        <n v="18528.09"/>
        <n v="18530.8032"/>
        <n v="18544.344"/>
        <n v="18566.1"/>
        <n v="18568.2588"/>
        <n v="18587.1"/>
        <n v="18588.024"/>
        <n v="18589.095"/>
        <n v="18610.9707"/>
        <n v="18631.704"/>
        <n v="18638.76"/>
        <n v="18653.544"/>
        <n v="18675.384"/>
        <n v="18688.131"/>
        <n v="18692.1"/>
        <n v="18697.224"/>
        <n v="18698.6226"/>
        <n v="18713.1"/>
        <n v="18719.064"/>
        <n v="18740.9"/>
        <n v="18740.904"/>
        <n v="18762.744"/>
        <n v="18797.1"/>
        <n v="18805.08"/>
        <n v="18818.1"/>
        <n v="18828.264"/>
        <n v="18850.1"/>
        <n v="18857.25"/>
        <n v="18860.1"/>
        <n v="18902.1"/>
        <n v="18915.624"/>
        <n v="18923.1"/>
        <n v="18937.464"/>
        <n v="18959.304"/>
        <n v="18964.375"/>
        <n v="18981.14"/>
        <n v="18981.144"/>
        <n v="18986.1"/>
        <n v="18991.336"/>
        <n v="18992.08"/>
        <n v="19002.984"/>
        <n v="19007.465075"/>
        <n v="19015.08"/>
        <n v="19024.824"/>
        <n v="19028.1"/>
        <n v="19070.1"/>
        <n v="19090.34"/>
        <n v="19090.344"/>
        <n v="19090.43"/>
        <n v="19110.1"/>
        <n v="19112.18"/>
        <n v="19119.67"/>
        <n v="19131.9492"/>
        <n v="19133.1"/>
        <n v="19155.864"/>
        <n v="19175.1"/>
        <n v="19177.7"/>
        <n v="19177.704"/>
        <n v="19199.54"/>
        <n v="19199.544"/>
        <n v="19243.224"/>
        <n v="19280.1"/>
        <n v="19286.904"/>
        <n v="19305.09"/>
        <n v="19308.744"/>
        <n v="19309.37"/>
        <n v="19330.584"/>
        <n v="19374.264"/>
        <n v="19396.104"/>
        <n v="19417.94"/>
        <n v="19417.944"/>
        <n v="19429.095"/>
        <n v="19439.78"/>
        <n v="19439.784"/>
        <n v="19461.62"/>
        <n v="19461.624"/>
        <n v="19483.46"/>
        <n v="19483.464"/>
        <n v="19505.3"/>
        <n v="19505.304"/>
        <n v="19518.928"/>
        <n v="19527.14"/>
        <n v="19527.144"/>
        <n v="19543.6626"/>
        <n v="19548.98"/>
        <n v="19570.82"/>
        <n v="19570.824"/>
        <n v="19594.218"/>
        <n v="19614.504"/>
        <n v="19655.958"/>
        <n v="19658.184"/>
        <n v="19680.024"/>
        <n v="19701.86"/>
        <n v="19723.7"/>
        <n v="19723.704"/>
        <n v="19745.54"/>
        <n v="19745.544"/>
        <n v="19767.384"/>
        <n v="19784.1"/>
        <n v="19789.224"/>
        <n v="19811.064"/>
        <n v="19832.904"/>
        <n v="19854.74"/>
        <n v="19854.744"/>
        <n v="19856.82"/>
        <n v="19876.58"/>
        <n v="19876.584"/>
        <n v="19898.424"/>
        <n v="19910.1"/>
        <n v="19920.264"/>
        <n v="19942.1"/>
        <n v="19963.94"/>
        <n v="19963.944"/>
        <n v="19973.1"/>
        <n v="20007.62"/>
        <n v="20013.105"/>
        <n v="20029.46"/>
        <n v="20051.3"/>
        <n v="20051.304"/>
        <n v="20062"/>
        <n v="20073.144"/>
        <n v="20087.8"/>
        <n v="20094.984"/>
        <n v="20099.1"/>
        <n v="20101.095"/>
        <n v="20114.4"/>
        <n v="20116.68"/>
        <n v="20116.824"/>
        <n v="20138.66"/>
        <n v="20138.664"/>
        <n v="20148.1"/>
        <n v="20160.5"/>
        <n v="20162.4"/>
        <n v="20164.68"/>
        <n v="20182.34"/>
        <n v="20182.344"/>
        <n v="20214.58"/>
        <n v="20247.86"/>
        <n v="20247.864"/>
        <n v="20267.1"/>
        <n v="20269.704"/>
        <n v="20279.875"/>
        <n v="20313.384"/>
        <n v="20357.064"/>
        <n v="20378.904"/>
        <n v="20380.3"/>
        <n v="20414.1"/>
        <n v="20428.485"/>
        <n v="20444.424"/>
        <n v="20455.855"/>
        <n v="20456.1"/>
        <n v="20466.264"/>
        <n v="20531.784"/>
        <n v="20535.9236"/>
        <n v="20542.095"/>
        <n v="20561.1"/>
        <n v="20562"/>
        <n v="20575.46"/>
        <n v="20575.464"/>
        <n v="20597.304"/>
        <n v="20603.1"/>
        <n v="20619.144"/>
        <n v="20637"/>
        <n v="20638.91"/>
        <n v="20645.1236"/>
        <n v="20649.91"/>
        <n v="20662.824"/>
        <n v="20684.664"/>
        <n v="20687.1"/>
        <n v="20706.504"/>
        <n v="20750.18"/>
        <n v="20771.1"/>
        <n v="20859.384"/>
        <n v="20874.9996"/>
        <n v="20914.11"/>
        <n v="20925.94"/>
        <n v="20932.3"/>
        <n v="20948.8188"/>
        <n v="20955.3"/>
        <n v="20968.584"/>
        <n v="20990.0544"/>
        <n v="20990.42"/>
        <n v="21001.3"/>
        <n v="21007.33"/>
        <n v="21030.856"/>
        <n v="21039.9"/>
        <n v="21063.9198"/>
        <n v="21077.5"/>
        <n v="21087"/>
        <n v="21106.14"/>
        <n v="21230.664"/>
        <n v="21261.86"/>
        <n v="21267.976"/>
        <n v="21287.736"/>
        <n v="21291.56"/>
        <n v="21307.496"/>
        <n v="21366.776"/>
        <n v="21389.77621"/>
        <n v="21417.485"/>
        <n v="21505.09"/>
        <n v="21524.856"/>
        <n v="21536.424"/>
        <n v="21536.6216"/>
        <n v="21576.3"/>
        <n v="21576.875"/>
        <n v="21578.0188"/>
        <n v="21582.2588"/>
        <n v="21584.13"/>
        <n v="21602.4"/>
        <n v="21619.9"/>
        <n v="21637.3"/>
        <n v="21653.43"/>
        <n v="21663.17"/>
        <n v="21665.3008"/>
        <n v="21702.696"/>
        <n v="21722.456"/>
        <n v="21737.25"/>
        <n v="21737.97"/>
        <n v="21800.1"/>
        <n v="21801.496"/>
        <n v="21808.485"/>
        <n v="21898.3"/>
        <n v="22283.1"/>
        <n v="22427.5"/>
        <n v="22535.1"/>
        <n v="22761.375"/>
        <n v="22892.165"/>
        <n v="22927.816"/>
        <n v="22957.46"/>
        <n v="23004.875"/>
        <n v="23018.1"/>
        <n v="23054.3872"/>
        <n v="23144.1"/>
        <n v="23224.11"/>
        <n v="23251.99"/>
        <n v="23275.5"/>
        <n v="23382.296"/>
        <n v="23402.5"/>
        <n v="23643"/>
        <n v="23702.5"/>
        <n v="23802.5"/>
        <n v="23812.11"/>
        <n v="23852.5"/>
        <n v="23984.1"/>
        <n v="24170.92"/>
        <n v="24241.8644"/>
        <n v="24315.92"/>
        <n v="24338.79"/>
        <n v="24398.75"/>
        <n v="24431.55"/>
        <n v="24459.12"/>
        <n v="24501.12"/>
        <n v="24502.5"/>
        <n v="24564.3571"/>
        <n v="24578.375"/>
        <n v="24587.115"/>
        <n v="24641.28"/>
        <n v="24818"/>
        <n v="24839.1"/>
        <n v="25131.12"/>
        <n v="25162.18308"/>
        <n v="25173.12"/>
        <n v="25215"/>
        <n v="25257.12"/>
        <n v="25700.35"/>
        <n v="25719.12"/>
        <n v="25947.75"/>
        <n v="25950.12"/>
        <n v="25987.364"/>
        <n v="26013.12"/>
        <n v="26406.8"/>
        <n v="26418.375"/>
        <n v="26433.12"/>
        <n v="26537.745"/>
        <n v="26627.655"/>
        <n v="26629.745"/>
        <n v="26643"/>
        <n v="26763.375"/>
        <n v="26937.12"/>
        <n v="26948.7"/>
        <n v="27000.7556"/>
        <n v="27016.375"/>
        <n v="27100.125"/>
        <n v="27105.12"/>
        <n v="27125.85"/>
        <n v="27268"/>
        <n v="27384.36"/>
        <n v="27397.8328"/>
        <n v="27410.655"/>
        <n v="27473.019875"/>
        <n v="27681.19"/>
        <n v="27693.12"/>
        <n v="27791.1556"/>
        <n v="27825.05"/>
        <n v="27846.68"/>
        <n v="28186.44"/>
        <n v="28281.12"/>
        <n v="28387.635"/>
        <n v="28445.85"/>
        <n v="28446.6"/>
        <n v="28554.12"/>
        <n v="28575.12"/>
        <n v="28848.12"/>
        <n v="29287.39"/>
        <n v="29455.51"/>
        <n v="29861.4744"/>
        <n v="29930.472"/>
        <n v="29957.88"/>
        <n v="30016.5268"/>
        <n v="30082.44"/>
        <n v="30171.6"/>
        <n v="30176.16"/>
        <n v="30257.28"/>
        <n v="30494.5212"/>
        <n v="30808.804"/>
        <n v="31138.8"/>
        <n v="31173.1"/>
        <n v="31459.0848"/>
        <n v="31815.9"/>
        <n v="31858.45"/>
        <n v="31886.82"/>
        <n v="31992.08"/>
        <n v="32137.655"/>
        <n v="32249.45"/>
        <n v="32581.5"/>
        <n v="32680.37"/>
        <n v="33109.88"/>
        <n v="33384.2236"/>
        <n v="33811.3776"/>
        <n v="34146.37"/>
        <n v="34332.69"/>
        <n v="34444.34"/>
        <n v="34510.53"/>
        <n v="34573.344"/>
        <n v="34605.34"/>
        <n v="34638.37"/>
        <n v="35066.95"/>
        <n v="36247.08"/>
        <n v="36290.8208"/>
        <n v="36328.46"/>
        <n v="36745.3008"/>
        <n v="36802.7036"/>
        <n v="36978.71"/>
        <n v="37103.61"/>
        <n v="37225.12"/>
        <n v="37375.7436"/>
        <n v="38002.432"/>
        <n v="38149.525"/>
        <n v="38688.415"/>
        <n v="38927.3976"/>
        <n v="39460.88"/>
        <n v="39548.155"/>
        <n v="39573.34"/>
        <n v="39861.75"/>
        <n v="39879.632"/>
        <n v="40032.08"/>
        <n v="40516.06124"/>
        <n v="40526.09"/>
        <n v="40739.785"/>
        <n v="41358.6"/>
        <n v="41469.23"/>
        <n v="41697.552"/>
        <n v="42259.97"/>
        <n v="42435.0598"/>
        <n v="42489.35"/>
        <n v="42620.6404"/>
        <n v="42982.86"/>
        <n v="43132.5232"/>
        <n v="43361.78"/>
        <n v="44398.9"/>
        <n v="45204.58"/>
        <n v="45389.35"/>
        <n v="45592.35"/>
        <n v="46025.98"/>
        <n v="46641.56"/>
        <n v="46841.7716"/>
        <n v="47339.75"/>
        <n v="47389.42"/>
        <n v="47408.33"/>
        <n v="47832.6368"/>
        <n v="48511.517775"/>
        <n v="48658.085"/>
        <n v="48754.56"/>
        <n v="49156.75"/>
        <n v="49494.045"/>
        <n v="49924.09433"/>
        <n v="50023.045"/>
        <n v="50477.56"/>
        <n v="51023.7728"/>
        <n v="51048.555"/>
        <n v="51236.33"/>
        <n v="51262.4"/>
        <n v="51522.94"/>
        <n v="52051.08"/>
        <n v="52223.1112"/>
        <n v="52309.33"/>
        <n v="52399.074"/>
        <n v="53485.12"/>
        <n v="54387.41"/>
        <n v="54600.25"/>
        <n v="54774.0284"/>
        <n v="55686.565"/>
        <n v="56080.9"/>
        <n v="56260.6"/>
        <n v="56282.6"/>
        <n v="56790.555"/>
        <n v="56925.29509"/>
        <n v="57594.6"/>
        <n v="58544.85"/>
        <n v="58932.1252"/>
        <n v="59046.93"/>
        <n v="59145.42"/>
        <n v="59414.862"/>
        <n v="60097.97"/>
        <n v="60162.825"/>
        <n v="60749.9"/>
        <n v="60772.9"/>
        <n v="61064.328"/>
        <n v="61068.28"/>
        <n v="61190.0234"/>
        <n v="61577.256"/>
        <n v="61896.12"/>
        <n v="62246.17"/>
        <n v="63015.975"/>
        <n v="63307.29"/>
        <n v="64929.7792"/>
        <n v="65399.495"/>
        <n v="66019.07"/>
        <n v="66934.725"/>
        <n v="67286.27"/>
        <n v="67787.9"/>
        <n v="68963.085"/>
        <n v="69057.66"/>
        <n v="69558.9"/>
        <n v="69771.97"/>
        <n v="70020.05"/>
        <n v="70350.98"/>
        <n v="70779.73"/>
        <n v="71181.55667"/>
        <n v="72935.53"/>
        <n v="73357.625"/>
        <n v="73906.6728"/>
        <n v="75612.96"/>
        <n v="75988.5776"/>
        <n v="76556.23"/>
        <n v="78362.495"/>
        <n v="79284.985"/>
        <n v="79819.2"/>
        <n v="80299.47"/>
        <n v="80881.97058"/>
        <n v="82309.25"/>
        <n v="82482.83"/>
        <n v="83137.755"/>
        <n v="83233.8"/>
        <n v="88713.3"/>
        <n v="89588.4808"/>
        <n v="89995.7"/>
        <n v="90223.12728"/>
        <n v="91658.795"/>
        <n v="94617.72"/>
        <n v="95850.2"/>
        <n v="95976.4"/>
        <n v="96390.92"/>
        <n v="96623.46"/>
        <n v="98746.05"/>
        <n v="99714.905"/>
        <n v="100631.88"/>
        <n v="101165.5"/>
        <n v="101200.86"/>
        <n v="102866.4"/>
        <n v="104388"/>
        <n v="110717.055"/>
        <n v="111307.68"/>
        <n v="111533.13"/>
        <n v="111617.375"/>
        <n v="112601.58"/>
        <n v="116276.615"/>
        <n v="120694.8"/>
        <n v="127603.335"/>
        <n v="129583.6"/>
        <n v="129984.235"/>
        <n v="137010.5"/>
        <n v="139371.726"/>
        <n v="151821.00475"/>
        <n v="152337.51"/>
        <n v="156094.1"/>
        <n v="158905.62"/>
        <n v="163139.805"/>
        <n v="165620.585"/>
        <n v="169975.29"/>
        <n v="172499.685"/>
        <n v="176505.89"/>
        <n v="195181.89"/>
        <n v="219147.6"/>
        <n v="296092.755"/>
        <m/>
      </sharedItems>
    </cacheField>
    <cacheField name="TOTAL_PAID_NFA" numFmtId="0">
      <sharedItems containsSemiMixedTypes="0" containsString="0" containsNumber="1" minValue="0" maxValue="296092.755" count="1408">
        <n v="0"/>
        <n v="687.815"/>
        <n v="768.7628"/>
        <n v="815.2"/>
        <n v="825.815"/>
        <n v="828.0428"/>
        <n v="832.52661"/>
        <n v="847.7976"/>
        <n v="848.815"/>
        <n v="853.195"/>
        <n v="907.0776"/>
        <n v="910.195"/>
        <n v="929.195"/>
        <n v="948.195"/>
        <n v="963.815"/>
        <n v="967.195"/>
        <n v="986.1128"/>
        <n v="986.19"/>
        <n v="986.195"/>
        <n v="986.815"/>
        <n v="1005.195"/>
        <n v="1005.88"/>
        <n v="1009.815"/>
        <n v="1024.195"/>
        <n v="1025.6376"/>
        <n v="1025.64"/>
        <n v="1032.815"/>
        <n v="1043.195"/>
        <n v="1055.815"/>
        <n v="1062.195"/>
        <n v="1062.2"/>
        <n v="1065.16"/>
        <n v="1078.815"/>
        <n v="1081.195"/>
        <n v="1081.2"/>
        <n v="1100.195"/>
        <n v="1101.815"/>
        <n v="1119.195"/>
        <n v="1119.2"/>
        <n v="1138.195"/>
        <n v="1147.815"/>
        <n v="1170.815"/>
        <n v="1193.815"/>
        <n v="1239.815"/>
        <n v="1285.815"/>
        <n v="1307.39"/>
        <n v="1383.39"/>
        <n v="1447.245"/>
        <n v="1478.39"/>
        <n v="1563.245"/>
        <n v="1630.39"/>
        <n v="1668.39"/>
        <n v="1697.63"/>
        <n v="1706.39"/>
        <n v="1708.245"/>
        <n v="1715.36"/>
        <n v="1735.1256"/>
        <n v="1763.39"/>
        <n v="1789.63"/>
        <n v="1796.58"/>
        <n v="1801.39"/>
        <n v="1812.63"/>
        <n v="1814.1552"/>
        <n v="1820.39"/>
        <n v="1839.39"/>
        <n v="1853.6752"/>
        <n v="1858.39"/>
        <n v="1873.4456"/>
        <n v="1877.39"/>
        <n v="1893.1956"/>
        <n v="1893.2"/>
        <n v="1893.21"/>
        <n v="1896.39"/>
        <n v="1904.63"/>
        <n v="1912.9656"/>
        <n v="1912.97"/>
        <n v="1915.39"/>
        <n v="1927.63"/>
        <n v="1932.72"/>
        <n v="1948.73"/>
        <n v="1950.63"/>
        <n v="1953.39"/>
        <n v="1972.39"/>
        <n v="1973.63"/>
        <n v="1991.39"/>
        <n v="1992.01"/>
        <n v="2010.39"/>
        <n v="2029.39"/>
        <n v="2031.53"/>
        <n v="2042.63"/>
        <n v="2048.39"/>
        <n v="2067.39"/>
        <n v="2071.0456"/>
        <n v="2086.39"/>
        <n v="2110.5656"/>
        <n v="2134.63"/>
        <n v="2180.63"/>
        <n v="2189.61"/>
        <n v="2224.445"/>
        <n v="2249.63"/>
        <n v="2272.63"/>
        <n v="2306.2928"/>
        <n v="2318.63"/>
        <n v="2364.63"/>
        <n v="2456.63"/>
        <n v="2484.1284"/>
        <n v="2523.6484"/>
        <n v="2540.59"/>
        <n v="2543.4084"/>
        <n v="2548.63"/>
        <n v="2582.9228"/>
        <n v="2582.9284"/>
        <n v="2594.63"/>
        <n v="2611.72138"/>
        <n v="2616.58"/>
        <n v="2616.585"/>
        <n v="2635.585"/>
        <n v="2642.2084"/>
        <n v="2654.59"/>
        <n v="2661.9728"/>
        <n v="2692.58"/>
        <n v="2701.49"/>
        <n v="2725.06"/>
        <n v="2731.57"/>
        <n v="2738.68"/>
        <n v="2768.585"/>
        <n v="2787.58"/>
        <n v="2806.585"/>
        <n v="2848.91"/>
        <n v="2855.05"/>
        <n v="2868.445"/>
        <n v="2879.3284"/>
        <n v="2918.78"/>
        <n v="2918.8484"/>
        <n v="2920.59"/>
        <n v="2939.585"/>
        <n v="2958.585"/>
        <n v="2977.585"/>
        <n v="2996.585"/>
        <n v="2997.89"/>
        <n v="3006.445"/>
        <n v="3053.585"/>
        <n v="3053.59"/>
        <n v="3070.78"/>
        <n v="3072.58"/>
        <n v="3072.585"/>
        <n v="3076.93"/>
        <n v="3097.49"/>
        <n v="3098.445"/>
        <n v="3121.445"/>
        <n v="3126.49"/>
        <n v="3129.59"/>
        <n v="3146.78"/>
        <n v="3181.240965"/>
        <n v="3213.445"/>
        <n v="3224.585"/>
        <n v="3262.585"/>
        <n v="3305.445"/>
        <n v="3328.445"/>
        <n v="3331.9104"/>
        <n v="3331.93"/>
        <n v="3331.9312"/>
        <n v="3336.78"/>
        <n v="3351.6912"/>
        <n v="3355.78"/>
        <n v="3373.3228"/>
        <n v="3374.445"/>
        <n v="3393.78"/>
        <n v="3394.305"/>
        <n v="3410.9704"/>
        <n v="3443.445"/>
        <n v="3450.78"/>
        <n v="3488.8"/>
        <n v="3489.445"/>
        <n v="3490.0112"/>
        <n v="3492.025"/>
        <n v="3509.7712"/>
        <n v="3526.78"/>
        <n v="3545.78"/>
        <n v="3561.21"/>
        <n v="3564.78"/>
        <n v="3604.445"/>
        <n v="3621.78"/>
        <n v="3659.78"/>
        <n v="3678.78"/>
        <n v="3697.78"/>
        <n v="3707.37"/>
        <n v="3716.78"/>
        <n v="3735.78"/>
        <n v="3745.014"/>
        <n v="3752.98"/>
        <n v="3763.26"/>
        <n v="3773.78"/>
        <n v="3792.78"/>
        <n v="3809.98"/>
        <n v="3811.78"/>
        <n v="3830.78"/>
        <n v="3845.69"/>
        <n v="3849.78"/>
        <n v="3853.305"/>
        <n v="3863.67"/>
        <n v="3868.78"/>
        <n v="3885.21"/>
        <n v="3887.78"/>
        <n v="3904.975"/>
        <n v="3906.78"/>
        <n v="3944.78"/>
        <n v="3970.26"/>
        <n v="3982.78"/>
        <n v="3993.26"/>
        <n v="3999.975"/>
        <n v="4001.78"/>
        <n v="4020.78"/>
        <n v="4021.658"/>
        <n v="4037.975"/>
        <n v="4075.98"/>
        <n v="4077.78"/>
        <n v="4096.78"/>
        <n v="4115.78"/>
        <n v="4120.44"/>
        <n v="4131.26"/>
        <n v="4134.78"/>
        <n v="4150.17"/>
        <n v="4153.78"/>
        <n v="4170.975"/>
        <n v="4191.78"/>
        <n v="4200.26"/>
        <n v="4210.78"/>
        <n v="4221.13"/>
        <n v="4229.78"/>
        <n v="4242.28428"/>
        <n v="4245.17"/>
        <n v="4267.78"/>
        <n v="4269.26"/>
        <n v="4278.534"/>
        <n v="4278.538"/>
        <n v="4303.98"/>
        <n v="4315.26"/>
        <n v="4343.78"/>
        <n v="4357.36"/>
        <n v="4357.578"/>
        <n v="4361.26"/>
        <n v="4377.334"/>
        <n v="4379.2104"/>
        <n v="4407.26"/>
        <n v="4419.78"/>
        <n v="4476.134"/>
        <n v="4495.78"/>
        <n v="4512.975"/>
        <n v="4514.78"/>
        <n v="4531.975"/>
        <n v="4535.414"/>
        <n v="4555.174"/>
        <n v="4555.18"/>
        <n v="4568.17"/>
        <n v="4573.735"/>
        <n v="4591.26"/>
        <n v="4614.458"/>
        <n v="4626.975"/>
        <n v="4626.98"/>
        <n v="4641.9945"/>
        <n v="4660.735"/>
        <n v="4664.975"/>
        <n v="4682.17"/>
        <n v="4683.98"/>
        <n v="4691.6168"/>
        <n v="4693.494"/>
        <n v="4721.98"/>
        <n v="4722.12"/>
        <n v="4723.78"/>
        <n v="4733.02"/>
        <n v="4740.98"/>
        <n v="4770.49"/>
        <n v="4778.23"/>
        <n v="4797.975"/>
        <n v="4797.98"/>
        <n v="4816.98"/>
        <n v="4835.98"/>
        <n v="4860.98"/>
        <n v="4873.975"/>
        <n v="4910.854"/>
        <n v="4913.26"/>
        <n v="4936.26"/>
        <n v="4948.4968"/>
        <n v="4949.975"/>
        <n v="4949.98"/>
        <n v="4959.26"/>
        <n v="4967.17"/>
        <n v="4968.975"/>
        <n v="4982.26"/>
        <n v="4987.975"/>
        <n v="4988.0168"/>
        <n v="5006.975"/>
        <n v="5022.365"/>
        <n v="5025.975"/>
        <n v="5043.17"/>
        <n v="5063.975"/>
        <n v="5069.89"/>
        <n v="5072.075"/>
        <n v="5082.975"/>
        <n v="5097.26"/>
        <n v="5120.26"/>
        <n v="5164.075"/>
        <n v="5176.14435"/>
        <n v="5176.17"/>
        <n v="5177.975"/>
        <n v="5196.975"/>
        <n v="5215.98"/>
        <n v="5244.8856"/>
        <n v="5252.17"/>
        <n v="5253.975"/>
        <n v="5264.6568"/>
        <n v="5304.60886"/>
        <n v="5309.17"/>
        <n v="5310.975"/>
        <n v="5323.9368"/>
        <n v="5326.37"/>
        <n v="5347.17"/>
        <n v="5363.4568"/>
        <n v="5371.075"/>
        <n v="5386.975"/>
        <n v="5402.9768"/>
        <n v="5461.17"/>
        <n v="5499.17"/>
        <n v="5503.654"/>
        <n v="5521.5268"/>
        <n v="5554.365"/>
        <n v="5555.075"/>
        <n v="5556.17"/>
        <n v="5557.26"/>
        <n v="5594.17"/>
        <n v="5632.17"/>
        <n v="5647.075"/>
        <n v="5689.17"/>
        <n v="5708.17"/>
        <n v="5719.1368"/>
        <n v="5730.98"/>
        <n v="5746.17"/>
        <n v="5765.17"/>
        <n v="5778.4168"/>
        <n v="5798.18"/>
        <n v="5803.17"/>
        <n v="5855.5796"/>
        <n v="5879.17"/>
        <n v="5895.0996"/>
        <n v="5898.17"/>
        <n v="5936.17"/>
        <n v="5954.3796"/>
        <n v="5974.17"/>
        <n v="5983.504605"/>
        <n v="5991.365"/>
        <n v="6012.17"/>
        <n v="6019.65"/>
        <n v="6029.365"/>
        <n v="6050.17"/>
        <n v="6053.1732"/>
        <n v="6069.17"/>
        <n v="6078.98"/>
        <n v="6088.17"/>
        <n v="6103.56"/>
        <n v="6104.89"/>
        <n v="6107.17"/>
        <n v="6124.365"/>
        <n v="6126.17"/>
        <n v="6145.17"/>
        <n v="6183.17"/>
        <n v="6202.17"/>
        <n v="6208.92412"/>
        <n v="6211.2596"/>
        <n v="6231.68"/>
        <n v="6240.17"/>
        <n v="6259.17"/>
        <n v="6297.17"/>
        <n v="6331.7"/>
        <n v="6347.6924"/>
        <n v="6367.755"/>
        <n v="6369.3332"/>
        <n v="6378.71"/>
        <n v="6392.17"/>
        <n v="6428.6196"/>
        <n v="6449.17"/>
        <n v="6500.755"/>
        <n v="6544.17"/>
        <n v="6582.17"/>
        <n v="6599.365"/>
        <n v="6620.17"/>
        <n v="6636.075"/>
        <n v="6675.365"/>
        <n v="6693.9964"/>
        <n v="6703.3908"/>
        <n v="6764.175"/>
        <n v="6770.365"/>
        <n v="6792.705"/>
        <n v="6818.705"/>
        <n v="6841.52304"/>
        <n v="6841.6908"/>
        <n v="6872.175"/>
        <n v="6884.7"/>
        <n v="6884.705"/>
        <n v="6907.705"/>
        <n v="6922.365"/>
        <n v="6951.52"/>
        <n v="6960.2508"/>
        <n v="7015.56"/>
        <n v="7017.37"/>
        <n v="7019.5424"/>
        <n v="7076.17"/>
        <n v="7080.6932"/>
        <n v="7108.755"/>
        <n v="7137.705"/>
        <n v="7207.36"/>
        <n v="7224.56"/>
        <n v="7226.37"/>
        <n v="7238.78"/>
        <n v="7245.365"/>
        <n v="7256.66"/>
        <n v="7272.666"/>
        <n v="7275.705"/>
        <n v="7276.4224"/>
        <n v="7294.3084"/>
        <n v="7296.1824"/>
        <n v="7337.5796"/>
        <n v="7338.56"/>
        <n v="7376.56"/>
        <n v="7378.36"/>
        <n v="7393.1084"/>
        <n v="7414.56"/>
        <n v="7474.0224"/>
        <n v="7486.95"/>
        <n v="7490.56"/>
        <n v="7503.52"/>
        <n v="7509.56"/>
        <n v="7511.36"/>
        <n v="7547.56"/>
        <n v="7555.225"/>
        <n v="7566.56"/>
        <n v="7572.82"/>
        <n v="7572.8224"/>
        <n v="7585.56"/>
        <n v="7604.56"/>
        <n v="7612.3308"/>
        <n v="7642.56"/>
        <n v="7644.365"/>
        <n v="7661.56"/>
        <n v="7680.56"/>
        <n v="7729.0252"/>
        <n v="7756.56"/>
        <n v="7768.5452"/>
        <n v="7771.95"/>
        <n v="7794.56"/>
        <n v="7813.56"/>
        <n v="7832.56"/>
        <n v="7847.95"/>
        <n v="7851.56"/>
        <n v="7868.755"/>
        <n v="7870.56"/>
        <n v="7885.95"/>
        <n v="7887.755"/>
        <n v="7889.56"/>
        <n v="7896.705"/>
        <n v="7908.56"/>
        <n v="7923.95"/>
        <n v="7927.56"/>
        <n v="7942.705"/>
        <n v="7946.56"/>
        <n v="7958.47"/>
        <n v="7964.268"/>
        <n v="7965.56"/>
        <n v="7968.02"/>
        <n v="7984.56"/>
        <n v="8003.56"/>
        <n v="8003.788"/>
        <n v="8022.56"/>
        <n v="8041.56"/>
        <n v="8043.308"/>
        <n v="8079.56"/>
        <n v="8082.828"/>
        <n v="8098.56"/>
        <n v="8099.33"/>
        <n v="8101.52"/>
        <n v="8136.56"/>
        <n v="8155.56"/>
        <n v="8174.56"/>
        <n v="8184.96"/>
        <n v="8188.145"/>
        <n v="8193.52"/>
        <n v="8212.56"/>
        <n v="8216.52"/>
        <n v="8221.148"/>
        <n v="8250.56"/>
        <n v="8262.52"/>
        <n v="8285.52"/>
        <n v="8286.755"/>
        <n v="8300.196"/>
        <n v="8303.95"/>
        <n v="8307.56"/>
        <n v="8321.8284"/>
        <n v="8326.56"/>
        <n v="8331.52"/>
        <n v="8345.56"/>
        <n v="8361.34"/>
        <n v="8379.228"/>
        <n v="8402.56"/>
        <n v="8459.56"/>
        <n v="8484.71"/>
        <n v="8495.755"/>
        <n v="8497.56"/>
        <n v="8497.786"/>
        <n v="8497.788"/>
        <n v="8512.95"/>
        <n v="8516.56"/>
        <n v="8538.52"/>
        <n v="8554.56"/>
        <n v="8557.068"/>
        <n v="8573.56"/>
        <n v="8603.15"/>
        <n v="8605.335"/>
        <n v="8611.56"/>
        <n v="8616.334"/>
        <n v="8616.348"/>
        <n v="8623.34"/>
        <n v="8630.56"/>
        <n v="8636.108"/>
        <n v="8636.112"/>
        <n v="8645.95"/>
        <n v="8649.56"/>
        <n v="8655.868"/>
        <n v="8675.628"/>
        <n v="8745.52"/>
        <n v="8759.95"/>
        <n v="8774.426"/>
        <n v="8791.52"/>
        <n v="8797.95"/>
        <n v="8820.56"/>
        <n v="8833.706"/>
        <n v="8833.708"/>
        <n v="8837.52"/>
        <n v="8853.145"/>
        <n v="8858.56"/>
        <n v="8873.95"/>
        <n v="8883.52"/>
        <n v="8930.95"/>
        <n v="8952.52"/>
        <n v="8968.95"/>
        <n v="8984.34"/>
        <n v="8987.95"/>
        <n v="9043.145"/>
        <n v="9107.90935"/>
        <n v="9136.52"/>
        <n v="9138.145"/>
        <n v="9140.04"/>
        <n v="9169.628"/>
        <n v="9180.335"/>
        <n v="9189.388"/>
        <n v="9228.52"/>
        <n v="9230.7684"/>
        <n v="9233.145"/>
        <n v="9291.95"/>
        <n v="9347.472"/>
        <n v="9348.95"/>
        <n v="9361"/>
        <n v="9367.228"/>
        <n v="9412.52"/>
        <n v="9426.508"/>
        <n v="9444.3908"/>
        <n v="9464.755"/>
        <n v="9466.56"/>
        <n v="9481.95"/>
        <n v="9500.95"/>
        <n v="9543.1908"/>
        <n v="9546.94"/>
        <n v="9602.4736"/>
        <n v="9611.52"/>
        <n v="9642.52"/>
        <n v="9661.7536"/>
        <n v="9673.755"/>
        <n v="9729.9898"/>
        <n v="9738.9012"/>
        <n v="9763.34"/>
        <n v="9782.19"/>
        <n v="9784.0652"/>
        <n v="9803.145"/>
        <n v="9820.34"/>
        <n v="9880.988"/>
        <n v="9880.99"/>
        <n v="9896.9936"/>
        <n v="9941.06277"/>
        <n v="9993.145"/>
        <n v="9994.95"/>
        <n v="9997.6736"/>
        <n v="10013.95"/>
        <n v="10031.335"/>
        <n v="10051.95"/>
        <n v="10058.828"/>
        <n v="10086.34"/>
        <n v="10127.95"/>
        <n v="10146.95"/>
        <n v="10165.95"/>
        <n v="10193.3812"/>
        <n v="10196.73"/>
        <n v="10198.535"/>
        <n v="10203.95"/>
        <n v="10238.34"/>
        <n v="10257.34"/>
        <n v="10292.1936"/>
        <n v="10305.15"/>
        <n v="10317.95"/>
        <n v="10371.34"/>
        <n v="10374.15"/>
        <n v="10374.99"/>
        <n v="10381.8"/>
        <n v="10389.1164"/>
        <n v="10390.9812"/>
        <n v="10393.95"/>
        <n v="10412.95"/>
        <n v="10434.27"/>
        <n v="10443.15"/>
        <n v="10463.965"/>
        <n v="10488.95"/>
        <n v="10549.0736"/>
        <n v="10588.5936"/>
        <n v="10599.34"/>
        <n v="10618.34"/>
        <n v="10650.15"/>
        <n v="10746.67"/>
        <n v="10792.95"/>
        <n v="10827.34"/>
        <n v="10845.4736"/>
        <n v="10922.6488"/>
        <n v="10949.15"/>
        <n v="10968.96"/>
        <n v="11011.925"/>
        <n v="11015.965"/>
        <n v="11018.15"/>
        <n v="11027.068"/>
        <n v="11055.34"/>
        <n v="11074.34"/>
        <n v="11092.06"/>
        <n v="11115.95"/>
        <n v="11154.915"/>
        <n v="11157.8792"/>
        <n v="11176.965"/>
        <n v="11282.0736"/>
        <n v="11292.48"/>
        <n v="11314.965"/>
        <n v="11340.12416"/>
        <n v="11416.34"/>
        <n v="11432.15"/>
        <n v="11433.535"/>
        <n v="11467.925"/>
        <n v="11478.15"/>
        <n v="11492.34"/>
        <n v="11499.43"/>
        <n v="11503.335"/>
        <n v="11606.96"/>
        <n v="11625.34"/>
        <n v="11642.53"/>
        <n v="11675.3936"/>
        <n v="11750.6764"/>
        <n v="11750.6792"/>
        <n v="11772.78"/>
        <n v="11780.25935"/>
        <n v="11793.95"/>
        <n v="11798.9354"/>
        <n v="11843.965"/>
        <n v="11848.335"/>
        <n v="11869.2292"/>
        <n v="11883.41"/>
        <n v="11912.5036"/>
        <n v="11929.34"/>
        <n v="11981.2"/>
        <n v="12088.4764"/>
        <n v="12094.925"/>
        <n v="12115.29"/>
        <n v="12149.63"/>
        <n v="12157.34"/>
        <n v="12169.39"/>
        <n v="12188.965"/>
        <n v="12193.535"/>
        <n v="12227.93"/>
        <n v="12233.34"/>
        <n v="12265.925"/>
        <n v="12303.925"/>
        <n v="12307.7136"/>
        <n v="12360.93"/>
        <n v="12366.9936"/>
        <n v="12393.78"/>
        <n v="12422.5192"/>
        <n v="12483.595"/>
        <n v="12503.44"/>
        <n v="12552.595"/>
        <n v="12558.962"/>
        <n v="12600.78"/>
        <n v="12638.002"/>
        <n v="12649.27"/>
        <n v="12679.3992"/>
        <n v="12683.15"/>
        <n v="12718.35"/>
        <n v="12727.34"/>
        <n v="12742.73"/>
        <n v="12776.322"/>
        <n v="12777.12"/>
        <n v="12778.1992"/>
        <n v="12784.34"/>
        <n v="12794.2048"/>
        <n v="12817.7064"/>
        <n v="12853.12"/>
        <n v="12896.54"/>
        <n v="12899.78"/>
        <n v="12916.52"/>
        <n v="12936.34"/>
        <n v="13038.83"/>
        <n v="13052.964"/>
        <n v="13099.27"/>
        <n v="13116"/>
        <n v="13141.73"/>
        <n v="13151.764"/>
        <n v="13164.34"/>
        <n v="13175.28"/>
        <n v="13175.78"/>
        <n v="13195.0364"/>
        <n v="13195.12"/>
        <n v="13221.78"/>
        <n v="13252.12"/>
        <n v="13268.1465"/>
        <n v="13270.322"/>
        <n v="13274.73"/>
        <n v="13280.15"/>
        <n v="13290.12"/>
        <n v="13291.925"/>
        <n v="13295.535"/>
        <n v="13309.12"/>
        <n v="13314.535"/>
        <n v="13353.1164"/>
        <n v="13426.5248"/>
        <n v="13499.12"/>
        <n v="13507.444"/>
        <n v="13525.3248"/>
        <n v="13537.12"/>
        <n v="13564.595"/>
        <n v="13567.482"/>
        <n v="13584.06"/>
        <n v="13615.58924"/>
        <n v="13640.15"/>
        <n v="13671.925"/>
        <n v="13723.41"/>
        <n v="13744.315"/>
        <n v="13746.4392"/>
        <n v="13750.78"/>
        <n v="13785.925"/>
        <n v="13827.36"/>
        <n v="13860.695"/>
        <n v="13924.28"/>
        <n v="13983.56"/>
        <n v="13999.5648"/>
        <n v="14032.925"/>
        <n v="14039.86"/>
        <n v="14066.225"/>
        <n v="14067.315"/>
        <n v="14116.2476"/>
        <n v="14129.73"/>
        <n v="14143.315"/>
        <n v="14183.12"/>
        <n v="14259.12374"/>
        <n v="14294.0876"/>
        <n v="14297.84"/>
        <n v="14357.73"/>
        <n v="14376.73"/>
        <n v="14388.51"/>
        <n v="14424.71"/>
        <n v="14430.12"/>
        <n v="14443.594515"/>
        <n v="14561.34393"/>
        <n v="14562.27336"/>
        <n v="14563.12"/>
        <n v="14610.2392"/>
        <n v="14631.9"/>
        <n v="14659.925"/>
        <n v="14675.315"/>
        <n v="14687.4004"/>
        <n v="14751.315"/>
        <n v="14753.12"/>
        <n v="14827.41"/>
        <n v="14829.595"/>
        <n v="14870.88"/>
        <n v="14887.925"/>
        <n v="14905.12"/>
        <n v="14915.04"/>
        <n v="14973.9"/>
        <n v="14981.54845"/>
        <n v="15013.71"/>
        <n v="15051.705"/>
        <n v="15074.315"/>
        <n v="15091.51"/>
        <n v="15116.22"/>
        <n v="15222.7992"/>
        <n v="15239.225"/>
        <n v="15244.4448"/>
        <n v="15247.12"/>
        <n v="15266.12"/>
        <n v="15279.705"/>
        <n v="15287.41"/>
        <n v="15305.6"/>
        <n v="15334.9"/>
        <n v="15363.01"/>
        <n v="15391.9"/>
        <n v="15410.9"/>
        <n v="15418.12"/>
        <n v="15477.8104"/>
        <n v="15492.32"/>
        <n v="15513.12"/>
        <n v="15524.9"/>
        <n v="15535.2132"/>
        <n v="15545.45"/>
        <n v="15551.12"/>
        <n v="15562.9"/>
        <n v="15582.24"/>
        <n v="15619.9"/>
        <n v="15627.12"/>
        <n v="15684.12"/>
        <n v="15732.45144"/>
        <n v="15733.9"/>
        <n v="15752.9"/>
        <n v="15760.12"/>
        <n v="15771.9"/>
        <n v="15790.9"/>
        <n v="15809.9"/>
        <n v="15830.67"/>
        <n v="15833.4904"/>
        <n v="15866.9"/>
        <n v="15874.12"/>
        <n v="15883.225"/>
        <n v="15923.9"/>
        <n v="15925.705"/>
        <n v="15927.04"/>
        <n v="15942.9"/>
        <n v="15955.81"/>
        <n v="15961.9"/>
        <n v="15963.705"/>
        <n v="15975.57"/>
        <n v="15997.2"/>
        <n v="15999.9"/>
        <n v="16034.784"/>
        <n v="16042.04"/>
        <n v="16056.9"/>
        <n v="16075.9"/>
        <n v="16083.12"/>
        <n v="16094.9"/>
        <n v="16113.9"/>
        <n v="16149.6504"/>
        <n v="16159.12"/>
        <n v="16165.656"/>
        <n v="16170.9"/>
        <n v="16177.94"/>
        <n v="16179.925"/>
        <n v="16189.9"/>
        <n v="16197.12"/>
        <n v="16205.176"/>
        <n v="16227.9"/>
        <n v="16246.9"/>
        <n v="16264.456"/>
        <n v="16284.216"/>
        <n v="16323.736"/>
        <n v="16338.855"/>
        <n v="16341.9"/>
        <n v="16343.496"/>
        <n v="16345.3744"/>
        <n v="16360.9"/>
        <n v="16365.1388"/>
        <n v="16381.1388"/>
        <n v="16383.016"/>
        <n v="16394.28285"/>
        <n v="16410.2848"/>
        <n v="16417.9"/>
        <n v="16422.536"/>
        <n v="16436.9"/>
        <n v="16442.296"/>
        <n v="16447.93"/>
        <n v="16455.9"/>
        <n v="16474.9"/>
        <n v="16481.816"/>
        <n v="16512.9"/>
        <n v="16521.336"/>
        <n v="16525.04"/>
        <n v="16541.096"/>
        <n v="16550.9"/>
        <n v="16571.705"/>
        <n v="16580.612"/>
        <n v="16583.94"/>
        <n v="16588.9"/>
        <n v="16600.376"/>
        <n v="16607.9"/>
        <n v="16620.132"/>
        <n v="16639.896"/>
        <n v="16641.7732"/>
        <n v="16664.9"/>
        <n v="16683.9"/>
        <n v="16685.705"/>
        <n v="16688.802"/>
        <n v="16698.2298"/>
        <n v="16699.176"/>
        <n v="16702.9"/>
        <n v="16721.9"/>
        <n v="16745.7754"/>
        <n v="16758.456"/>
        <n v="16763.51"/>
        <n v="16765.9648"/>
        <n v="16769.014395"/>
        <n v="16778.216"/>
        <n v="16797.9"/>
        <n v="16799.8532"/>
        <n v="16816.9"/>
        <n v="16817.736"/>
        <n v="16818.705"/>
        <n v="16838.4973"/>
        <n v="16857.256"/>
        <n v="16877.016"/>
        <n v="16896.776"/>
        <n v="16908.309"/>
        <n v="16911.9"/>
        <n v="16916.536"/>
        <n v="16917.8014"/>
        <n v="16930.9"/>
        <n v="16936.296"/>
        <n v="16956.052"/>
        <n v="16956.056"/>
        <n v="16975.816"/>
        <n v="17006.9"/>
        <n v="17014.12"/>
        <n v="17025.9"/>
        <n v="17035.096"/>
        <n v="17054.852"/>
        <n v="17063.9"/>
        <n v="17101.9"/>
        <n v="17114.136"/>
        <n v="17120.9"/>
        <n v="17133.896"/>
        <n v="17153.656"/>
        <n v="17173.412"/>
        <n v="17173.416"/>
        <n v="17177.42"/>
        <n v="17177.9"/>
        <n v="17183.31"/>
        <n v="17193.176"/>
        <n v="17204.12"/>
        <n v="17212.936"/>
        <n v="17215.9"/>
        <n v="17238.33"/>
        <n v="17241.525"/>
        <n v="17253.9"/>
        <n v="17272.212"/>
        <n v="17272.216"/>
        <n v="17290.0896"/>
        <n v="17291.972"/>
        <n v="17309.8588"/>
        <n v="17310.9"/>
        <n v="17331.496"/>
        <n v="17348.67"/>
        <n v="17348.9"/>
        <n v="17351.252"/>
        <n v="17351.254"/>
        <n v="17351.256"/>
        <n v="17371.012"/>
        <n v="17371.016"/>
        <n v="17410.536"/>
        <n v="17443.9"/>
        <n v="17447.225"/>
        <n v="17450.056"/>
        <n v="17466.51"/>
        <n v="17469.816"/>
        <n v="17489.576"/>
        <n v="17529.096"/>
        <n v="17548.856"/>
        <n v="17568.612"/>
        <n v="17568.616"/>
        <n v="17578.705"/>
        <n v="17588.372"/>
        <n v="17588.376"/>
        <n v="17608.132"/>
        <n v="17608.136"/>
        <n v="17627.892"/>
        <n v="17627.894"/>
        <n v="17627.896"/>
        <n v="17647.652"/>
        <n v="17647.656"/>
        <n v="17667.412"/>
        <n v="17667.416"/>
        <n v="17682.3614"/>
        <n v="17687.172"/>
        <n v="17689.05"/>
        <n v="17706.932"/>
        <n v="17706.936"/>
        <n v="17728.102"/>
        <n v="17728.5732"/>
        <n v="17746.456"/>
        <n v="17783.962"/>
        <n v="17785.976"/>
        <n v="17805.734"/>
        <n v="17805.736"/>
        <n v="17825.492"/>
        <n v="17845.252"/>
        <n v="17845.256"/>
        <n v="17865.012"/>
        <n v="17865.016"/>
        <n v="17884.776"/>
        <n v="17899.9"/>
        <n v="17904.536"/>
        <n v="17924.296"/>
        <n v="17944.056"/>
        <n v="17963.812"/>
        <n v="17963.816"/>
        <n v="17965.6944"/>
        <n v="17983.572"/>
        <n v="17983.576"/>
        <n v="18003.336"/>
        <n v="18013.9"/>
        <n v="18023.096"/>
        <n v="18042.852"/>
        <n v="18062.612"/>
        <n v="18062.614"/>
        <n v="18062.616"/>
        <n v="18070.9"/>
        <n v="18102.132"/>
        <n v="18107.095"/>
        <n v="18121.892"/>
        <n v="18141.652"/>
        <n v="18141.654"/>
        <n v="18141.656"/>
        <n v="18161.416"/>
        <n v="18181.176"/>
        <n v="18184.9"/>
        <n v="18186.705"/>
        <n v="18200.936"/>
        <n v="18220.692"/>
        <n v="18220.696"/>
        <n v="18240.452"/>
        <n v="18260.212"/>
        <n v="18260.216"/>
        <n v="18319.492"/>
        <n v="18319.496"/>
        <n v="18336.9"/>
        <n v="18339.256"/>
        <n v="18347.43"/>
        <n v="18373.67"/>
        <n v="18378.776"/>
        <n v="18418.296"/>
        <n v="18438.056"/>
        <n v="18457.04"/>
        <n v="18469.9"/>
        <n v="18473.42"/>
        <n v="18497.336"/>
        <n v="18499.21"/>
        <n v="18507.9"/>
        <n v="18517.096"/>
        <n v="18576.376"/>
        <n v="18580.1204"/>
        <n v="18585.705"/>
        <n v="18602.9"/>
        <n v="18615.892"/>
        <n v="18615.896"/>
        <n v="18635.656"/>
        <n v="18638.76"/>
        <n v="18640.9"/>
        <n v="18655.416"/>
        <n v="18657.485"/>
        <n v="18673.2996"/>
        <n v="18678.9204"/>
        <n v="18694.936"/>
        <n v="18708.95"/>
        <n v="18710.9416"/>
        <n v="18714.694"/>
        <n v="18716.9"/>
        <n v="18734.456"/>
        <n v="18762"/>
        <n v="18773.972"/>
        <n v="18792.9"/>
        <n v="18872.776"/>
        <n v="18886.9044"/>
        <n v="18917.04"/>
        <n v="18922.29"/>
        <n v="18953.6932"/>
        <n v="18971.576"/>
        <n v="18986.04"/>
        <n v="18991.0016"/>
        <n v="18991.332"/>
        <n v="18991.336"/>
        <n v="19006.5572"/>
        <n v="19007.465075"/>
        <n v="19030.856"/>
        <n v="19039.9"/>
        <n v="19090.43"/>
        <n v="19106.14"/>
        <n v="19119.67"/>
        <n v="19208.696"/>
        <n v="19267.976"/>
        <n v="19287.736"/>
        <n v="19307.496"/>
        <n v="19309.37"/>
        <n v="19366.776"/>
        <n v="19391.3"/>
        <n v="19400.04"/>
        <n v="19485.336"/>
        <n v="19505.09"/>
        <n v="19507.68"/>
        <n v="19524.856"/>
        <n v="19563.525"/>
        <n v="19582.2588"/>
        <n v="19584.13"/>
        <n v="19619.9"/>
        <n v="19663.17"/>
        <n v="19702.696"/>
        <n v="19722.456"/>
        <n v="19723.9"/>
        <n v="19801.496"/>
        <n v="19961.875"/>
        <n v="20087.8"/>
        <n v="20160.9"/>
        <n v="20214.58"/>
        <n v="20380.3"/>
        <n v="20388.9"/>
        <n v="20428.485"/>
        <n v="20455.855"/>
        <n v="20633.3"/>
        <n v="20649.91"/>
        <n v="20825.9"/>
        <n v="20925.94"/>
        <n v="20927.816"/>
        <n v="20932.3"/>
        <n v="20939.9"/>
        <n v="20955.3"/>
        <n v="21001.3"/>
        <n v="21012.29"/>
        <n v="21063.9198"/>
        <n v="21164.485"/>
        <n v="21261.86"/>
        <n v="21278.7"/>
        <n v="21291.56"/>
        <n v="21382.296"/>
        <n v="21389.77621"/>
        <n v="21417.485"/>
        <n v="21451.95"/>
        <n v="21530.3"/>
        <n v="21536.6216"/>
        <n v="21544.29"/>
        <n v="21576.875"/>
        <n v="21578.0188"/>
        <n v="21637.3"/>
        <n v="21653.43"/>
        <n v="21699.9"/>
        <n v="21737.97"/>
        <n v="21806.3"/>
        <n v="21808.485"/>
        <n v="21898.3"/>
        <n v="21944.3"/>
        <n v="21988.395"/>
        <n v="22129.68"/>
        <n v="22167.68"/>
        <n v="22245.485"/>
        <n v="22314.265"/>
        <n v="22542.3"/>
        <n v="22737.68"/>
        <n v="22761.375"/>
        <n v="22775.68"/>
        <n v="22832.56"/>
        <n v="22851.68"/>
        <n v="22892.165"/>
        <n v="22957.46"/>
        <n v="23054.3872"/>
        <n v="23251.99"/>
        <n v="23269.68"/>
        <n v="23275.5"/>
        <n v="23478.68"/>
        <n v="23535.68"/>
        <n v="23640.3339"/>
        <n v="23716.655"/>
        <n v="23812.49"/>
        <n v="23815.265"/>
        <n v="23871.93"/>
        <n v="23885.85"/>
        <n v="23889.46"/>
        <n v="23889.5825"/>
        <n v="23915.68"/>
        <n v="23953.68"/>
        <n v="24170.92"/>
        <n v="24241.8644"/>
        <n v="24315.92"/>
        <n v="24338.79"/>
        <n v="24371.68"/>
        <n v="24398.75"/>
        <n v="24511.56"/>
        <n v="24520.6"/>
        <n v="24523.68"/>
        <n v="24564.3571"/>
        <n v="24578.375"/>
        <n v="24791.265"/>
        <n v="24932.115"/>
        <n v="25055.68"/>
        <n v="25086.56"/>
        <n v="25152.12"/>
        <n v="25162.18308"/>
        <n v="25317.46"/>
        <n v="25520.265"/>
        <n v="25587.68"/>
        <n v="25700.35"/>
        <n v="25834.68"/>
        <n v="25849.044"/>
        <n v="25853.68"/>
        <n v="25987.364"/>
        <n v="26100.68"/>
        <n v="26418.375"/>
        <n v="26537.745"/>
        <n v="26549.46"/>
        <n v="26629.745"/>
        <n v="26763.375"/>
        <n v="27000.7556"/>
        <n v="27016.375"/>
        <n v="27169.2096"/>
        <n v="27370.564"/>
        <n v="27397.8328"/>
        <n v="27681.19"/>
        <n v="27791.1556"/>
        <n v="27825.05"/>
        <n v="27846.68"/>
        <n v="28387.635"/>
        <n v="28446.6"/>
        <n v="29200.7352"/>
        <n v="29287.39"/>
        <n v="29455.51"/>
        <n v="30016.5268"/>
        <n v="30493"/>
        <n v="30494.5212"/>
        <n v="30808.804"/>
        <n v="31138.8"/>
        <n v="31173.1"/>
        <n v="31815.9"/>
        <n v="31858.45"/>
        <n v="31886.82"/>
        <n v="31992.08"/>
        <n v="32137.655"/>
        <n v="32155.4"/>
        <n v="32249.45"/>
        <n v="32581.5"/>
        <n v="32680.37"/>
        <n v="33109.88"/>
        <n v="33384.2236"/>
        <n v="34146.37"/>
        <n v="34332.69"/>
        <n v="34444.34"/>
        <n v="34510.53"/>
        <n v="34605.34"/>
        <n v="34638.37"/>
        <n v="36247.08"/>
        <n v="36290.8208"/>
        <n v="36328.46"/>
        <n v="36745.3008"/>
        <n v="36802.7036"/>
        <n v="37103.61"/>
        <n v="37225.12"/>
        <n v="37375.7436"/>
        <n v="38002.432"/>
        <n v="38149.525"/>
        <n v="38597.36"/>
        <n v="38688.415"/>
        <n v="38927.3976"/>
        <n v="39040.318"/>
        <n v="39460.88"/>
        <n v="39548.155"/>
        <n v="39573.34"/>
        <n v="39861.75"/>
        <n v="39879.632"/>
        <n v="40032.08"/>
        <n v="40516.06124"/>
        <n v="40526.09"/>
        <n v="40739.785"/>
        <n v="41358.6"/>
        <n v="41469.23"/>
        <n v="41697.552"/>
        <n v="42259.97"/>
        <n v="42435.0598"/>
        <n v="42489.35"/>
        <n v="42620.6404"/>
        <n v="42982.86"/>
        <n v="43116.263285"/>
        <n v="43132.5232"/>
        <n v="43361.78"/>
        <n v="44065.9856"/>
        <n v="44398.9"/>
        <n v="45389.35"/>
        <n v="45592.35"/>
        <n v="45595.725"/>
        <n v="46025.98"/>
        <n v="46641.56"/>
        <n v="46841.7716"/>
        <n v="47293.4"/>
        <n v="47339.75"/>
        <n v="47389.42"/>
        <n v="47408.33"/>
        <n v="47832.6368"/>
        <n v="48511.517775"/>
        <n v="48588.7"/>
        <n v="48607.7"/>
        <n v="48658.085"/>
        <n v="49156.75"/>
        <n v="49494.045"/>
        <n v="50023.045"/>
        <n v="50232.23"/>
        <n v="50477.56"/>
        <n v="51048.555"/>
        <n v="51236.33"/>
        <n v="51262.4"/>
        <n v="51522.94"/>
        <n v="52051.08"/>
        <n v="52223.1112"/>
        <n v="52309.33"/>
        <n v="52399.074"/>
        <n v="53485.12"/>
        <n v="54774.0284"/>
        <n v="55686.565"/>
        <n v="56080.9"/>
        <n v="56790.555"/>
        <n v="56925.29509"/>
        <n v="57407.89"/>
        <n v="58204.105"/>
        <n v="58544.85"/>
        <n v="58932.1252"/>
        <n v="59046.93"/>
        <n v="59145.42"/>
        <n v="59414.862"/>
        <n v="59860.26"/>
        <n v="60097.97"/>
        <n v="60162.825"/>
        <n v="60486"/>
        <n v="60749.9"/>
        <n v="60772.9"/>
        <n v="61064.328"/>
        <n v="61068.28"/>
        <n v="61190.0234"/>
        <n v="61577.256"/>
        <n v="61896.12"/>
        <n v="61897.0058"/>
        <n v="62246.17"/>
        <n v="63015.975"/>
        <n v="63307.29"/>
        <n v="63422.2"/>
        <n v="64929.7792"/>
        <n v="65399.495"/>
        <n v="67286.27"/>
        <n v="67787.9"/>
        <n v="68963.085"/>
        <n v="69057.66"/>
        <n v="69771.97"/>
        <n v="70020.05"/>
        <n v="70350.98"/>
        <n v="70779.73"/>
        <n v="71426.64243"/>
        <n v="73357.625"/>
        <n v="73906.6728"/>
        <n v="75988.5776"/>
        <n v="76556.23"/>
        <n v="78362.495"/>
        <n v="79284.985"/>
        <n v="79819.2"/>
        <n v="79841.97"/>
        <n v="80299.47"/>
        <n v="80881.97058"/>
        <n v="82309.25"/>
        <n v="82482.83"/>
        <n v="82640.5"/>
        <n v="83137.755"/>
        <n v="83233.8"/>
        <n v="89588.4808"/>
        <n v="89995.7"/>
        <n v="90997.2"/>
        <n v="91658.795"/>
        <n v="94617.72"/>
        <n v="95850.2"/>
        <n v="95976.4"/>
        <n v="96390.92"/>
        <n v="96623.46"/>
        <n v="98746.05"/>
        <n v="99714.905"/>
        <n v="100631.88"/>
        <n v="101165.5"/>
        <n v="101200.86"/>
        <n v="110717.055"/>
        <n v="111307.68"/>
        <n v="111533.13"/>
        <n v="111617.375"/>
        <n v="112601.58"/>
        <n v="116276.615"/>
        <n v="120694.8"/>
        <n v="127603.335"/>
        <n v="129583.6"/>
        <n v="129984.235"/>
        <n v="137010.5"/>
        <n v="139371.726"/>
        <n v="151821.00475"/>
        <n v="152337.51"/>
        <n v="156094.1"/>
        <n v="158905.62"/>
        <n v="163139.805"/>
        <n v="165620.585"/>
        <n v="169975.29"/>
        <n v="172499.685"/>
        <n v="176505.89"/>
        <n v="195181.89"/>
        <n v="219147.6"/>
        <n v="296092.755"/>
      </sharedItems>
    </cacheField>
    <cacheField name="CPF" numFmtId="0">
      <sharedItems containsSemiMixedTypes="0" containsString="0" containsNumber="1" minValue="0" maxValue="296092.755" count="1403">
        <n v="0"/>
        <n v="568.195"/>
        <n v="647.3792"/>
        <n v="682.195"/>
        <n v="686.485"/>
        <n v="697.2992"/>
        <n v="701.07504"/>
        <n v="701.195"/>
        <n v="713.934"/>
        <n v="718.48"/>
        <n v="763.854"/>
        <n v="766.48"/>
        <n v="782.48"/>
        <n v="796.195"/>
        <n v="798.48"/>
        <n v="814.48"/>
        <n v="815.195"/>
        <n v="830.4092"/>
        <n v="830.475"/>
        <n v="830.48"/>
        <n v="834.195"/>
        <n v="846.48"/>
        <n v="847.0564"/>
        <n v="853.195"/>
        <n v="862.48"/>
        <n v="863.694"/>
        <n v="863.6964"/>
        <n v="872.195"/>
        <n v="878.48"/>
        <n v="891.195"/>
        <n v="894.48"/>
        <n v="894.485"/>
        <n v="896.9764"/>
        <n v="910.195"/>
        <n v="910.48"/>
        <n v="910.485"/>
        <n v="926.48"/>
        <n v="942.48"/>
        <n v="942.485"/>
        <n v="948.195"/>
        <n v="958.48"/>
        <n v="967.195"/>
        <n v="986.195"/>
        <n v="1024.195"/>
        <n v="1062.195"/>
        <n v="1100.96"/>
        <n v="1164.96"/>
        <n v="1170.815"/>
        <n v="1244.96"/>
        <n v="1372.96"/>
        <n v="1402.39"/>
        <n v="1404.96"/>
        <n v="1436.96"/>
        <n v="1444.5128"/>
        <n v="1447.245"/>
        <n v="1461.1584"/>
        <n v="1478.39"/>
        <n v="1484.96"/>
        <n v="1497.39"/>
        <n v="1516.96"/>
        <n v="1527.708"/>
        <n v="1532.96"/>
        <n v="1548.96"/>
        <n v="1560.988"/>
        <n v="1563.245"/>
        <n v="1564.96"/>
        <n v="1573.39"/>
        <n v="1577.6384"/>
        <n v="1580.96"/>
        <n v="1592.39"/>
        <n v="1594.2684"/>
        <n v="1594.2728"/>
        <n v="1594.2828"/>
        <n v="1596.96"/>
        <n v="1610.9184"/>
        <n v="1610.9228"/>
        <n v="1612.96"/>
        <n v="1627.5528"/>
        <n v="1630.39"/>
        <n v="1641.03566"/>
        <n v="1644.96"/>
        <n v="1660.96"/>
        <n v="1676.96"/>
        <n v="1677.4828"/>
        <n v="1687.39"/>
        <n v="1692.96"/>
        <n v="1708.245"/>
        <n v="1708.96"/>
        <n v="1710.7628"/>
        <n v="1724.96"/>
        <n v="1740.96"/>
        <n v="1744.0384"/>
        <n v="1756.96"/>
        <n v="1763.39"/>
        <n v="1777.3184"/>
        <n v="1801.39"/>
        <n v="1837.585"/>
        <n v="1843.8828"/>
        <n v="1858.39"/>
        <n v="1877.39"/>
        <n v="1915.39"/>
        <n v="1942.142"/>
        <n v="1950.63"/>
        <n v="1953.39"/>
        <n v="2029.39"/>
        <n v="2091.8976"/>
        <n v="2125.1776"/>
        <n v="2139.445"/>
        <n v="2141.8176"/>
        <n v="2143.39"/>
        <n v="2175.092"/>
        <n v="2175.0976"/>
        <n v="2199.34432"/>
        <n v="2203.435"/>
        <n v="2203.44"/>
        <n v="2219.44"/>
        <n v="2225.0176"/>
        <n v="2235.445"/>
        <n v="2241.662"/>
        <n v="2267.435"/>
        <n v="2274.9392"/>
        <n v="2300.269795"/>
        <n v="2331.44"/>
        <n v="2347.435"/>
        <n v="2363.44"/>
        <n v="2369.585"/>
        <n v="2399.08181"/>
        <n v="2424.6976"/>
        <n v="2457.92"/>
        <n v="2457.9776"/>
        <n v="2459.445"/>
        <n v="2475.44"/>
        <n v="2483.585"/>
        <n v="2491.44"/>
        <n v="2507.44"/>
        <n v="2523.44"/>
        <n v="2524.5392"/>
        <n v="2548.63"/>
        <n v="2559.585"/>
        <n v="2571.44"/>
        <n v="2571.445"/>
        <n v="2578.585"/>
        <n v="2585.92"/>
        <n v="2587.44"/>
        <n v="2587.445"/>
        <n v="2591.0992"/>
        <n v="2635.445"/>
        <n v="2649.92"/>
        <n v="2654.585"/>
        <n v="2678.93976"/>
        <n v="2715.44"/>
        <n v="2725.06"/>
        <n v="2730.585"/>
        <n v="2738.68"/>
        <n v="2747.44"/>
        <n v="2749.585"/>
        <n v="2787.585"/>
        <n v="2805.816"/>
        <n v="2805.8356"/>
        <n v="2805.8368"/>
        <n v="2809.92"/>
        <n v="2822.4768"/>
        <n v="2825.92"/>
        <n v="2840.692"/>
        <n v="2844.585"/>
        <n v="2855.05"/>
        <n v="2857.92"/>
        <n v="2872.396"/>
        <n v="2882.585"/>
        <n v="2905.92"/>
        <n v="2937.93592"/>
        <n v="2938.9568"/>
        <n v="2955.5968"/>
        <n v="2969.92"/>
        <n v="2977.585"/>
        <n v="2985.92"/>
        <n v="2998.91448"/>
        <n v="3001.92"/>
        <n v="3049.92"/>
        <n v="3081.92"/>
        <n v="3097.49"/>
        <n v="3097.92"/>
        <n v="3108.78"/>
        <n v="3113.92"/>
        <n v="3121.9956"/>
        <n v="3126.49"/>
        <n v="3129.92"/>
        <n v="3145.92"/>
        <n v="3153.696"/>
        <n v="3160.405"/>
        <n v="3177.92"/>
        <n v="3193.92"/>
        <n v="3208.405"/>
        <n v="3209.92"/>
        <n v="3225.92"/>
        <n v="3238.4756"/>
        <n v="3241.92"/>
        <n v="3253.61706"/>
        <n v="3257.92"/>
        <n v="3271.7556"/>
        <n v="3273.92"/>
        <n v="3279.78"/>
        <n v="3288.4"/>
        <n v="3289.92"/>
        <n v="3298.78"/>
        <n v="3321.92"/>
        <n v="3353.92"/>
        <n v="3368.4"/>
        <n v="3369.92"/>
        <n v="3385.92"/>
        <n v="3386.66"/>
        <n v="3394.305"/>
        <n v="3400.4"/>
        <n v="3412.78"/>
        <n v="3432.405"/>
        <n v="3433.92"/>
        <n v="3449.92"/>
        <n v="3465.92"/>
        <n v="3469.78"/>
        <n v="3469.842"/>
        <n v="3481.92"/>
        <n v="3492.025"/>
        <n v="3494.88"/>
        <n v="3497.92"/>
        <n v="3512.4"/>
        <n v="3526.78"/>
        <n v="3529.92"/>
        <n v="3545.92"/>
        <n v="3554.6356"/>
        <n v="3561.92"/>
        <n v="3564.78"/>
        <n v="3572.44992"/>
        <n v="3574.88"/>
        <n v="3593.92"/>
        <n v="3602.78"/>
        <n v="3602.976"/>
        <n v="3602.98"/>
        <n v="3624.405"/>
        <n v="3640.78"/>
        <n v="3657.92"/>
        <n v="3669.54"/>
        <n v="3686.176"/>
        <n v="3687.756"/>
        <n v="3721.92"/>
        <n v="3769.376"/>
        <n v="3785.92"/>
        <n v="3792.78"/>
        <n v="3800.4"/>
        <n v="3801.92"/>
        <n v="3816.4"/>
        <n v="3819.296"/>
        <n v="3835.936"/>
        <n v="3835.942"/>
        <n v="3846.88"/>
        <n v="3853.305"/>
        <n v="3885.86"/>
        <n v="3896.4"/>
        <n v="3896.405"/>
        <n v="3909.048"/>
        <n v="3928.4"/>
        <n v="3942.88"/>
        <n v="3944.405"/>
        <n v="3950.8352"/>
        <n v="3952.416"/>
        <n v="3976.405"/>
        <n v="3977.92"/>
        <n v="3985.702"/>
        <n v="3992.405"/>
        <n v="4023.7738"/>
        <n v="4040.4"/>
        <n v="4040.405"/>
        <n v="4056.405"/>
        <n v="4058.78"/>
        <n v="4072.405"/>
        <n v="4077.78"/>
        <n v="4096.78"/>
        <n v="4104.4"/>
        <n v="4115.78"/>
        <n v="4135.456"/>
        <n v="4167.1552"/>
        <n v="4168.4"/>
        <n v="4168.405"/>
        <n v="4182.88"/>
        <n v="4184.4"/>
        <n v="4188.17"/>
        <n v="4189.975"/>
        <n v="4200.4"/>
        <n v="4200.4352"/>
        <n v="4210.78"/>
        <n v="4216.4"/>
        <n v="4229.36"/>
        <n v="4229.78"/>
        <n v="4232.4"/>
        <n v="4246.88"/>
        <n v="4264.4"/>
        <n v="4265.975"/>
        <n v="4280.4"/>
        <n v="4357.36"/>
        <n v="4358.8584"/>
        <n v="4358.88"/>
        <n v="4360.4"/>
        <n v="4376.4"/>
        <n v="4392.405"/>
        <n v="4416.744"/>
        <n v="4422.88"/>
        <n v="4424.4"/>
        <n v="4433.3952"/>
        <n v="4436.975"/>
        <n v="4467.03904"/>
        <n v="4470.88"/>
        <n v="4472.4"/>
        <n v="4483.3152"/>
        <n v="4485.365"/>
        <n v="4502.88"/>
        <n v="4516.5952"/>
        <n v="4536.4"/>
        <n v="4549.8752"/>
        <n v="4573.735"/>
        <n v="4588.975"/>
        <n v="4590.78"/>
        <n v="4598.88"/>
        <n v="4630.88"/>
        <n v="4634.656"/>
        <n v="4649.7052"/>
        <n v="4660.735"/>
        <n v="4664.975"/>
        <n v="4677.36"/>
        <n v="4678.88"/>
        <n v="4710.88"/>
        <n v="4722.12"/>
        <n v="4742.88"/>
        <n v="4770.49"/>
        <n v="4790.88"/>
        <n v="4806.88"/>
        <n v="4816.1152"/>
        <n v="4838.88"/>
        <n v="4854.88"/>
        <n v="4860.98"/>
        <n v="4866.0352"/>
        <n v="4882.6784"/>
        <n v="4886.88"/>
        <n v="4931.0144"/>
        <n v="4950.88"/>
        <n v="4964.2944"/>
        <n v="4966.88"/>
        <n v="4998.88"/>
        <n v="5014.2144"/>
        <n v="5030.88"/>
        <n v="5038.74072"/>
        <n v="5043.17"/>
        <n v="5045.36"/>
        <n v="5062.88"/>
        <n v="5077.36"/>
        <n v="5094.88"/>
        <n v="5097.408"/>
        <n v="5110.88"/>
        <n v="5126.88"/>
        <n v="5139.84"/>
        <n v="5142.88"/>
        <n v="5157.36"/>
        <n v="5158.88"/>
        <n v="5174.88"/>
        <n v="5206.88"/>
        <n v="5222.88"/>
        <n v="5228.56768"/>
        <n v="5230.5344"/>
        <n v="5247.7313"/>
        <n v="5254.88"/>
        <n v="5269.37"/>
        <n v="5270.88"/>
        <n v="5302.88"/>
        <n v="5331.9584"/>
        <n v="5345.4236"/>
        <n v="5362.32"/>
        <n v="5363.648"/>
        <n v="5382.88"/>
        <n v="5413.5744"/>
        <n v="5430.88"/>
        <n v="5474.32"/>
        <n v="5481.975"/>
        <n v="5510.88"/>
        <n v="5542.88"/>
        <n v="5557.36"/>
        <n v="5574.88"/>
        <n v="5611.365"/>
        <n v="5621.36"/>
        <n v="5637.0496"/>
        <n v="5644.962"/>
        <n v="5687.365"/>
        <n v="5701.36"/>
        <n v="5706.365"/>
        <n v="5730.98"/>
        <n v="5742.56"/>
        <n v="5761.28256"/>
        <n v="5761.422"/>
        <n v="5829.36"/>
        <n v="5861.262"/>
        <n v="5896.365"/>
        <n v="5907.84"/>
        <n v="5909.365"/>
        <n v="5911.1936"/>
        <n v="5958.88"/>
        <n v="5962.698"/>
        <n v="5986.32"/>
        <n v="6010.365"/>
        <n v="6019.65"/>
        <n v="6069.365"/>
        <n v="6078.98"/>
        <n v="6083.84"/>
        <n v="6085.365"/>
        <n v="6095.8148"/>
        <n v="6101.36"/>
        <n v="6110.8712"/>
        <n v="6124.35"/>
        <n v="6127.5136"/>
        <n v="6142.576"/>
        <n v="6144.1536"/>
        <n v="6179.0144"/>
        <n v="6179.84"/>
        <n v="6198.56"/>
        <n v="6211.84"/>
        <n v="6213.355"/>
        <n v="6225.776"/>
        <n v="6243.84"/>
        <n v="6293.9136"/>
        <n v="6304.8"/>
        <n v="6307.84"/>
        <n v="6323.84"/>
        <n v="6325.355"/>
        <n v="6355.84"/>
        <n v="6371.84"/>
        <n v="6377.1112"/>
        <n v="6377.1136"/>
        <n v="6387.84"/>
        <n v="6403.84"/>
        <n v="6410.382"/>
        <n v="6435.84"/>
        <n v="6437.36"/>
        <n v="6451.84"/>
        <n v="6467.84"/>
        <n v="6508.6528"/>
        <n v="6523.365"/>
        <n v="6531.84"/>
        <n v="6541.9328"/>
        <n v="6544.8"/>
        <n v="6561.365"/>
        <n v="6563.84"/>
        <n v="6579.84"/>
        <n v="6595.84"/>
        <n v="6608.8"/>
        <n v="6611.84"/>
        <n v="6626.32"/>
        <n v="6627.84"/>
        <n v="6640.8"/>
        <n v="6642.32"/>
        <n v="6643.84"/>
        <n v="6659.84"/>
        <n v="6672.8"/>
        <n v="6675.84"/>
        <n v="6691.84"/>
        <n v="6692.56"/>
        <n v="6706.752"/>
        <n v="6707.84"/>
        <n v="6709.9112"/>
        <n v="6723.84"/>
        <n v="6739.84"/>
        <n v="6740.032"/>
        <n v="6755.84"/>
        <n v="6764.175"/>
        <n v="6768.56"/>
        <n v="6771.84"/>
        <n v="6773.312"/>
        <n v="6787.56"/>
        <n v="6803.84"/>
        <n v="6806.592"/>
        <n v="6818.705"/>
        <n v="6819.84"/>
        <n v="6825.56"/>
        <n v="6844.56"/>
        <n v="6851.84"/>
        <n v="6867.84"/>
        <n v="6872.175"/>
        <n v="6882.56"/>
        <n v="6883.84"/>
        <n v="6884.7"/>
        <n v="6892.5984"/>
        <n v="6895.28"/>
        <n v="6915.84"/>
        <n v="6923.072"/>
        <n v="6947.84"/>
        <n v="6978.32"/>
        <n v="6989.64"/>
        <n v="6992.8"/>
        <n v="6995.84"/>
        <n v="7007.856"/>
        <n v="7011.84"/>
        <n v="7027.84"/>
        <n v="7041.1276"/>
        <n v="7053.56"/>
        <n v="7056.192"/>
        <n v="7075.84"/>
        <n v="7106.95"/>
        <n v="7108.755"/>
        <n v="7123.84"/>
        <n v="7154.32"/>
        <n v="7155.84"/>
        <n v="7156.03"/>
        <n v="7156.032"/>
        <n v="7168.8"/>
        <n v="7171.84"/>
        <n v="7203.84"/>
        <n v="7205.952"/>
        <n v="7219.84"/>
        <n v="7224.56"/>
        <n v="7251.84"/>
        <n v="7255.858"/>
        <n v="7255.872"/>
        <n v="7261.76"/>
        <n v="7262.56"/>
        <n v="7267.84"/>
        <n v="7272.512"/>
        <n v="7280.8"/>
        <n v="7283.84"/>
        <n v="7289.152"/>
        <n v="7300.56"/>
        <n v="7305.792"/>
        <n v="7338.56"/>
        <n v="7376.8"/>
        <n v="7388.99"/>
        <n v="7395.56"/>
        <n v="7408.8"/>
        <n v="7427.84"/>
        <n v="7438.91"/>
        <n v="7438.912"/>
        <n v="7455.28"/>
        <n v="7459.84"/>
        <n v="7472.8"/>
        <n v="7520.8"/>
        <n v="7547.56"/>
        <n v="7552.8"/>
        <n v="7555.225"/>
        <n v="7565.76"/>
        <n v="7568.8"/>
        <n v="7583.755"/>
        <n v="7615.28"/>
        <n v="7623.56"/>
        <n v="7669.8184"/>
        <n v="7695.28"/>
        <n v="7721.792"/>
        <n v="7738.432"/>
        <n v="7773.276"/>
        <n v="7775.28"/>
        <n v="7775.56"/>
        <n v="7824.8"/>
        <n v="7871.552"/>
        <n v="7872.8"/>
        <n v="7888.192"/>
        <n v="7938.112"/>
        <n v="7953.1712"/>
        <n v="7958.47"/>
        <n v="7965.56"/>
        <n v="7970.32"/>
        <n v="7971.84"/>
        <n v="7984.8"/>
        <n v="8000.8"/>
        <n v="8036.3712"/>
        <n v="8039.5276"/>
        <n v="8086.294"/>
        <n v="8093.9121"/>
        <n v="8099.33"/>
        <n v="8136.214"/>
        <n v="8146.32"/>
        <n v="8201.178"/>
        <n v="8221.76"/>
        <n v="8237.634"/>
        <n v="8239.2128"/>
        <n v="8255.28"/>
        <n v="8269.76"/>
        <n v="8320.832"/>
        <n v="8320.834"/>
        <n v="8334.3104"/>
        <n v="8371.42128"/>
        <n v="8415.28"/>
        <n v="8416.8"/>
        <n v="8419.094"/>
        <n v="8432.8"/>
        <n v="8464.8"/>
        <n v="8470.592"/>
        <n v="8484.71"/>
        <n v="8493.76"/>
        <n v="8512.95"/>
        <n v="8528.8"/>
        <n v="8544.8"/>
        <n v="8560.8"/>
        <n v="8569.95"/>
        <n v="8583.898"/>
        <n v="8586.72"/>
        <n v="8588.24"/>
        <n v="8592.8"/>
        <n v="8621.76"/>
        <n v="8626.95"/>
        <n v="8637.76"/>
        <n v="8644.145"/>
        <n v="8667.1104"/>
        <n v="8688.8"/>
        <n v="8733.76"/>
        <n v="8736.834"/>
        <n v="8742.568455"/>
        <n v="8748.7296"/>
        <n v="8750.298"/>
        <n v="8752.8"/>
        <n v="8768.8"/>
        <n v="8786.754"/>
        <n v="8797.95"/>
        <n v="8832.8"/>
        <n v="8883.4304"/>
        <n v="8916.7104"/>
        <n v="8925.76"/>
        <n v="8941.76"/>
        <n v="9044.95"/>
        <n v="9049.8268"/>
        <n v="9088.8"/>
        <n v="9100.145"/>
        <n v="9101.95"/>
        <n v="9117.76"/>
        <n v="9133.0304"/>
        <n v="9140.04"/>
        <n v="9198.022"/>
        <n v="9233.145"/>
        <n v="9273.2"/>
        <n v="9285.952"/>
        <n v="9309.76"/>
        <n v="9325.76"/>
        <n v="9360.8"/>
        <n v="9361"/>
        <n v="9396.1088"/>
        <n v="9443.95"/>
        <n v="9481.95"/>
        <n v="9500.694"/>
        <n v="9502.755"/>
        <n v="9549.57824"/>
        <n v="9613.76"/>
        <n v="9628.24"/>
        <n v="9657.2"/>
        <n v="9677.76"/>
        <n v="9683.7304"/>
        <n v="9725.34"/>
        <n v="9729.9898"/>
        <n v="9787.755"/>
        <n v="9789.76"/>
        <n v="9804.235"/>
        <n v="9831.9104"/>
        <n v="9895.306"/>
        <n v="9895.3088"/>
        <n v="9920.2184"/>
        <n v="9931.7468"/>
        <n v="9935.9456"/>
        <n v="9995.1388"/>
        <n v="10031.335"/>
        <n v="10031.5804"/>
        <n v="10045.76"/>
        <n v="10069.145"/>
        <n v="10179.7696"/>
        <n v="10185.2"/>
        <n v="10231.2668"/>
        <n v="10237.76"/>
        <n v="10238.34"/>
        <n v="10247.9068"/>
        <n v="10268.24"/>
        <n v="10297.205"/>
        <n v="10301.76"/>
        <n v="10329.2"/>
        <n v="10361.2"/>
        <n v="10364.3904"/>
        <n v="10369.535"/>
        <n v="10409.205"/>
        <n v="10409.34"/>
        <n v="10414.3104"/>
        <n v="10461.0688"/>
        <n v="10529.2132"/>
        <n v="10575.968"/>
        <n v="10642.528"/>
        <n v="10652.01628"/>
        <n v="10677.3888"/>
        <n v="10680.5468"/>
        <n v="10717.76"/>
        <n v="10730.72"/>
        <n v="10759.008"/>
        <n v="10759.68"/>
        <n v="10760.5888"/>
        <n v="10765.76"/>
        <n v="10774.0672"/>
        <n v="10793.856"/>
        <n v="10823.68"/>
        <n v="10860.245"/>
        <n v="10877.0696"/>
        <n v="10884.34"/>
        <n v="10893.76"/>
        <n v="10922.34"/>
        <n v="10968.96"/>
        <n v="10980.0668"/>
        <n v="10991.97"/>
        <n v="11030.96497"/>
        <n v="11045.0532"/>
        <n v="11066.72"/>
        <n v="11075.17"/>
        <n v="11085.76"/>
        <n v="11092.06"/>
        <n v="11094.9732"/>
        <n v="11111.6096"/>
        <n v="11111.68"/>
        <n v="11154.915"/>
        <n v="11159.68"/>
        <n v="11173.176"/>
        <n v="11175.008"/>
        <n v="11178.72"/>
        <n v="11183.285"/>
        <n v="11191.68"/>
        <n v="11193.2"/>
        <n v="11196.24"/>
        <n v="11205.535"/>
        <n v="11207.68"/>
        <n v="11212.24"/>
        <n v="11244.7296"/>
        <n v="11267.95"/>
        <n v="11292.48"/>
        <n v="11306.5472"/>
        <n v="11314.965"/>
        <n v="11359.34"/>
        <n v="11367.68"/>
        <n v="11374.69"/>
        <n v="11389.7472"/>
        <n v="11399.68"/>
        <n v="11425.248"/>
        <n v="11465.75936"/>
        <n v="11513.2"/>
        <n v="11574.16"/>
        <n v="11575.9488"/>
        <n v="11606.96"/>
        <n v="11609.2"/>
        <n v="11644.0932"/>
        <n v="11725.7096"/>
        <n v="11775.6296"/>
        <n v="11789.1072"/>
        <n v="11817.2"/>
        <n v="11823.039175"/>
        <n v="11843.965"/>
        <n v="11846.16"/>
        <n v="11883.41"/>
        <n v="11887.3664"/>
        <n v="11898.72"/>
        <n v="11910.16"/>
        <n v="11943.68"/>
        <n v="11981.2"/>
        <n v="12037.1264"/>
        <n v="12040.286"/>
        <n v="12090.72"/>
        <n v="12106.72"/>
        <n v="12115.29"/>
        <n v="12116.64"/>
        <n v="12147.125"/>
        <n v="12151.68"/>
        <n v="12163.02696"/>
        <n v="12262.96704"/>
        <n v="12263.68"/>
        <n v="12303.358"/>
        <n v="12321.12"/>
        <n v="12321.6"/>
        <n v="12345.2"/>
        <n v="12358.16"/>
        <n v="12368.3356"/>
        <n v="12422.16"/>
        <n v="12423.68"/>
        <n v="12483.595"/>
        <n v="12522.846"/>
        <n v="12537.2"/>
        <n v="12551.68"/>
        <n v="12588.925"/>
        <n v="12609.6"/>
        <n v="12616.0408"/>
        <n v="12643.125"/>
        <n v="12675.12"/>
        <n v="12694.16"/>
        <n v="12708.64"/>
        <n v="12718.35"/>
        <n v="12819.198"/>
        <n v="12837.4272"/>
        <n v="12839.68"/>
        <n v="12855.68"/>
        <n v="12867.12"/>
        <n v="12888.926"/>
        <n v="12899.78"/>
        <n v="12913.6"/>
        <n v="12937.2724"/>
        <n v="12961.6"/>
        <n v="12977.6"/>
        <n v="12983.68"/>
        <n v="13033.9456"/>
        <n v="13046.165"/>
        <n v="13063.68"/>
        <n v="13073.6"/>
        <n v="13082.2848"/>
        <n v="13095.68"/>
        <n v="13105.6"/>
        <n v="13121.886"/>
        <n v="13153.6"/>
        <n v="13157.12"/>
        <n v="13159.68"/>
        <n v="13207.68"/>
        <n v="13248.38016"/>
        <n v="13249.6"/>
        <n v="13265.6"/>
        <n v="13271.68"/>
        <n v="13281.6"/>
        <n v="13297.6"/>
        <n v="13313.6"/>
        <n v="13333.4656"/>
        <n v="13361.6"/>
        <n v="13367.68"/>
        <n v="13409.6"/>
        <n v="13411.12"/>
        <n v="13425.6"/>
        <n v="13436.4724"/>
        <n v="13441.6"/>
        <n v="13443.12"/>
        <n v="13453.1124"/>
        <n v="13471.326"/>
        <n v="13473.6"/>
        <n v="13502.976"/>
        <n v="13521.6"/>
        <n v="13537.6"/>
        <n v="13543.68"/>
        <n v="13553.6"/>
        <n v="13569.6"/>
        <n v="13584.06"/>
        <n v="13599.7056"/>
        <n v="13607.68"/>
        <n v="13613.184"/>
        <n v="13617.6"/>
        <n v="13625.2"/>
        <n v="13633.6"/>
        <n v="13639.68"/>
        <n v="13646.464"/>
        <n v="13651.12"/>
        <n v="13665.6"/>
        <n v="13681.6"/>
        <n v="13696.384"/>
        <n v="13713.024"/>
        <n v="13723.41"/>
        <n v="13746.304"/>
        <n v="13761.6"/>
        <n v="13762.944"/>
        <n v="13764.526"/>
        <n v="13777.6"/>
        <n v="13781.1688"/>
        <n v="13794.6432"/>
        <n v="13796.224"/>
        <n v="13819.1872"/>
        <n v="13825.6"/>
        <n v="13829.504"/>
        <n v="13841.6"/>
        <n v="13846.144"/>
        <n v="13850.8888"/>
        <n v="13857.6"/>
        <n v="13860.695"/>
        <n v="13873.6"/>
        <n v="13879.424"/>
        <n v="13905.6"/>
        <n v="13912.704"/>
        <n v="13929.344"/>
        <n v="13937.6"/>
        <n v="13955.12"/>
        <n v="13962.62"/>
        <n v="13969.6"/>
        <n v="13979.264"/>
        <n v="13985.6"/>
        <n v="13995.9"/>
        <n v="14012.544"/>
        <n v="14014.1248"/>
        <n v="14033.6"/>
        <n v="14049.6"/>
        <n v="14051.12"/>
        <n v="14053.728"/>
        <n v="14061.6672"/>
        <n v="14062.464"/>
        <n v="14065.6"/>
        <n v="14066.225"/>
        <n v="14081.6"/>
        <n v="14101.7056"/>
        <n v="14112.384"/>
        <n v="14116.64"/>
        <n v="14118.7072"/>
        <n v="14121.27528"/>
        <n v="14129.024"/>
        <n v="14145.6"/>
        <n v="14147.2448"/>
        <n v="14161.6"/>
        <n v="14162.304"/>
        <n v="14163.12"/>
        <n v="14179.7872"/>
        <n v="14195.584"/>
        <n v="14212.224"/>
        <n v="14228.864"/>
        <n v="14238.576"/>
        <n v="14241.6"/>
        <n v="14245.504"/>
        <n v="14246.5696"/>
        <n v="14257.6"/>
        <n v="14259.12374"/>
        <n v="14262.144"/>
        <n v="14278.78"/>
        <n v="14278.784"/>
        <n v="14295.424"/>
        <n v="14321.6"/>
        <n v="14327.68"/>
        <n v="14331.51"/>
        <n v="14337.6"/>
        <n v="14345.344"/>
        <n v="14361.98"/>
        <n v="14369.6"/>
        <n v="14401.6"/>
        <n v="14411.904"/>
        <n v="14412.925"/>
        <n v="14417.6"/>
        <n v="14428.544"/>
        <n v="14445.184"/>
        <n v="14461.82"/>
        <n v="14461.824"/>
        <n v="14465.6"/>
        <n v="14470.155"/>
        <n v="14478.464"/>
        <n v="14487.68"/>
        <n v="14495.104"/>
        <n v="14497.6"/>
        <n v="14516.4888"/>
        <n v="14529.6"/>
        <n v="14545.02"/>
        <n v="14545.024"/>
        <n v="14560.074"/>
        <n v="14561.34393"/>
        <n v="14561.66"/>
        <n v="14576.7232"/>
        <n v="14577.6"/>
        <n v="14594.944"/>
        <n v="14609.6"/>
        <n v="14611.58"/>
        <n v="14611.584"/>
        <n v="14628.22"/>
        <n v="14628.224"/>
        <n v="14661.504"/>
        <n v="14689.6"/>
        <n v="14694.784"/>
        <n v="14708.64"/>
        <n v="14711.424"/>
        <n v="14728.064"/>
        <n v="14761.344"/>
        <n v="14777.984"/>
        <n v="14794.62"/>
        <n v="14794.624"/>
        <n v="14803.12"/>
        <n v="14811.26"/>
        <n v="14811.264"/>
        <n v="14827.41"/>
        <n v="14827.9"/>
        <n v="14827.904"/>
        <n v="14829.595"/>
        <n v="14844.54"/>
        <n v="14844.544"/>
        <n v="14861.18"/>
        <n v="14861.184"/>
        <n v="14877.82"/>
        <n v="14877.824"/>
        <n v="14890.4096"/>
        <n v="14894.46"/>
        <n v="14896.0416"/>
        <n v="14911.1"/>
        <n v="14911.104"/>
        <n v="14928.928"/>
        <n v="14929.3248"/>
        <n v="14944.384"/>
        <n v="14975.968"/>
        <n v="14977.664"/>
        <n v="14994.304"/>
        <n v="15010.94"/>
        <n v="15027.58"/>
        <n v="15027.584"/>
        <n v="15044.22"/>
        <n v="15044.224"/>
        <n v="15060.864"/>
        <n v="15073.6"/>
        <n v="15077.504"/>
        <n v="15094.144"/>
        <n v="15110.784"/>
        <n v="15116.22"/>
        <n v="15127.42"/>
        <n v="15127.424"/>
        <n v="15129.006"/>
        <n v="15144.06"/>
        <n v="15144.064"/>
        <n v="15160.704"/>
        <n v="15169.6"/>
        <n v="15177.344"/>
        <n v="15193.98"/>
        <n v="15210.62"/>
        <n v="15210.624"/>
        <n v="15217.6"/>
        <n v="15243.9"/>
        <n v="15247.12"/>
        <n v="15248.08"/>
        <n v="15260.54"/>
        <n v="15277.18"/>
        <n v="15277.184"/>
        <n v="15287.41"/>
        <n v="15293.824"/>
        <n v="15310.464"/>
        <n v="15313.6"/>
        <n v="15315.12"/>
        <n v="15327.104"/>
        <n v="15343.74"/>
        <n v="15343.744"/>
        <n v="15360.38"/>
        <n v="15377.02"/>
        <n v="15377.024"/>
        <n v="15412.705"/>
        <n v="15426.94"/>
        <n v="15426.944"/>
        <n v="15441.6"/>
        <n v="15443.584"/>
        <n v="15476.864"/>
        <n v="15510.144"/>
        <n v="15526.784"/>
        <n v="15545.45"/>
        <n v="15553.6"/>
        <n v="15576.704"/>
        <n v="15578.2816"/>
        <n v="15585.6"/>
        <n v="15593.344"/>
        <n v="15627.12"/>
        <n v="15643.264"/>
        <n v="15646.4156"/>
        <n v="15651.12"/>
        <n v="15665.6"/>
        <n v="15676.54"/>
        <n v="15676.544"/>
        <n v="15684.12"/>
        <n v="15693.184"/>
        <n v="15697.6"/>
        <n v="15709.824"/>
        <n v="15724.884"/>
        <n v="15729.6156"/>
        <n v="15743.104"/>
        <n v="15756.5824"/>
        <n v="15759.744"/>
        <n v="15761.6"/>
        <n v="15776.384"/>
        <n v="15809.66"/>
        <n v="15825.6"/>
        <n v="15830.67"/>
        <n v="15883.225"/>
        <n v="15892.864"/>
        <n v="15904.7616"/>
        <n v="15934.56"/>
        <n v="15961.0048"/>
        <n v="15976.064"/>
        <n v="15992.4224"/>
        <n v="15992.7"/>
        <n v="15992.704"/>
        <n v="16005.398"/>
        <n v="16018.9"/>
        <n v="16025.984"/>
        <n v="16026.12"/>
        <n v="16033.6"/>
        <n v="16042.04"/>
        <n v="16076.15099"/>
        <n v="16089.3808"/>
        <n v="16175.744"/>
        <n v="16177.94"/>
        <n v="16225.664"/>
        <n v="16242.304"/>
        <n v="16258.944"/>
        <n v="16260.5216"/>
        <n v="16308.864"/>
        <n v="16338.855"/>
        <n v="16394.28285"/>
        <n v="16408.704"/>
        <n v="16425.338"/>
        <n v="16427.52"/>
        <n v="16441.984"/>
        <n v="16490.3232"/>
        <n v="16491.898"/>
        <n v="16522.0208"/>
        <n v="16558.458"/>
        <n v="16583.94"/>
        <n v="16591.744"/>
        <n v="16608.384"/>
        <n v="16609.6"/>
        <n v="16674.944"/>
        <n v="16810"/>
        <n v="16977.6"/>
        <n v="17022.8044"/>
        <n v="17044.9"/>
        <n v="17169.6"/>
        <n v="17177.42"/>
        <n v="17241.525"/>
        <n v="17389.3978"/>
        <n v="17483.705"/>
        <n v="17537.6"/>
        <n v="17621.8444"/>
        <n v="17623.424"/>
        <n v="17633.6"/>
        <n v="17694.56"/>
        <n v="17785.9"/>
        <n v="17904.7244"/>
        <n v="18006.144"/>
        <n v="18013.9"/>
        <n v="18064.8"/>
        <n v="18089.9"/>
        <n v="18127.9"/>
        <n v="18136.1024"/>
        <n v="18142.56"/>
        <n v="18170"/>
        <n v="18170.9632"/>
        <n v="18200.8272"/>
        <n v="18220.8844"/>
        <n v="18273.6"/>
        <n v="18305.658"/>
        <n v="18347.43"/>
        <n v="18373.67"/>
        <n v="18473.42"/>
        <n v="18621.9"/>
        <n v="18635.52"/>
        <n v="18638.76"/>
        <n v="18667.52"/>
        <n v="18708.95"/>
        <n v="18733.04"/>
        <n v="18762"/>
        <n v="18790.96"/>
        <n v="18861.68"/>
        <n v="19007.465075"/>
        <n v="19119.67"/>
        <n v="19147.52"/>
        <n v="19179.52"/>
        <n v="19243.52"/>
        <n v="19332.5972"/>
        <n v="19563.525"/>
        <n v="19580.6236"/>
        <n v="19595.52"/>
        <n v="19600.4208"/>
        <n v="19720.29"/>
        <n v="19771.52"/>
        <n v="19819.52"/>
        <n v="19907.6496"/>
        <n v="19971.92"/>
        <n v="20054.96"/>
        <n v="20087.8"/>
        <n v="20114.4"/>
        <n v="20117.44"/>
        <n v="20139.52"/>
        <n v="20155.49"/>
        <n v="20171.52"/>
        <n v="20248.68"/>
        <n v="20380.3"/>
        <n v="20414.2016"/>
        <n v="20428.485"/>
        <n v="20455.855"/>
        <n v="20495.8236"/>
        <n v="20523.52"/>
        <n v="20596.095"/>
        <n v="20651.52"/>
        <n v="20685.7744"/>
        <n v="20723.68"/>
        <n v="20932.3"/>
        <n v="20955.3"/>
        <n v="21001.3"/>
        <n v="21063.9198"/>
        <n v="21099.52"/>
        <n v="21278.7"/>
        <n v="21291.56"/>
        <n v="21389.77621"/>
        <n v="21417.485"/>
        <n v="21547.52"/>
        <n v="21642.4"/>
        <n v="21653.43"/>
        <n v="21755.52"/>
        <n v="21767.616"/>
        <n v="21771.52"/>
        <n v="21808.485"/>
        <n v="21884.096"/>
        <n v="21898.3"/>
        <n v="21979.52"/>
        <n v="21988.395"/>
        <n v="22737.4784"/>
        <n v="22761.375"/>
        <n v="22879.3344"/>
        <n v="22892.165"/>
        <n v="23048.896"/>
        <n v="23071.8592"/>
        <n v="23403.0784"/>
        <n v="23431.622"/>
        <n v="23449.8356"/>
        <n v="23812.49"/>
        <n v="23889.5825"/>
        <n v="24170.92"/>
        <n v="24315.92"/>
        <n v="24520.6"/>
        <n v="24578.375"/>
        <n v="24590.0928"/>
        <n v="24791.265"/>
        <n v="25152.12"/>
        <n v="25162.18308"/>
        <n v="25277.0752"/>
        <n v="25317.46"/>
        <n v="25520.265"/>
        <n v="25679.5968"/>
        <n v="25944.256"/>
        <n v="26251.03135"/>
        <n v="26418.375"/>
        <n v="26537.745"/>
        <n v="26549.46"/>
        <n v="26629.745"/>
        <n v="26763.375"/>
        <n v="27016.375"/>
        <n v="27520.3112"/>
        <n v="27681.19"/>
        <n v="28113.0304"/>
        <n v="28387.635"/>
        <n v="28446.6"/>
        <n v="28683.22"/>
        <n v="28754.8384"/>
        <n v="28911.7368"/>
        <n v="29061.4968"/>
        <n v="29287.39"/>
        <n v="30493"/>
        <n v="30560.6912"/>
        <n v="30592.3868"/>
        <n v="30943.4112"/>
        <n v="30991.7504"/>
        <n v="31138.8"/>
        <n v="31474.3104"/>
        <n v="31815.9"/>
        <n v="31858.45"/>
        <n v="31886.82"/>
        <n v="31992.08"/>
        <n v="32002.048"/>
        <n v="32137.655"/>
        <n v="32155.4"/>
        <n v="32249.45"/>
        <n v="32503.04"/>
        <n v="32581.5"/>
        <n v="32780.9664"/>
        <n v="32876.056"/>
        <n v="33109.88"/>
        <n v="33567.7896"/>
        <n v="33582.848"/>
        <n v="33711.2252"/>
        <n v="34127.2352"/>
        <n v="34444.34"/>
        <n v="34605.34"/>
        <n v="34638.37"/>
        <n v="34910.41"/>
        <n v="35113.728"/>
        <n v="35891.0656"/>
        <n v="36247.08"/>
        <n v="36308.43224"/>
        <n v="36322.1248"/>
        <n v="37103.61"/>
        <n v="37108.1984"/>
        <n v="37225.12"/>
        <n v="38149.525"/>
        <n v="38396.4"/>
        <n v="38688.415"/>
        <n v="38758.72"/>
        <n v="39445.7024"/>
        <n v="39460.88"/>
        <n v="39548.155"/>
        <n v="39573.34"/>
        <n v="39906.88"/>
        <n v="40280.1152"/>
        <n v="40516.06124"/>
        <n v="40739.785"/>
        <n v="40886.385"/>
        <n v="40916.8"/>
        <n v="40932.8"/>
        <n v="41323.385"/>
        <n v="41358.6"/>
        <n v="41469.23"/>
        <n v="41496.19"/>
        <n v="42435.0598"/>
        <n v="42489.35"/>
        <n v="42982.86"/>
        <n v="43168.3355"/>
        <n v="43361.78"/>
        <n v="43977.3568"/>
        <n v="44125.534"/>
        <n v="44398.9"/>
        <n v="45389.35"/>
        <n v="45592.35"/>
        <n v="46125.4976"/>
        <n v="46641.56"/>
        <n v="47293.4"/>
        <n v="47339.75"/>
        <n v="47408.33"/>
        <n v="48511.517775"/>
        <n v="48658.085"/>
        <n v="49156.75"/>
        <n v="49627.0528"/>
        <n v="49723.7304"/>
        <n v="50033.572"/>
        <n v="50408.64"/>
        <n v="50477.56"/>
        <n v="50608.8176"/>
        <n v="51048.555"/>
        <n v="51236.33"/>
        <n v="51422.592"/>
        <n v="51522.94"/>
        <n v="52051.08"/>
        <n v="52123.0476"/>
        <n v="52309.33"/>
        <n v="52417.8268"/>
        <n v="53485.12"/>
        <n v="54677.7088"/>
        <n v="55584.31"/>
        <n v="55686.565"/>
        <n v="56080.9"/>
        <n v="56790.555"/>
        <n v="56925.29509"/>
        <n v="57407.89"/>
        <n v="58204.105"/>
        <n v="58544.85"/>
        <n v="58755.3436"/>
        <n v="59145.42"/>
        <n v="59603.9836"/>
        <n v="60148.75152"/>
        <n v="60162.825"/>
        <n v="60486"/>
        <n v="60749.9"/>
        <n v="60772.9"/>
        <n v="61068.28"/>
        <n v="61190.0234"/>
        <n v="61577.256"/>
        <n v="61897.0058"/>
        <n v="63015.975"/>
        <n v="63307.29"/>
        <n v="63422.2"/>
        <n v="65399.495"/>
        <n v="67620.605055"/>
        <n v="67787.9"/>
        <n v="68111.13312"/>
        <n v="68963.085"/>
        <n v="69057.66"/>
        <n v="69592"/>
        <n v="70020.05"/>
        <n v="70350.98"/>
        <n v="73357.625"/>
        <n v="73906.6728"/>
        <n v="75171.6"/>
        <n v="75442.9312"/>
        <n v="75988.5776"/>
        <n v="76556.23"/>
        <n v="78362.495"/>
        <n v="79284.985"/>
        <n v="79819.2"/>
        <n v="79819.38"/>
        <n v="79841.97"/>
        <n v="82309.25"/>
        <n v="82482.83"/>
        <n v="83137.755"/>
        <n v="83233.8"/>
        <n v="89995.7"/>
        <n v="91461.915"/>
        <n v="91658.795"/>
        <n v="93732.7824"/>
        <n v="94617.72"/>
        <n v="95850.2"/>
        <n v="95976.4"/>
        <n v="96390.92"/>
        <n v="98746.05"/>
        <n v="99714.905"/>
        <n v="100631.88"/>
        <n v="101165.5"/>
        <n v="101200.86"/>
        <n v="111533.13"/>
        <n v="111617.375"/>
        <n v="112601.58"/>
        <n v="116276.615"/>
        <n v="117365.664"/>
        <n v="120694.8"/>
        <n v="127603.335"/>
        <n v="128947.3"/>
        <n v="129583.6"/>
        <n v="129984.235"/>
        <n v="134767.665"/>
        <n v="137010.5"/>
        <n v="151821.00475"/>
        <n v="152337.51"/>
        <n v="158905.62"/>
        <n v="165620.585"/>
        <n v="169975.29"/>
        <n v="172499.685"/>
        <n v="176505.89"/>
        <n v="195181.89"/>
        <n v="219147.6"/>
        <n v="296092.755"/>
      </sharedItems>
    </cacheField>
    <cacheField name="OGLOC" numFmtId="0">
      <sharedItems containsBlank="1" count="22">
        <s v="ABUYOG"/>
        <s v="ALANGALANG"/>
        <s v="AMAN"/>
        <s v="AMANLURAN"/>
        <s v="BAYBAY"/>
        <s v="BILIRAN"/>
        <s v="CALAG-ITAN, HINUNANGAN"/>
        <s v="FLGC"/>
        <s v="HINUNANGAN, S. LEYTE"/>
        <s v="MAASIN"/>
        <s v="MATAG-OB"/>
        <s v="MLGC"/>
        <s v="MLGC S. LEYTE"/>
        <s v="ORMOC"/>
        <s v="PALONGPONG, HINUNANGAN"/>
        <s v="PATONG, HINUNANGAN"/>
        <s v="PICAS"/>
        <s v="PICAS, TANAUAN"/>
        <s v="SAN MIGUEL"/>
        <s v="STO. ÑINO I, HINUNANGAN"/>
        <s v="TAHUSAN, HINUNANGAN"/>
        <m/>
      </sharedItems>
    </cacheField>
    <cacheField name="PROVINCE" numFmtId="0">
      <sharedItems containsBlank="1" count="4">
        <s v="BILIRAN"/>
        <s v="LEYTE"/>
        <s v="SO. LEYTE"/>
        <m/>
      </sharedItems>
    </cacheField>
    <cacheField name="PRICING" numFmtId="0">
      <sharedItems containsBlank="1" count="3">
        <s v="BSI"/>
        <s v="PRICERS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">
  <r>
    <x v="1"/>
    <x v="0"/>
    <x v="24"/>
    <x v="0"/>
    <x v="35"/>
    <x v="41"/>
    <x v="31"/>
    <x v="1"/>
    <x v="0"/>
    <x v="1"/>
    <x v="6"/>
    <x v="60"/>
    <x v="33"/>
    <x v="61"/>
    <x v="14"/>
    <x v="61"/>
    <x v="0"/>
    <x v="61"/>
    <x v="0"/>
    <x v="0"/>
    <x v="59"/>
    <x v="61"/>
    <x v="61"/>
    <x v="61"/>
    <x v="0"/>
    <x v="0"/>
    <x v="0"/>
    <x v="0"/>
    <x v="0"/>
  </r>
  <r>
    <x v="1"/>
    <x v="1"/>
    <x v="8"/>
    <x v="0"/>
    <x v="36"/>
    <x v="42"/>
    <x v="11"/>
    <x v="1"/>
    <x v="0"/>
    <x v="17"/>
    <x v="6"/>
    <x v="22"/>
    <x v="12"/>
    <x v="22"/>
    <x v="14"/>
    <x v="23"/>
    <x v="0"/>
    <x v="23"/>
    <x v="0"/>
    <x v="0"/>
    <x v="21"/>
    <x v="23"/>
    <x v="23"/>
    <x v="23"/>
    <x v="0"/>
    <x v="0"/>
    <x v="0"/>
    <x v="0"/>
    <x v="0"/>
  </r>
  <r>
    <x v="1"/>
    <x v="1"/>
    <x v="15"/>
    <x v="0"/>
    <x v="37"/>
    <x v="43"/>
    <x v="23"/>
    <x v="1"/>
    <x v="0"/>
    <x v="18"/>
    <x v="6"/>
    <x v="49"/>
    <x v="25"/>
    <x v="50"/>
    <x v="14"/>
    <x v="51"/>
    <x v="0"/>
    <x v="51"/>
    <x v="0"/>
    <x v="0"/>
    <x v="49"/>
    <x v="51"/>
    <x v="51"/>
    <x v="51"/>
    <x v="0"/>
    <x v="0"/>
    <x v="0"/>
    <x v="0"/>
    <x v="0"/>
  </r>
  <r>
    <x v="1"/>
    <x v="1"/>
    <x v="13"/>
    <x v="0"/>
    <x v="38"/>
    <x v="44"/>
    <x v="27"/>
    <x v="1"/>
    <x v="0"/>
    <x v="17"/>
    <x v="5"/>
    <x v="56"/>
    <x v="29"/>
    <x v="57"/>
    <x v="14"/>
    <x v="58"/>
    <x v="0"/>
    <x v="58"/>
    <x v="0"/>
    <x v="0"/>
    <x v="56"/>
    <x v="58"/>
    <x v="58"/>
    <x v="58"/>
    <x v="0"/>
    <x v="0"/>
    <x v="0"/>
    <x v="0"/>
    <x v="0"/>
  </r>
  <r>
    <x v="2"/>
    <x v="1"/>
    <x v="12"/>
    <x v="1"/>
    <x v="0"/>
    <x v="0"/>
    <x v="28"/>
    <x v="1"/>
    <x v="0"/>
    <x v="3"/>
    <x v="8"/>
    <x v="57"/>
    <x v="30"/>
    <x v="58"/>
    <x v="12"/>
    <x v="57"/>
    <x v="0"/>
    <x v="57"/>
    <x v="0"/>
    <x v="0"/>
    <x v="55"/>
    <x v="57"/>
    <x v="57"/>
    <x v="57"/>
    <x v="1"/>
    <x v="1"/>
    <x v="0"/>
    <x v="0"/>
    <x v="0"/>
  </r>
  <r>
    <x v="2"/>
    <x v="1"/>
    <x v="30"/>
    <x v="1"/>
    <x v="1"/>
    <x v="1"/>
    <x v="21"/>
    <x v="1"/>
    <x v="0"/>
    <x v="4"/>
    <x v="8"/>
    <x v="45"/>
    <x v="23"/>
    <x v="46"/>
    <x v="11"/>
    <x v="46"/>
    <x v="0"/>
    <x v="46"/>
    <x v="0"/>
    <x v="0"/>
    <x v="44"/>
    <x v="46"/>
    <x v="46"/>
    <x v="46"/>
    <x v="1"/>
    <x v="1"/>
    <x v="0"/>
    <x v="0"/>
    <x v="0"/>
  </r>
  <r>
    <x v="2"/>
    <x v="1"/>
    <x v="35"/>
    <x v="1"/>
    <x v="2"/>
    <x v="2"/>
    <x v="22"/>
    <x v="1"/>
    <x v="0"/>
    <x v="3"/>
    <x v="8"/>
    <x v="48"/>
    <x v="24"/>
    <x v="49"/>
    <x v="12"/>
    <x v="49"/>
    <x v="0"/>
    <x v="49"/>
    <x v="0"/>
    <x v="0"/>
    <x v="47"/>
    <x v="49"/>
    <x v="49"/>
    <x v="49"/>
    <x v="1"/>
    <x v="1"/>
    <x v="0"/>
    <x v="0"/>
    <x v="0"/>
  </r>
  <r>
    <x v="2"/>
    <x v="1"/>
    <x v="51"/>
    <x v="1"/>
    <x v="3"/>
    <x v="3"/>
    <x v="2"/>
    <x v="1"/>
    <x v="0"/>
    <x v="4"/>
    <x v="8"/>
    <x v="3"/>
    <x v="0"/>
    <x v="3"/>
    <x v="11"/>
    <x v="3"/>
    <x v="0"/>
    <x v="3"/>
    <x v="0"/>
    <x v="0"/>
    <x v="3"/>
    <x v="3"/>
    <x v="3"/>
    <x v="3"/>
    <x v="1"/>
    <x v="1"/>
    <x v="0"/>
    <x v="0"/>
    <x v="0"/>
  </r>
  <r>
    <x v="1"/>
    <x v="2"/>
    <x v="16"/>
    <x v="0"/>
    <x v="39"/>
    <x v="45"/>
    <x v="13"/>
    <x v="1"/>
    <x v="0"/>
    <x v="17"/>
    <x v="6"/>
    <x v="31"/>
    <x v="14"/>
    <x v="31"/>
    <x v="14"/>
    <x v="34"/>
    <x v="0"/>
    <x v="34"/>
    <x v="0"/>
    <x v="0"/>
    <x v="32"/>
    <x v="34"/>
    <x v="34"/>
    <x v="34"/>
    <x v="0"/>
    <x v="0"/>
    <x v="0"/>
    <x v="0"/>
    <x v="0"/>
  </r>
  <r>
    <x v="1"/>
    <x v="2"/>
    <x v="37"/>
    <x v="0"/>
    <x v="40"/>
    <x v="46"/>
    <x v="7"/>
    <x v="1"/>
    <x v="0"/>
    <x v="17"/>
    <x v="5"/>
    <x v="18"/>
    <x v="8"/>
    <x v="18"/>
    <x v="14"/>
    <x v="18"/>
    <x v="0"/>
    <x v="18"/>
    <x v="0"/>
    <x v="0"/>
    <x v="16"/>
    <x v="18"/>
    <x v="18"/>
    <x v="18"/>
    <x v="0"/>
    <x v="0"/>
    <x v="0"/>
    <x v="0"/>
    <x v="0"/>
  </r>
  <r>
    <x v="1"/>
    <x v="2"/>
    <x v="28"/>
    <x v="0"/>
    <x v="41"/>
    <x v="47"/>
    <x v="17"/>
    <x v="1"/>
    <x v="0"/>
    <x v="17"/>
    <x v="6"/>
    <x v="39"/>
    <x v="18"/>
    <x v="40"/>
    <x v="14"/>
    <x v="40"/>
    <x v="0"/>
    <x v="40"/>
    <x v="0"/>
    <x v="0"/>
    <x v="38"/>
    <x v="40"/>
    <x v="40"/>
    <x v="40"/>
    <x v="0"/>
    <x v="0"/>
    <x v="0"/>
    <x v="0"/>
    <x v="0"/>
  </r>
  <r>
    <x v="2"/>
    <x v="2"/>
    <x v="43"/>
    <x v="1"/>
    <x v="4"/>
    <x v="4"/>
    <x v="0"/>
    <x v="1"/>
    <x v="0"/>
    <x v="4"/>
    <x v="8"/>
    <x v="1"/>
    <x v="1"/>
    <x v="1"/>
    <x v="11"/>
    <x v="1"/>
    <x v="0"/>
    <x v="1"/>
    <x v="0"/>
    <x v="0"/>
    <x v="1"/>
    <x v="1"/>
    <x v="1"/>
    <x v="1"/>
    <x v="1"/>
    <x v="1"/>
    <x v="0"/>
    <x v="0"/>
    <x v="0"/>
  </r>
  <r>
    <x v="1"/>
    <x v="3"/>
    <x v="31"/>
    <x v="0"/>
    <x v="42"/>
    <x v="48"/>
    <x v="30"/>
    <x v="1"/>
    <x v="0"/>
    <x v="17"/>
    <x v="6"/>
    <x v="59"/>
    <x v="32"/>
    <x v="60"/>
    <x v="14"/>
    <x v="60"/>
    <x v="0"/>
    <x v="60"/>
    <x v="0"/>
    <x v="0"/>
    <x v="58"/>
    <x v="60"/>
    <x v="60"/>
    <x v="60"/>
    <x v="0"/>
    <x v="0"/>
    <x v="0"/>
    <x v="0"/>
    <x v="0"/>
  </r>
  <r>
    <x v="1"/>
    <x v="3"/>
    <x v="26"/>
    <x v="0"/>
    <x v="43"/>
    <x v="49"/>
    <x v="3"/>
    <x v="1"/>
    <x v="0"/>
    <x v="17"/>
    <x v="6"/>
    <x v="6"/>
    <x v="4"/>
    <x v="6"/>
    <x v="14"/>
    <x v="6"/>
    <x v="0"/>
    <x v="5"/>
    <x v="0"/>
    <x v="0"/>
    <x v="5"/>
    <x v="6"/>
    <x v="6"/>
    <x v="6"/>
    <x v="0"/>
    <x v="0"/>
    <x v="0"/>
    <x v="0"/>
    <x v="0"/>
  </r>
  <r>
    <x v="1"/>
    <x v="3"/>
    <x v="41"/>
    <x v="0"/>
    <x v="44"/>
    <x v="50"/>
    <x v="7"/>
    <x v="1"/>
    <x v="0"/>
    <x v="17"/>
    <x v="6"/>
    <x v="19"/>
    <x v="8"/>
    <x v="19"/>
    <x v="14"/>
    <x v="19"/>
    <x v="0"/>
    <x v="19"/>
    <x v="0"/>
    <x v="0"/>
    <x v="17"/>
    <x v="19"/>
    <x v="19"/>
    <x v="19"/>
    <x v="0"/>
    <x v="0"/>
    <x v="0"/>
    <x v="0"/>
    <x v="0"/>
  </r>
  <r>
    <x v="2"/>
    <x v="3"/>
    <x v="50"/>
    <x v="1"/>
    <x v="5"/>
    <x v="5"/>
    <x v="6"/>
    <x v="1"/>
    <x v="0"/>
    <x v="5"/>
    <x v="8"/>
    <x v="14"/>
    <x v="7"/>
    <x v="14"/>
    <x v="10"/>
    <x v="13"/>
    <x v="0"/>
    <x v="12"/>
    <x v="0"/>
    <x v="0"/>
    <x v="11"/>
    <x v="13"/>
    <x v="13"/>
    <x v="13"/>
    <x v="1"/>
    <x v="1"/>
    <x v="0"/>
    <x v="0"/>
    <x v="0"/>
  </r>
  <r>
    <x v="2"/>
    <x v="3"/>
    <x v="51"/>
    <x v="1"/>
    <x v="6"/>
    <x v="6"/>
    <x v="10"/>
    <x v="1"/>
    <x v="0"/>
    <x v="8"/>
    <x v="8"/>
    <x v="24"/>
    <x v="11"/>
    <x v="24"/>
    <x v="7"/>
    <x v="22"/>
    <x v="0"/>
    <x v="22"/>
    <x v="0"/>
    <x v="0"/>
    <x v="20"/>
    <x v="22"/>
    <x v="22"/>
    <x v="22"/>
    <x v="1"/>
    <x v="1"/>
    <x v="0"/>
    <x v="0"/>
    <x v="0"/>
  </r>
  <r>
    <x v="2"/>
    <x v="3"/>
    <x v="35"/>
    <x v="1"/>
    <x v="7"/>
    <x v="7"/>
    <x v="6"/>
    <x v="1"/>
    <x v="0"/>
    <x v="3"/>
    <x v="8"/>
    <x v="15"/>
    <x v="7"/>
    <x v="15"/>
    <x v="12"/>
    <x v="15"/>
    <x v="0"/>
    <x v="14"/>
    <x v="0"/>
    <x v="0"/>
    <x v="13"/>
    <x v="15"/>
    <x v="15"/>
    <x v="15"/>
    <x v="1"/>
    <x v="1"/>
    <x v="0"/>
    <x v="0"/>
    <x v="0"/>
  </r>
  <r>
    <x v="1"/>
    <x v="4"/>
    <x v="36"/>
    <x v="0"/>
    <x v="45"/>
    <x v="51"/>
    <x v="21"/>
    <x v="1"/>
    <x v="0"/>
    <x v="17"/>
    <x v="7"/>
    <x v="46"/>
    <x v="23"/>
    <x v="47"/>
    <x v="14"/>
    <x v="47"/>
    <x v="0"/>
    <x v="47"/>
    <x v="0"/>
    <x v="0"/>
    <x v="45"/>
    <x v="47"/>
    <x v="47"/>
    <x v="47"/>
    <x v="0"/>
    <x v="0"/>
    <x v="0"/>
    <x v="0"/>
    <x v="0"/>
  </r>
  <r>
    <x v="1"/>
    <x v="4"/>
    <x v="47"/>
    <x v="0"/>
    <x v="46"/>
    <x v="52"/>
    <x v="18"/>
    <x v="1"/>
    <x v="0"/>
    <x v="17"/>
    <x v="6"/>
    <x v="40"/>
    <x v="20"/>
    <x v="41"/>
    <x v="14"/>
    <x v="41"/>
    <x v="0"/>
    <x v="41"/>
    <x v="0"/>
    <x v="0"/>
    <x v="39"/>
    <x v="41"/>
    <x v="41"/>
    <x v="41"/>
    <x v="0"/>
    <x v="0"/>
    <x v="0"/>
    <x v="0"/>
    <x v="0"/>
  </r>
  <r>
    <x v="1"/>
    <x v="4"/>
    <x v="38"/>
    <x v="0"/>
    <x v="47"/>
    <x v="53"/>
    <x v="15"/>
    <x v="1"/>
    <x v="0"/>
    <x v="17"/>
    <x v="6"/>
    <x v="37"/>
    <x v="16"/>
    <x v="37"/>
    <x v="14"/>
    <x v="38"/>
    <x v="0"/>
    <x v="38"/>
    <x v="0"/>
    <x v="0"/>
    <x v="36"/>
    <x v="38"/>
    <x v="38"/>
    <x v="38"/>
    <x v="0"/>
    <x v="0"/>
    <x v="0"/>
    <x v="0"/>
    <x v="0"/>
  </r>
  <r>
    <x v="1"/>
    <x v="5"/>
    <x v="45"/>
    <x v="0"/>
    <x v="48"/>
    <x v="54"/>
    <x v="25"/>
    <x v="1"/>
    <x v="0"/>
    <x v="17"/>
    <x v="7"/>
    <x v="53"/>
    <x v="27"/>
    <x v="54"/>
    <x v="14"/>
    <x v="56"/>
    <x v="0"/>
    <x v="56"/>
    <x v="0"/>
    <x v="0"/>
    <x v="54"/>
    <x v="56"/>
    <x v="56"/>
    <x v="56"/>
    <x v="0"/>
    <x v="0"/>
    <x v="1"/>
    <x v="0"/>
    <x v="0"/>
  </r>
  <r>
    <x v="1"/>
    <x v="5"/>
    <x v="25"/>
    <x v="0"/>
    <x v="50"/>
    <x v="55"/>
    <x v="5"/>
    <x v="1"/>
    <x v="0"/>
    <x v="17"/>
    <x v="5"/>
    <x v="13"/>
    <x v="6"/>
    <x v="13"/>
    <x v="14"/>
    <x v="14"/>
    <x v="0"/>
    <x v="13"/>
    <x v="0"/>
    <x v="0"/>
    <x v="12"/>
    <x v="14"/>
    <x v="14"/>
    <x v="14"/>
    <x v="0"/>
    <x v="0"/>
    <x v="1"/>
    <x v="0"/>
    <x v="0"/>
  </r>
  <r>
    <x v="1"/>
    <x v="6"/>
    <x v="32"/>
    <x v="0"/>
    <x v="51"/>
    <x v="56"/>
    <x v="1"/>
    <x v="1"/>
    <x v="0"/>
    <x v="1"/>
    <x v="2"/>
    <x v="2"/>
    <x v="2"/>
    <x v="2"/>
    <x v="14"/>
    <x v="2"/>
    <x v="0"/>
    <x v="2"/>
    <x v="0"/>
    <x v="0"/>
    <x v="2"/>
    <x v="2"/>
    <x v="2"/>
    <x v="2"/>
    <x v="0"/>
    <x v="0"/>
    <x v="1"/>
    <x v="0"/>
    <x v="0"/>
  </r>
  <r>
    <x v="1"/>
    <x v="6"/>
    <x v="42"/>
    <x v="0"/>
    <x v="52"/>
    <x v="57"/>
    <x v="8"/>
    <x v="1"/>
    <x v="0"/>
    <x v="17"/>
    <x v="5"/>
    <x v="20"/>
    <x v="9"/>
    <x v="20"/>
    <x v="14"/>
    <x v="20"/>
    <x v="0"/>
    <x v="20"/>
    <x v="0"/>
    <x v="0"/>
    <x v="18"/>
    <x v="20"/>
    <x v="20"/>
    <x v="20"/>
    <x v="0"/>
    <x v="0"/>
    <x v="1"/>
    <x v="0"/>
    <x v="0"/>
  </r>
  <r>
    <x v="1"/>
    <x v="6"/>
    <x v="27"/>
    <x v="0"/>
    <x v="53"/>
    <x v="58"/>
    <x v="14"/>
    <x v="1"/>
    <x v="0"/>
    <x v="17"/>
    <x v="5"/>
    <x v="35"/>
    <x v="15"/>
    <x v="35"/>
    <x v="14"/>
    <x v="36"/>
    <x v="0"/>
    <x v="36"/>
    <x v="0"/>
    <x v="0"/>
    <x v="34"/>
    <x v="36"/>
    <x v="36"/>
    <x v="36"/>
    <x v="0"/>
    <x v="0"/>
    <x v="1"/>
    <x v="0"/>
    <x v="0"/>
  </r>
  <r>
    <x v="1"/>
    <x v="6"/>
    <x v="45"/>
    <x v="0"/>
    <x v="54"/>
    <x v="59"/>
    <x v="14"/>
    <x v="1"/>
    <x v="0"/>
    <x v="17"/>
    <x v="5"/>
    <x v="36"/>
    <x v="15"/>
    <x v="36"/>
    <x v="14"/>
    <x v="37"/>
    <x v="0"/>
    <x v="37"/>
    <x v="0"/>
    <x v="0"/>
    <x v="35"/>
    <x v="37"/>
    <x v="37"/>
    <x v="37"/>
    <x v="0"/>
    <x v="0"/>
    <x v="1"/>
    <x v="0"/>
    <x v="0"/>
  </r>
  <r>
    <x v="2"/>
    <x v="6"/>
    <x v="14"/>
    <x v="1"/>
    <x v="8"/>
    <x v="8"/>
    <x v="23"/>
    <x v="1"/>
    <x v="0"/>
    <x v="4"/>
    <x v="8"/>
    <x v="51"/>
    <x v="25"/>
    <x v="52"/>
    <x v="11"/>
    <x v="52"/>
    <x v="0"/>
    <x v="52"/>
    <x v="0"/>
    <x v="0"/>
    <x v="50"/>
    <x v="52"/>
    <x v="52"/>
    <x v="52"/>
    <x v="1"/>
    <x v="1"/>
    <x v="1"/>
    <x v="0"/>
    <x v="0"/>
  </r>
  <r>
    <x v="2"/>
    <x v="6"/>
    <x v="4"/>
    <x v="1"/>
    <x v="9"/>
    <x v="9"/>
    <x v="26"/>
    <x v="1"/>
    <x v="0"/>
    <x v="13"/>
    <x v="8"/>
    <x v="55"/>
    <x v="28"/>
    <x v="56"/>
    <x v="2"/>
    <x v="54"/>
    <x v="0"/>
    <x v="54"/>
    <x v="0"/>
    <x v="0"/>
    <x v="52"/>
    <x v="54"/>
    <x v="54"/>
    <x v="54"/>
    <x v="1"/>
    <x v="1"/>
    <x v="1"/>
    <x v="0"/>
    <x v="0"/>
  </r>
  <r>
    <x v="2"/>
    <x v="6"/>
    <x v="46"/>
    <x v="1"/>
    <x v="10"/>
    <x v="10"/>
    <x v="12"/>
    <x v="1"/>
    <x v="0"/>
    <x v="7"/>
    <x v="8"/>
    <x v="29"/>
    <x v="13"/>
    <x v="29"/>
    <x v="8"/>
    <x v="29"/>
    <x v="0"/>
    <x v="29"/>
    <x v="0"/>
    <x v="0"/>
    <x v="27"/>
    <x v="29"/>
    <x v="29"/>
    <x v="29"/>
    <x v="1"/>
    <x v="1"/>
    <x v="1"/>
    <x v="0"/>
    <x v="0"/>
  </r>
  <r>
    <x v="2"/>
    <x v="6"/>
    <x v="35"/>
    <x v="1"/>
    <x v="11"/>
    <x v="11"/>
    <x v="26"/>
    <x v="1"/>
    <x v="0"/>
    <x v="9"/>
    <x v="8"/>
    <x v="54"/>
    <x v="28"/>
    <x v="55"/>
    <x v="6"/>
    <x v="53"/>
    <x v="0"/>
    <x v="53"/>
    <x v="0"/>
    <x v="0"/>
    <x v="51"/>
    <x v="53"/>
    <x v="53"/>
    <x v="53"/>
    <x v="1"/>
    <x v="1"/>
    <x v="1"/>
    <x v="0"/>
    <x v="0"/>
  </r>
  <r>
    <x v="2"/>
    <x v="6"/>
    <x v="48"/>
    <x v="1"/>
    <x v="12"/>
    <x v="12"/>
    <x v="12"/>
    <x v="1"/>
    <x v="0"/>
    <x v="7"/>
    <x v="8"/>
    <x v="30"/>
    <x v="13"/>
    <x v="30"/>
    <x v="8"/>
    <x v="30"/>
    <x v="0"/>
    <x v="30"/>
    <x v="0"/>
    <x v="0"/>
    <x v="28"/>
    <x v="30"/>
    <x v="30"/>
    <x v="30"/>
    <x v="1"/>
    <x v="1"/>
    <x v="1"/>
    <x v="0"/>
    <x v="0"/>
  </r>
  <r>
    <x v="2"/>
    <x v="6"/>
    <x v="17"/>
    <x v="1"/>
    <x v="13"/>
    <x v="13"/>
    <x v="15"/>
    <x v="1"/>
    <x v="0"/>
    <x v="14"/>
    <x v="8"/>
    <x v="33"/>
    <x v="16"/>
    <x v="33"/>
    <x v="1"/>
    <x v="32"/>
    <x v="0"/>
    <x v="32"/>
    <x v="0"/>
    <x v="0"/>
    <x v="30"/>
    <x v="32"/>
    <x v="32"/>
    <x v="32"/>
    <x v="2"/>
    <x v="1"/>
    <x v="1"/>
    <x v="0"/>
    <x v="0"/>
  </r>
  <r>
    <x v="2"/>
    <x v="6"/>
    <x v="34"/>
    <x v="1"/>
    <x v="14"/>
    <x v="14"/>
    <x v="15"/>
    <x v="1"/>
    <x v="0"/>
    <x v="6"/>
    <x v="8"/>
    <x v="34"/>
    <x v="16"/>
    <x v="34"/>
    <x v="9"/>
    <x v="33"/>
    <x v="0"/>
    <x v="33"/>
    <x v="0"/>
    <x v="0"/>
    <x v="31"/>
    <x v="33"/>
    <x v="33"/>
    <x v="33"/>
    <x v="2"/>
    <x v="1"/>
    <x v="1"/>
    <x v="0"/>
    <x v="0"/>
  </r>
  <r>
    <x v="2"/>
    <x v="6"/>
    <x v="6"/>
    <x v="1"/>
    <x v="15"/>
    <x v="15"/>
    <x v="14"/>
    <x v="1"/>
    <x v="0"/>
    <x v="15"/>
    <x v="8"/>
    <x v="32"/>
    <x v="15"/>
    <x v="32"/>
    <x v="0"/>
    <x v="31"/>
    <x v="0"/>
    <x v="31"/>
    <x v="0"/>
    <x v="0"/>
    <x v="29"/>
    <x v="31"/>
    <x v="31"/>
    <x v="31"/>
    <x v="2"/>
    <x v="1"/>
    <x v="1"/>
    <x v="0"/>
    <x v="0"/>
  </r>
  <r>
    <x v="2"/>
    <x v="6"/>
    <x v="20"/>
    <x v="1"/>
    <x v="16"/>
    <x v="16"/>
    <x v="11"/>
    <x v="1"/>
    <x v="0"/>
    <x v="11"/>
    <x v="8"/>
    <x v="25"/>
    <x v="12"/>
    <x v="25"/>
    <x v="4"/>
    <x v="25"/>
    <x v="0"/>
    <x v="25"/>
    <x v="0"/>
    <x v="0"/>
    <x v="23"/>
    <x v="25"/>
    <x v="25"/>
    <x v="25"/>
    <x v="2"/>
    <x v="1"/>
    <x v="1"/>
    <x v="0"/>
    <x v="0"/>
  </r>
  <r>
    <x v="1"/>
    <x v="7"/>
    <x v="11"/>
    <x v="0"/>
    <x v="55"/>
    <x v="60"/>
    <x v="7"/>
    <x v="1"/>
    <x v="0"/>
    <x v="17"/>
    <x v="5"/>
    <x v="17"/>
    <x v="8"/>
    <x v="17"/>
    <x v="14"/>
    <x v="17"/>
    <x v="0"/>
    <x v="17"/>
    <x v="0"/>
    <x v="0"/>
    <x v="15"/>
    <x v="17"/>
    <x v="17"/>
    <x v="17"/>
    <x v="0"/>
    <x v="0"/>
    <x v="1"/>
    <x v="0"/>
    <x v="0"/>
  </r>
  <r>
    <x v="1"/>
    <x v="7"/>
    <x v="0"/>
    <x v="0"/>
    <x v="56"/>
    <x v="61"/>
    <x v="16"/>
    <x v="1"/>
    <x v="0"/>
    <x v="17"/>
    <x v="6"/>
    <x v="38"/>
    <x v="17"/>
    <x v="39"/>
    <x v="14"/>
    <x v="39"/>
    <x v="0"/>
    <x v="39"/>
    <x v="0"/>
    <x v="0"/>
    <x v="37"/>
    <x v="39"/>
    <x v="39"/>
    <x v="39"/>
    <x v="0"/>
    <x v="0"/>
    <x v="1"/>
    <x v="0"/>
    <x v="0"/>
  </r>
  <r>
    <x v="1"/>
    <x v="7"/>
    <x v="3"/>
    <x v="0"/>
    <x v="57"/>
    <x v="31"/>
    <x v="5"/>
    <x v="1"/>
    <x v="0"/>
    <x v="17"/>
    <x v="6"/>
    <x v="12"/>
    <x v="6"/>
    <x v="12"/>
    <x v="14"/>
    <x v="12"/>
    <x v="0"/>
    <x v="11"/>
    <x v="0"/>
    <x v="0"/>
    <x v="10"/>
    <x v="12"/>
    <x v="12"/>
    <x v="12"/>
    <x v="0"/>
    <x v="0"/>
    <x v="1"/>
    <x v="0"/>
    <x v="0"/>
  </r>
  <r>
    <x v="1"/>
    <x v="7"/>
    <x v="10"/>
    <x v="0"/>
    <x v="58"/>
    <x v="32"/>
    <x v="10"/>
    <x v="1"/>
    <x v="0"/>
    <x v="17"/>
    <x v="6"/>
    <x v="26"/>
    <x v="11"/>
    <x v="26"/>
    <x v="14"/>
    <x v="26"/>
    <x v="0"/>
    <x v="26"/>
    <x v="0"/>
    <x v="0"/>
    <x v="24"/>
    <x v="26"/>
    <x v="26"/>
    <x v="26"/>
    <x v="0"/>
    <x v="0"/>
    <x v="1"/>
    <x v="0"/>
    <x v="0"/>
  </r>
  <r>
    <x v="1"/>
    <x v="7"/>
    <x v="18"/>
    <x v="0"/>
    <x v="49"/>
    <x v="33"/>
    <x v="10"/>
    <x v="1"/>
    <x v="0"/>
    <x v="17"/>
    <x v="5"/>
    <x v="27"/>
    <x v="11"/>
    <x v="27"/>
    <x v="14"/>
    <x v="28"/>
    <x v="0"/>
    <x v="28"/>
    <x v="0"/>
    <x v="0"/>
    <x v="26"/>
    <x v="28"/>
    <x v="28"/>
    <x v="28"/>
    <x v="0"/>
    <x v="0"/>
    <x v="1"/>
    <x v="0"/>
    <x v="0"/>
  </r>
  <r>
    <x v="2"/>
    <x v="7"/>
    <x v="21"/>
    <x v="1"/>
    <x v="17"/>
    <x v="17"/>
    <x v="4"/>
    <x v="0"/>
    <x v="0"/>
    <x v="0"/>
    <x v="4"/>
    <x v="10"/>
    <x v="5"/>
    <x v="10"/>
    <x v="7"/>
    <x v="10"/>
    <x v="1"/>
    <x v="16"/>
    <x v="0"/>
    <x v="0"/>
    <x v="60"/>
    <x v="11"/>
    <x v="11"/>
    <x v="11"/>
    <x v="2"/>
    <x v="1"/>
    <x v="1"/>
    <x v="0"/>
    <x v="0"/>
  </r>
  <r>
    <x v="2"/>
    <x v="7"/>
    <x v="39"/>
    <x v="1"/>
    <x v="18"/>
    <x v="18"/>
    <x v="19"/>
    <x v="1"/>
    <x v="0"/>
    <x v="13"/>
    <x v="1"/>
    <x v="43"/>
    <x v="21"/>
    <x v="44"/>
    <x v="2"/>
    <x v="43"/>
    <x v="0"/>
    <x v="43"/>
    <x v="0"/>
    <x v="0"/>
    <x v="41"/>
    <x v="43"/>
    <x v="43"/>
    <x v="43"/>
    <x v="2"/>
    <x v="1"/>
    <x v="1"/>
    <x v="0"/>
    <x v="0"/>
  </r>
  <r>
    <x v="2"/>
    <x v="7"/>
    <x v="9"/>
    <x v="1"/>
    <x v="19"/>
    <x v="19"/>
    <x v="4"/>
    <x v="1"/>
    <x v="0"/>
    <x v="8"/>
    <x v="0"/>
    <x v="9"/>
    <x v="5"/>
    <x v="9"/>
    <x v="7"/>
    <x v="9"/>
    <x v="0"/>
    <x v="9"/>
    <x v="0"/>
    <x v="0"/>
    <x v="8"/>
    <x v="9"/>
    <x v="9"/>
    <x v="9"/>
    <x v="2"/>
    <x v="1"/>
    <x v="1"/>
    <x v="0"/>
    <x v="0"/>
  </r>
  <r>
    <x v="2"/>
    <x v="7"/>
    <x v="19"/>
    <x v="1"/>
    <x v="20"/>
    <x v="20"/>
    <x v="3"/>
    <x v="1"/>
    <x v="0"/>
    <x v="10"/>
    <x v="0"/>
    <x v="8"/>
    <x v="4"/>
    <x v="8"/>
    <x v="5"/>
    <x v="8"/>
    <x v="0"/>
    <x v="7"/>
    <x v="0"/>
    <x v="0"/>
    <x v="7"/>
    <x v="8"/>
    <x v="8"/>
    <x v="8"/>
    <x v="2"/>
    <x v="1"/>
    <x v="1"/>
    <x v="0"/>
    <x v="0"/>
  </r>
  <r>
    <x v="2"/>
    <x v="7"/>
    <x v="50"/>
    <x v="1"/>
    <x v="21"/>
    <x v="21"/>
    <x v="6"/>
    <x v="1"/>
    <x v="0"/>
    <x v="16"/>
    <x v="0"/>
    <x v="16"/>
    <x v="7"/>
    <x v="16"/>
    <x v="0"/>
    <x v="16"/>
    <x v="0"/>
    <x v="15"/>
    <x v="0"/>
    <x v="0"/>
    <x v="14"/>
    <x v="16"/>
    <x v="16"/>
    <x v="16"/>
    <x v="2"/>
    <x v="1"/>
    <x v="1"/>
    <x v="0"/>
    <x v="0"/>
  </r>
  <r>
    <x v="2"/>
    <x v="7"/>
    <x v="49"/>
    <x v="1"/>
    <x v="22"/>
    <x v="22"/>
    <x v="9"/>
    <x v="1"/>
    <x v="0"/>
    <x v="6"/>
    <x v="0"/>
    <x v="21"/>
    <x v="10"/>
    <x v="21"/>
    <x v="9"/>
    <x v="21"/>
    <x v="0"/>
    <x v="21"/>
    <x v="0"/>
    <x v="0"/>
    <x v="19"/>
    <x v="21"/>
    <x v="21"/>
    <x v="21"/>
    <x v="2"/>
    <x v="1"/>
    <x v="1"/>
    <x v="0"/>
    <x v="0"/>
  </r>
  <r>
    <x v="2"/>
    <x v="7"/>
    <x v="40"/>
    <x v="1"/>
    <x v="23"/>
    <x v="23"/>
    <x v="13"/>
    <x v="1"/>
    <x v="0"/>
    <x v="9"/>
    <x v="1"/>
    <x v="28"/>
    <x v="14"/>
    <x v="28"/>
    <x v="6"/>
    <x v="27"/>
    <x v="0"/>
    <x v="27"/>
    <x v="0"/>
    <x v="0"/>
    <x v="25"/>
    <x v="27"/>
    <x v="27"/>
    <x v="27"/>
    <x v="2"/>
    <x v="1"/>
    <x v="1"/>
    <x v="0"/>
    <x v="0"/>
  </r>
  <r>
    <x v="2"/>
    <x v="7"/>
    <x v="7"/>
    <x v="1"/>
    <x v="24"/>
    <x v="24"/>
    <x v="22"/>
    <x v="1"/>
    <x v="0"/>
    <x v="3"/>
    <x v="0"/>
    <x v="50"/>
    <x v="24"/>
    <x v="51"/>
    <x v="12"/>
    <x v="50"/>
    <x v="0"/>
    <x v="50"/>
    <x v="0"/>
    <x v="0"/>
    <x v="48"/>
    <x v="50"/>
    <x v="50"/>
    <x v="50"/>
    <x v="2"/>
    <x v="1"/>
    <x v="1"/>
    <x v="0"/>
    <x v="0"/>
  </r>
  <r>
    <x v="1"/>
    <x v="8"/>
    <x v="1"/>
    <x v="0"/>
    <x v="59"/>
    <x v="34"/>
    <x v="29"/>
    <x v="1"/>
    <x v="0"/>
    <x v="17"/>
    <x v="6"/>
    <x v="58"/>
    <x v="31"/>
    <x v="59"/>
    <x v="14"/>
    <x v="59"/>
    <x v="0"/>
    <x v="59"/>
    <x v="0"/>
    <x v="0"/>
    <x v="57"/>
    <x v="59"/>
    <x v="59"/>
    <x v="59"/>
    <x v="0"/>
    <x v="0"/>
    <x v="1"/>
    <x v="0"/>
    <x v="0"/>
  </r>
  <r>
    <x v="1"/>
    <x v="8"/>
    <x v="22"/>
    <x v="0"/>
    <x v="60"/>
    <x v="35"/>
    <x v="17"/>
    <x v="1"/>
    <x v="0"/>
    <x v="17"/>
    <x v="5"/>
    <x v="41"/>
    <x v="19"/>
    <x v="42"/>
    <x v="14"/>
    <x v="42"/>
    <x v="0"/>
    <x v="42"/>
    <x v="0"/>
    <x v="0"/>
    <x v="40"/>
    <x v="42"/>
    <x v="42"/>
    <x v="42"/>
    <x v="0"/>
    <x v="0"/>
    <x v="1"/>
    <x v="0"/>
    <x v="0"/>
  </r>
  <r>
    <x v="1"/>
    <x v="8"/>
    <x v="29"/>
    <x v="0"/>
    <x v="61"/>
    <x v="36"/>
    <x v="20"/>
    <x v="1"/>
    <x v="0"/>
    <x v="17"/>
    <x v="5"/>
    <x v="47"/>
    <x v="22"/>
    <x v="48"/>
    <x v="14"/>
    <x v="48"/>
    <x v="0"/>
    <x v="48"/>
    <x v="0"/>
    <x v="0"/>
    <x v="46"/>
    <x v="48"/>
    <x v="48"/>
    <x v="48"/>
    <x v="0"/>
    <x v="0"/>
    <x v="1"/>
    <x v="0"/>
    <x v="0"/>
  </r>
  <r>
    <x v="2"/>
    <x v="8"/>
    <x v="4"/>
    <x v="1"/>
    <x v="25"/>
    <x v="25"/>
    <x v="14"/>
    <x v="1"/>
    <x v="0"/>
    <x v="14"/>
    <x v="0"/>
    <x v="37"/>
    <x v="15"/>
    <x v="38"/>
    <x v="1"/>
    <x v="35"/>
    <x v="0"/>
    <x v="35"/>
    <x v="0"/>
    <x v="0"/>
    <x v="33"/>
    <x v="35"/>
    <x v="35"/>
    <x v="35"/>
    <x v="2"/>
    <x v="1"/>
    <x v="1"/>
    <x v="0"/>
    <x v="0"/>
  </r>
  <r>
    <x v="2"/>
    <x v="8"/>
    <x v="35"/>
    <x v="1"/>
    <x v="26"/>
    <x v="26"/>
    <x v="5"/>
    <x v="1"/>
    <x v="0"/>
    <x v="12"/>
    <x v="0"/>
    <x v="11"/>
    <x v="6"/>
    <x v="11"/>
    <x v="3"/>
    <x v="11"/>
    <x v="0"/>
    <x v="10"/>
    <x v="0"/>
    <x v="0"/>
    <x v="9"/>
    <x v="10"/>
    <x v="10"/>
    <x v="10"/>
    <x v="2"/>
    <x v="1"/>
    <x v="1"/>
    <x v="0"/>
    <x v="0"/>
  </r>
  <r>
    <x v="2"/>
    <x v="8"/>
    <x v="48"/>
    <x v="1"/>
    <x v="31"/>
    <x v="27"/>
    <x v="3"/>
    <x v="1"/>
    <x v="0"/>
    <x v="2"/>
    <x v="0"/>
    <x v="7"/>
    <x v="4"/>
    <x v="7"/>
    <x v="13"/>
    <x v="7"/>
    <x v="0"/>
    <x v="6"/>
    <x v="0"/>
    <x v="0"/>
    <x v="6"/>
    <x v="7"/>
    <x v="7"/>
    <x v="7"/>
    <x v="2"/>
    <x v="1"/>
    <x v="1"/>
    <x v="0"/>
    <x v="0"/>
  </r>
  <r>
    <x v="2"/>
    <x v="8"/>
    <x v="44"/>
    <x v="1"/>
    <x v="32"/>
    <x v="28"/>
    <x v="2"/>
    <x v="1"/>
    <x v="0"/>
    <x v="10"/>
    <x v="2"/>
    <x v="4"/>
    <x v="3"/>
    <x v="4"/>
    <x v="5"/>
    <x v="4"/>
    <x v="0"/>
    <x v="4"/>
    <x v="0"/>
    <x v="0"/>
    <x v="4"/>
    <x v="4"/>
    <x v="4"/>
    <x v="4"/>
    <x v="2"/>
    <x v="1"/>
    <x v="1"/>
    <x v="0"/>
    <x v="0"/>
  </r>
  <r>
    <x v="2"/>
    <x v="8"/>
    <x v="33"/>
    <x v="1"/>
    <x v="33"/>
    <x v="29"/>
    <x v="0"/>
    <x v="1"/>
    <x v="0"/>
    <x v="7"/>
    <x v="3"/>
    <x v="0"/>
    <x v="1"/>
    <x v="0"/>
    <x v="8"/>
    <x v="0"/>
    <x v="0"/>
    <x v="0"/>
    <x v="0"/>
    <x v="0"/>
    <x v="0"/>
    <x v="0"/>
    <x v="0"/>
    <x v="0"/>
    <x v="2"/>
    <x v="1"/>
    <x v="1"/>
    <x v="0"/>
    <x v="0"/>
  </r>
  <r>
    <x v="2"/>
    <x v="8"/>
    <x v="4"/>
    <x v="1"/>
    <x v="34"/>
    <x v="30"/>
    <x v="2"/>
    <x v="0"/>
    <x v="0"/>
    <x v="0"/>
    <x v="4"/>
    <x v="5"/>
    <x v="3"/>
    <x v="5"/>
    <x v="7"/>
    <x v="5"/>
    <x v="1"/>
    <x v="8"/>
    <x v="0"/>
    <x v="0"/>
    <x v="60"/>
    <x v="5"/>
    <x v="5"/>
    <x v="5"/>
    <x v="2"/>
    <x v="1"/>
    <x v="1"/>
    <x v="0"/>
    <x v="0"/>
  </r>
  <r>
    <x v="0"/>
    <x v="9"/>
    <x v="5"/>
    <x v="0"/>
    <x v="27"/>
    <x v="38"/>
    <x v="20"/>
    <x v="1"/>
    <x v="0"/>
    <x v="1"/>
    <x v="2"/>
    <x v="42"/>
    <x v="22"/>
    <x v="43"/>
    <x v="14"/>
    <x v="44"/>
    <x v="0"/>
    <x v="44"/>
    <x v="0"/>
    <x v="0"/>
    <x v="42"/>
    <x v="44"/>
    <x v="44"/>
    <x v="44"/>
    <x v="0"/>
    <x v="0"/>
    <x v="2"/>
    <x v="0"/>
    <x v="0"/>
  </r>
  <r>
    <x v="0"/>
    <x v="9"/>
    <x v="2"/>
    <x v="0"/>
    <x v="28"/>
    <x v="39"/>
    <x v="20"/>
    <x v="1"/>
    <x v="0"/>
    <x v="1"/>
    <x v="2"/>
    <x v="44"/>
    <x v="22"/>
    <x v="45"/>
    <x v="14"/>
    <x v="45"/>
    <x v="0"/>
    <x v="45"/>
    <x v="0"/>
    <x v="0"/>
    <x v="43"/>
    <x v="45"/>
    <x v="45"/>
    <x v="45"/>
    <x v="0"/>
    <x v="0"/>
    <x v="2"/>
    <x v="0"/>
    <x v="0"/>
  </r>
  <r>
    <x v="0"/>
    <x v="9"/>
    <x v="45"/>
    <x v="0"/>
    <x v="29"/>
    <x v="40"/>
    <x v="24"/>
    <x v="1"/>
    <x v="0"/>
    <x v="1"/>
    <x v="3"/>
    <x v="52"/>
    <x v="26"/>
    <x v="53"/>
    <x v="14"/>
    <x v="55"/>
    <x v="0"/>
    <x v="55"/>
    <x v="0"/>
    <x v="0"/>
    <x v="53"/>
    <x v="55"/>
    <x v="55"/>
    <x v="55"/>
    <x v="0"/>
    <x v="0"/>
    <x v="2"/>
    <x v="0"/>
    <x v="0"/>
  </r>
  <r>
    <x v="0"/>
    <x v="9"/>
    <x v="23"/>
    <x v="0"/>
    <x v="30"/>
    <x v="37"/>
    <x v="10"/>
    <x v="1"/>
    <x v="0"/>
    <x v="1"/>
    <x v="2"/>
    <x v="23"/>
    <x v="11"/>
    <x v="23"/>
    <x v="14"/>
    <x v="24"/>
    <x v="0"/>
    <x v="24"/>
    <x v="0"/>
    <x v="0"/>
    <x v="22"/>
    <x v="24"/>
    <x v="24"/>
    <x v="24"/>
    <x v="0"/>
    <x v="0"/>
    <x v="2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46">
  <r>
    <x v="0"/>
    <x v="3"/>
    <x v="238"/>
    <x v="7"/>
    <x v="778"/>
    <x v="872"/>
    <x v="8"/>
    <x v="1"/>
    <x v="0"/>
    <x v="38"/>
    <x v="0"/>
    <x v="288"/>
    <x v="8"/>
    <x v="365"/>
    <x v="12"/>
    <x v="422"/>
    <x v="0"/>
    <x v="456"/>
    <x v="417"/>
    <x v="357"/>
    <x v="230"/>
    <x v="492"/>
    <x v="470"/>
    <x v="465"/>
    <x v="10"/>
    <x v="1"/>
  </r>
  <r>
    <x v="0"/>
    <x v="3"/>
    <x v="23"/>
    <x v="7"/>
    <x v="779"/>
    <x v="873"/>
    <x v="6"/>
    <x v="1"/>
    <x v="0"/>
    <x v="38"/>
    <x v="0"/>
    <x v="217"/>
    <x v="6"/>
    <x v="266"/>
    <x v="12"/>
    <x v="316"/>
    <x v="0"/>
    <x v="351"/>
    <x v="322"/>
    <x v="263"/>
    <x v="230"/>
    <x v="390"/>
    <x v="366"/>
    <x v="363"/>
    <x v="10"/>
    <x v="1"/>
  </r>
  <r>
    <x v="0"/>
    <x v="3"/>
    <x v="404"/>
    <x v="7"/>
    <x v="780"/>
    <x v="886"/>
    <x v="22"/>
    <x v="1"/>
    <x v="0"/>
    <x v="38"/>
    <x v="0"/>
    <x v="699"/>
    <x v="22"/>
    <x v="921"/>
    <x v="12"/>
    <x v="1041"/>
    <x v="0"/>
    <x v="1096"/>
    <x v="995"/>
    <x v="853"/>
    <x v="230"/>
    <x v="1163"/>
    <x v="1131"/>
    <x v="1110"/>
    <x v="10"/>
    <x v="1"/>
  </r>
  <r>
    <x v="0"/>
    <x v="3"/>
    <x v="742"/>
    <x v="7"/>
    <x v="781"/>
    <x v="883"/>
    <x v="10"/>
    <x v="1"/>
    <x v="0"/>
    <x v="38"/>
    <x v="0"/>
    <x v="355"/>
    <x v="10"/>
    <x v="467"/>
    <x v="12"/>
    <x v="531"/>
    <x v="0"/>
    <x v="572"/>
    <x v="527"/>
    <x v="451"/>
    <x v="230"/>
    <x v="613"/>
    <x v="590"/>
    <x v="585"/>
    <x v="10"/>
    <x v="1"/>
  </r>
  <r>
    <x v="0"/>
    <x v="3"/>
    <x v="406"/>
    <x v="7"/>
    <x v="782"/>
    <x v="884"/>
    <x v="2"/>
    <x v="1"/>
    <x v="0"/>
    <x v="38"/>
    <x v="0"/>
    <x v="49"/>
    <x v="2"/>
    <x v="51"/>
    <x v="12"/>
    <x v="66"/>
    <x v="0"/>
    <x v="80"/>
    <x v="70"/>
    <x v="54"/>
    <x v="230"/>
    <x v="103"/>
    <x v="86"/>
    <x v="85"/>
    <x v="10"/>
    <x v="1"/>
  </r>
  <r>
    <x v="0"/>
    <x v="3"/>
    <x v="741"/>
    <x v="7"/>
    <x v="783"/>
    <x v="879"/>
    <x v="24"/>
    <x v="1"/>
    <x v="0"/>
    <x v="38"/>
    <x v="0"/>
    <x v="728"/>
    <x v="24"/>
    <x v="952"/>
    <x v="12"/>
    <x v="1078"/>
    <x v="0"/>
    <x v="1138"/>
    <x v="1022"/>
    <x v="866"/>
    <x v="230"/>
    <x v="1199"/>
    <x v="1172"/>
    <x v="1150"/>
    <x v="10"/>
    <x v="1"/>
  </r>
  <r>
    <x v="0"/>
    <x v="3"/>
    <x v="658"/>
    <x v="7"/>
    <x v="784"/>
    <x v="885"/>
    <x v="8"/>
    <x v="1"/>
    <x v="0"/>
    <x v="38"/>
    <x v="0"/>
    <x v="259"/>
    <x v="8"/>
    <x v="321"/>
    <x v="12"/>
    <x v="379"/>
    <x v="0"/>
    <x v="414"/>
    <x v="374"/>
    <x v="318"/>
    <x v="230"/>
    <x v="452"/>
    <x v="426"/>
    <x v="423"/>
    <x v="10"/>
    <x v="1"/>
  </r>
  <r>
    <x v="0"/>
    <x v="3"/>
    <x v="443"/>
    <x v="7"/>
    <x v="785"/>
    <x v="888"/>
    <x v="5"/>
    <x v="1"/>
    <x v="0"/>
    <x v="38"/>
    <x v="0"/>
    <x v="161"/>
    <x v="5"/>
    <x v="187"/>
    <x v="12"/>
    <x v="232"/>
    <x v="0"/>
    <x v="259"/>
    <x v="234"/>
    <x v="190"/>
    <x v="230"/>
    <x v="297"/>
    <x v="274"/>
    <x v="269"/>
    <x v="10"/>
    <x v="1"/>
  </r>
  <r>
    <x v="0"/>
    <x v="3"/>
    <x v="173"/>
    <x v="7"/>
    <x v="786"/>
    <x v="451"/>
    <x v="8"/>
    <x v="1"/>
    <x v="0"/>
    <x v="38"/>
    <x v="0"/>
    <x v="302"/>
    <x v="8"/>
    <x v="384"/>
    <x v="12"/>
    <x v="442"/>
    <x v="0"/>
    <x v="480"/>
    <x v="438"/>
    <x v="375"/>
    <x v="230"/>
    <x v="518"/>
    <x v="495"/>
    <x v="493"/>
    <x v="10"/>
    <x v="1"/>
  </r>
  <r>
    <x v="0"/>
    <x v="3"/>
    <x v="446"/>
    <x v="7"/>
    <x v="787"/>
    <x v="452"/>
    <x v="2"/>
    <x v="1"/>
    <x v="0"/>
    <x v="38"/>
    <x v="0"/>
    <x v="53"/>
    <x v="2"/>
    <x v="55"/>
    <x v="12"/>
    <x v="72"/>
    <x v="0"/>
    <x v="86"/>
    <x v="76"/>
    <x v="59"/>
    <x v="230"/>
    <x v="109"/>
    <x v="93"/>
    <x v="92"/>
    <x v="10"/>
    <x v="1"/>
  </r>
  <r>
    <x v="0"/>
    <x v="3"/>
    <x v="775"/>
    <x v="7"/>
    <x v="788"/>
    <x v="880"/>
    <x v="6"/>
    <x v="1"/>
    <x v="0"/>
    <x v="38"/>
    <x v="0"/>
    <x v="200"/>
    <x v="6"/>
    <x v="240"/>
    <x v="12"/>
    <x v="287"/>
    <x v="0"/>
    <x v="324"/>
    <x v="294"/>
    <x v="237"/>
    <x v="230"/>
    <x v="363"/>
    <x v="338"/>
    <x v="336"/>
    <x v="10"/>
    <x v="1"/>
  </r>
  <r>
    <x v="0"/>
    <x v="3"/>
    <x v="512"/>
    <x v="7"/>
    <x v="789"/>
    <x v="881"/>
    <x v="5"/>
    <x v="1"/>
    <x v="0"/>
    <x v="38"/>
    <x v="0"/>
    <x v="176"/>
    <x v="5"/>
    <x v="207"/>
    <x v="12"/>
    <x v="252"/>
    <x v="0"/>
    <x v="290"/>
    <x v="257"/>
    <x v="204"/>
    <x v="230"/>
    <x v="323"/>
    <x v="305"/>
    <x v="300"/>
    <x v="10"/>
    <x v="1"/>
  </r>
  <r>
    <x v="0"/>
    <x v="3"/>
    <x v="653"/>
    <x v="7"/>
    <x v="790"/>
    <x v="453"/>
    <x v="7"/>
    <x v="1"/>
    <x v="0"/>
    <x v="38"/>
    <x v="0"/>
    <x v="234"/>
    <x v="7"/>
    <x v="289"/>
    <x v="12"/>
    <x v="343"/>
    <x v="0"/>
    <x v="379"/>
    <x v="346"/>
    <x v="285"/>
    <x v="230"/>
    <x v="416"/>
    <x v="391"/>
    <x v="389"/>
    <x v="10"/>
    <x v="1"/>
  </r>
  <r>
    <x v="0"/>
    <x v="3"/>
    <x v="500"/>
    <x v="7"/>
    <x v="791"/>
    <x v="454"/>
    <x v="5"/>
    <x v="1"/>
    <x v="0"/>
    <x v="38"/>
    <x v="0"/>
    <x v="150"/>
    <x v="5"/>
    <x v="171"/>
    <x v="12"/>
    <x v="212"/>
    <x v="0"/>
    <x v="241"/>
    <x v="213"/>
    <x v="174"/>
    <x v="230"/>
    <x v="283"/>
    <x v="250"/>
    <x v="249"/>
    <x v="10"/>
    <x v="1"/>
  </r>
  <r>
    <x v="0"/>
    <x v="3"/>
    <x v="497"/>
    <x v="7"/>
    <x v="792"/>
    <x v="455"/>
    <x v="8"/>
    <x v="1"/>
    <x v="0"/>
    <x v="38"/>
    <x v="0"/>
    <x v="259"/>
    <x v="8"/>
    <x v="321"/>
    <x v="12"/>
    <x v="379"/>
    <x v="0"/>
    <x v="414"/>
    <x v="374"/>
    <x v="318"/>
    <x v="230"/>
    <x v="452"/>
    <x v="426"/>
    <x v="423"/>
    <x v="10"/>
    <x v="1"/>
  </r>
  <r>
    <x v="0"/>
    <x v="3"/>
    <x v="832"/>
    <x v="7"/>
    <x v="793"/>
    <x v="874"/>
    <x v="10"/>
    <x v="1"/>
    <x v="0"/>
    <x v="38"/>
    <x v="0"/>
    <x v="336"/>
    <x v="10"/>
    <x v="437"/>
    <x v="12"/>
    <x v="499"/>
    <x v="0"/>
    <x v="543"/>
    <x v="493"/>
    <x v="426"/>
    <x v="230"/>
    <x v="585"/>
    <x v="559"/>
    <x v="555"/>
    <x v="10"/>
    <x v="1"/>
  </r>
  <r>
    <x v="0"/>
    <x v="3"/>
    <x v="40"/>
    <x v="7"/>
    <x v="268"/>
    <x v="456"/>
    <x v="6"/>
    <x v="1"/>
    <x v="0"/>
    <x v="38"/>
    <x v="0"/>
    <x v="196"/>
    <x v="6"/>
    <x v="234"/>
    <x v="12"/>
    <x v="281"/>
    <x v="0"/>
    <x v="319"/>
    <x v="290"/>
    <x v="231"/>
    <x v="230"/>
    <x v="358"/>
    <x v="333"/>
    <x v="332"/>
    <x v="10"/>
    <x v="1"/>
  </r>
  <r>
    <x v="0"/>
    <x v="3"/>
    <x v="620"/>
    <x v="7"/>
    <x v="269"/>
    <x v="887"/>
    <x v="12"/>
    <x v="1"/>
    <x v="0"/>
    <x v="38"/>
    <x v="0"/>
    <x v="402"/>
    <x v="12"/>
    <x v="529"/>
    <x v="12"/>
    <x v="593"/>
    <x v="0"/>
    <x v="642"/>
    <x v="582"/>
    <x v="500"/>
    <x v="230"/>
    <x v="688"/>
    <x v="655"/>
    <x v="649"/>
    <x v="10"/>
    <x v="1"/>
  </r>
  <r>
    <x v="0"/>
    <x v="3"/>
    <x v="208"/>
    <x v="7"/>
    <x v="270"/>
    <x v="464"/>
    <x v="20"/>
    <x v="1"/>
    <x v="0"/>
    <x v="38"/>
    <x v="0"/>
    <x v="682"/>
    <x v="20"/>
    <x v="903"/>
    <x v="12"/>
    <x v="1026"/>
    <x v="0"/>
    <x v="1085"/>
    <x v="983"/>
    <x v="845"/>
    <x v="230"/>
    <x v="1152"/>
    <x v="1116"/>
    <x v="1098"/>
    <x v="10"/>
    <x v="1"/>
  </r>
  <r>
    <x v="0"/>
    <x v="3"/>
    <x v="815"/>
    <x v="7"/>
    <x v="271"/>
    <x v="459"/>
    <x v="5"/>
    <x v="1"/>
    <x v="0"/>
    <x v="38"/>
    <x v="0"/>
    <x v="169"/>
    <x v="5"/>
    <x v="196"/>
    <x v="12"/>
    <x v="244"/>
    <x v="0"/>
    <x v="280"/>
    <x v="248"/>
    <x v="198"/>
    <x v="230"/>
    <x v="314"/>
    <x v="292"/>
    <x v="289"/>
    <x v="10"/>
    <x v="1"/>
  </r>
  <r>
    <x v="0"/>
    <x v="3"/>
    <x v="862"/>
    <x v="7"/>
    <x v="272"/>
    <x v="463"/>
    <x v="12"/>
    <x v="1"/>
    <x v="0"/>
    <x v="38"/>
    <x v="0"/>
    <x v="408"/>
    <x v="12"/>
    <x v="535"/>
    <x v="12"/>
    <x v="603"/>
    <x v="0"/>
    <x v="651"/>
    <x v="592"/>
    <x v="508"/>
    <x v="230"/>
    <x v="702"/>
    <x v="669"/>
    <x v="660"/>
    <x v="10"/>
    <x v="1"/>
  </r>
  <r>
    <x v="0"/>
    <x v="3"/>
    <x v="808"/>
    <x v="7"/>
    <x v="273"/>
    <x v="460"/>
    <x v="8"/>
    <x v="1"/>
    <x v="0"/>
    <x v="38"/>
    <x v="0"/>
    <x v="285"/>
    <x v="8"/>
    <x v="360"/>
    <x v="12"/>
    <x v="417"/>
    <x v="0"/>
    <x v="450"/>
    <x v="412"/>
    <x v="353"/>
    <x v="230"/>
    <x v="487"/>
    <x v="464"/>
    <x v="459"/>
    <x v="10"/>
    <x v="1"/>
  </r>
  <r>
    <x v="0"/>
    <x v="3"/>
    <x v="590"/>
    <x v="7"/>
    <x v="274"/>
    <x v="871"/>
    <x v="12"/>
    <x v="1"/>
    <x v="0"/>
    <x v="38"/>
    <x v="0"/>
    <x v="415"/>
    <x v="12"/>
    <x v="546"/>
    <x v="12"/>
    <x v="611"/>
    <x v="0"/>
    <x v="657"/>
    <x v="599"/>
    <x v="512"/>
    <x v="230"/>
    <x v="708"/>
    <x v="675"/>
    <x v="665"/>
    <x v="10"/>
    <x v="1"/>
  </r>
  <r>
    <x v="0"/>
    <x v="3"/>
    <x v="112"/>
    <x v="7"/>
    <x v="275"/>
    <x v="878"/>
    <x v="3"/>
    <x v="1"/>
    <x v="0"/>
    <x v="38"/>
    <x v="0"/>
    <x v="84"/>
    <x v="3"/>
    <x v="89"/>
    <x v="12"/>
    <x v="119"/>
    <x v="0"/>
    <x v="139"/>
    <x v="123"/>
    <x v="94"/>
    <x v="230"/>
    <x v="168"/>
    <x v="145"/>
    <x v="143"/>
    <x v="10"/>
    <x v="1"/>
  </r>
  <r>
    <x v="0"/>
    <x v="3"/>
    <x v="239"/>
    <x v="7"/>
    <x v="276"/>
    <x v="462"/>
    <x v="8"/>
    <x v="1"/>
    <x v="0"/>
    <x v="38"/>
    <x v="0"/>
    <x v="294"/>
    <x v="8"/>
    <x v="372"/>
    <x v="12"/>
    <x v="431"/>
    <x v="0"/>
    <x v="468"/>
    <x v="426"/>
    <x v="365"/>
    <x v="230"/>
    <x v="503"/>
    <x v="480"/>
    <x v="479"/>
    <x v="10"/>
    <x v="1"/>
  </r>
  <r>
    <x v="0"/>
    <x v="3"/>
    <x v="76"/>
    <x v="7"/>
    <x v="277"/>
    <x v="876"/>
    <x v="6"/>
    <x v="1"/>
    <x v="0"/>
    <x v="38"/>
    <x v="0"/>
    <x v="212"/>
    <x v="6"/>
    <x v="256"/>
    <x v="12"/>
    <x v="307"/>
    <x v="0"/>
    <x v="344"/>
    <x v="313"/>
    <x v="256"/>
    <x v="230"/>
    <x v="382"/>
    <x v="358"/>
    <x v="356"/>
    <x v="10"/>
    <x v="1"/>
  </r>
  <r>
    <x v="0"/>
    <x v="3"/>
    <x v="743"/>
    <x v="7"/>
    <x v="278"/>
    <x v="875"/>
    <x v="12"/>
    <x v="1"/>
    <x v="0"/>
    <x v="38"/>
    <x v="0"/>
    <x v="433"/>
    <x v="12"/>
    <x v="575"/>
    <x v="12"/>
    <x v="636"/>
    <x v="0"/>
    <x v="680"/>
    <x v="620"/>
    <x v="525"/>
    <x v="230"/>
    <x v="730"/>
    <x v="698"/>
    <x v="685"/>
    <x v="10"/>
    <x v="1"/>
  </r>
  <r>
    <x v="0"/>
    <x v="3"/>
    <x v="723"/>
    <x v="7"/>
    <x v="279"/>
    <x v="882"/>
    <x v="8"/>
    <x v="1"/>
    <x v="0"/>
    <x v="38"/>
    <x v="0"/>
    <x v="283"/>
    <x v="8"/>
    <x v="357"/>
    <x v="12"/>
    <x v="414"/>
    <x v="0"/>
    <x v="447"/>
    <x v="409"/>
    <x v="350"/>
    <x v="230"/>
    <x v="484"/>
    <x v="460"/>
    <x v="456"/>
    <x v="10"/>
    <x v="1"/>
  </r>
  <r>
    <x v="0"/>
    <x v="3"/>
    <x v="72"/>
    <x v="2"/>
    <x v="280"/>
    <x v="1015"/>
    <x v="20"/>
    <x v="1"/>
    <x v="0"/>
    <x v="19"/>
    <x v="0"/>
    <x v="657"/>
    <x v="20"/>
    <x v="871"/>
    <x v="31"/>
    <x v="1007"/>
    <x v="0"/>
    <x v="1065"/>
    <x v="966"/>
    <x v="839"/>
    <x v="230"/>
    <x v="1123"/>
    <x v="1095"/>
    <x v="1078"/>
    <x v="2"/>
    <x v="1"/>
  </r>
  <r>
    <x v="0"/>
    <x v="3"/>
    <x v="888"/>
    <x v="2"/>
    <x v="281"/>
    <x v="1015"/>
    <x v="20"/>
    <x v="1"/>
    <x v="0"/>
    <x v="19"/>
    <x v="0"/>
    <x v="620"/>
    <x v="20"/>
    <x v="826"/>
    <x v="31"/>
    <x v="963"/>
    <x v="0"/>
    <x v="1011"/>
    <x v="924"/>
    <x v="806"/>
    <x v="230"/>
    <x v="1070"/>
    <x v="1041"/>
    <x v="1027"/>
    <x v="2"/>
    <x v="1"/>
  </r>
  <r>
    <x v="0"/>
    <x v="3"/>
    <x v="888"/>
    <x v="2"/>
    <x v="282"/>
    <x v="1015"/>
    <x v="20"/>
    <x v="1"/>
    <x v="0"/>
    <x v="19"/>
    <x v="0"/>
    <x v="656"/>
    <x v="20"/>
    <x v="870"/>
    <x v="31"/>
    <x v="1006"/>
    <x v="0"/>
    <x v="1064"/>
    <x v="965"/>
    <x v="839"/>
    <x v="230"/>
    <x v="1122"/>
    <x v="1094"/>
    <x v="1077"/>
    <x v="2"/>
    <x v="1"/>
  </r>
  <r>
    <x v="0"/>
    <x v="3"/>
    <x v="888"/>
    <x v="9"/>
    <x v="283"/>
    <x v="1015"/>
    <x v="13"/>
    <x v="0"/>
    <x v="0"/>
    <x v="18"/>
    <x v="0"/>
    <x v="369"/>
    <x v="13"/>
    <x v="487"/>
    <x v="12"/>
    <x v="549"/>
    <x v="2"/>
    <x v="667"/>
    <x v="668"/>
    <x v="467"/>
    <x v="230"/>
    <x v="716"/>
    <x v="690"/>
    <x v="674"/>
    <x v="16"/>
    <x v="1"/>
  </r>
  <r>
    <x v="0"/>
    <x v="3"/>
    <x v="888"/>
    <x v="9"/>
    <x v="284"/>
    <x v="1015"/>
    <x v="19"/>
    <x v="1"/>
    <x v="0"/>
    <x v="19"/>
    <x v="0"/>
    <x v="492"/>
    <x v="19"/>
    <x v="652"/>
    <x v="31"/>
    <x v="747"/>
    <x v="0"/>
    <x v="798"/>
    <x v="726"/>
    <x v="611"/>
    <x v="230"/>
    <x v="845"/>
    <x v="812"/>
    <x v="801"/>
    <x v="16"/>
    <x v="1"/>
  </r>
  <r>
    <x v="0"/>
    <x v="3"/>
    <x v="888"/>
    <x v="2"/>
    <x v="285"/>
    <x v="1015"/>
    <x v="10"/>
    <x v="1"/>
    <x v="0"/>
    <x v="19"/>
    <x v="0"/>
    <x v="273"/>
    <x v="10"/>
    <x v="340"/>
    <x v="31"/>
    <x v="423"/>
    <x v="0"/>
    <x v="457"/>
    <x v="418"/>
    <x v="358"/>
    <x v="230"/>
    <x v="493"/>
    <x v="471"/>
    <x v="466"/>
    <x v="2"/>
    <x v="1"/>
  </r>
  <r>
    <x v="0"/>
    <x v="3"/>
    <x v="888"/>
    <x v="2"/>
    <x v="286"/>
    <x v="1015"/>
    <x v="20"/>
    <x v="1"/>
    <x v="0"/>
    <x v="19"/>
    <x v="0"/>
    <x v="605"/>
    <x v="20"/>
    <x v="807"/>
    <x v="31"/>
    <x v="943"/>
    <x v="0"/>
    <x v="987"/>
    <x v="903"/>
    <x v="784"/>
    <x v="230"/>
    <x v="1039"/>
    <x v="1016"/>
    <x v="1001"/>
    <x v="2"/>
    <x v="1"/>
  </r>
  <r>
    <x v="0"/>
    <x v="3"/>
    <x v="888"/>
    <x v="2"/>
    <x v="287"/>
    <x v="1015"/>
    <x v="20"/>
    <x v="1"/>
    <x v="0"/>
    <x v="19"/>
    <x v="0"/>
    <x v="601"/>
    <x v="20"/>
    <x v="802"/>
    <x v="31"/>
    <x v="935"/>
    <x v="0"/>
    <x v="979"/>
    <x v="897"/>
    <x v="776"/>
    <x v="230"/>
    <x v="1031"/>
    <x v="1008"/>
    <x v="992"/>
    <x v="2"/>
    <x v="1"/>
  </r>
  <r>
    <x v="0"/>
    <x v="3"/>
    <x v="888"/>
    <x v="2"/>
    <x v="288"/>
    <x v="1015"/>
    <x v="11"/>
    <x v="1"/>
    <x v="0"/>
    <x v="19"/>
    <x v="0"/>
    <x v="332"/>
    <x v="11"/>
    <x v="430"/>
    <x v="31"/>
    <x v="509"/>
    <x v="0"/>
    <x v="553"/>
    <x v="504"/>
    <x v="436"/>
    <x v="230"/>
    <x v="597"/>
    <x v="569"/>
    <x v="565"/>
    <x v="2"/>
    <x v="1"/>
  </r>
  <r>
    <x v="0"/>
    <x v="3"/>
    <x v="888"/>
    <x v="9"/>
    <x v="289"/>
    <x v="1015"/>
    <x v="10"/>
    <x v="1"/>
    <x v="0"/>
    <x v="19"/>
    <x v="0"/>
    <x v="296"/>
    <x v="10"/>
    <x v="375"/>
    <x v="31"/>
    <x v="452"/>
    <x v="0"/>
    <x v="493"/>
    <x v="448"/>
    <x v="384"/>
    <x v="230"/>
    <x v="531"/>
    <x v="508"/>
    <x v="507"/>
    <x v="16"/>
    <x v="1"/>
  </r>
  <r>
    <x v="0"/>
    <x v="3"/>
    <x v="888"/>
    <x v="9"/>
    <x v="290"/>
    <x v="1015"/>
    <x v="20"/>
    <x v="1"/>
    <x v="0"/>
    <x v="19"/>
    <x v="0"/>
    <x v="539"/>
    <x v="20"/>
    <x v="719"/>
    <x v="31"/>
    <x v="832"/>
    <x v="0"/>
    <x v="880"/>
    <x v="805"/>
    <x v="682"/>
    <x v="230"/>
    <x v="921"/>
    <x v="900"/>
    <x v="884"/>
    <x v="16"/>
    <x v="1"/>
  </r>
  <r>
    <x v="0"/>
    <x v="3"/>
    <x v="888"/>
    <x v="9"/>
    <x v="291"/>
    <x v="1015"/>
    <x v="20"/>
    <x v="1"/>
    <x v="0"/>
    <x v="19"/>
    <x v="0"/>
    <x v="543"/>
    <x v="20"/>
    <x v="725"/>
    <x v="31"/>
    <x v="840"/>
    <x v="0"/>
    <x v="888"/>
    <x v="813"/>
    <x v="689"/>
    <x v="230"/>
    <x v="932"/>
    <x v="908"/>
    <x v="893"/>
    <x v="16"/>
    <x v="1"/>
  </r>
  <r>
    <x v="0"/>
    <x v="3"/>
    <x v="888"/>
    <x v="9"/>
    <x v="292"/>
    <x v="1015"/>
    <x v="20"/>
    <x v="1"/>
    <x v="0"/>
    <x v="19"/>
    <x v="0"/>
    <x v="528"/>
    <x v="20"/>
    <x v="702"/>
    <x v="31"/>
    <x v="813"/>
    <x v="0"/>
    <x v="861"/>
    <x v="787"/>
    <x v="664"/>
    <x v="230"/>
    <x v="901"/>
    <x v="880"/>
    <x v="866"/>
    <x v="16"/>
    <x v="1"/>
  </r>
  <r>
    <x v="0"/>
    <x v="3"/>
    <x v="888"/>
    <x v="9"/>
    <x v="293"/>
    <x v="1015"/>
    <x v="20"/>
    <x v="1"/>
    <x v="0"/>
    <x v="19"/>
    <x v="0"/>
    <x v="531"/>
    <x v="20"/>
    <x v="706"/>
    <x v="31"/>
    <x v="816"/>
    <x v="0"/>
    <x v="864"/>
    <x v="790"/>
    <x v="667"/>
    <x v="230"/>
    <x v="904"/>
    <x v="884"/>
    <x v="869"/>
    <x v="16"/>
    <x v="1"/>
  </r>
  <r>
    <x v="0"/>
    <x v="3"/>
    <x v="888"/>
    <x v="9"/>
    <x v="294"/>
    <x v="1015"/>
    <x v="20"/>
    <x v="1"/>
    <x v="0"/>
    <x v="19"/>
    <x v="0"/>
    <x v="565"/>
    <x v="20"/>
    <x v="752"/>
    <x v="31"/>
    <x v="880"/>
    <x v="0"/>
    <x v="925"/>
    <x v="848"/>
    <x v="726"/>
    <x v="230"/>
    <x v="973"/>
    <x v="945"/>
    <x v="932"/>
    <x v="16"/>
    <x v="1"/>
  </r>
  <r>
    <x v="0"/>
    <x v="3"/>
    <x v="888"/>
    <x v="9"/>
    <x v="295"/>
    <x v="1015"/>
    <x v="10"/>
    <x v="1"/>
    <x v="0"/>
    <x v="19"/>
    <x v="0"/>
    <x v="276"/>
    <x v="10"/>
    <x v="343"/>
    <x v="31"/>
    <x v="429"/>
    <x v="0"/>
    <x v="464"/>
    <x v="424"/>
    <x v="363"/>
    <x v="230"/>
    <x v="500"/>
    <x v="476"/>
    <x v="474"/>
    <x v="16"/>
    <x v="1"/>
  </r>
  <r>
    <x v="0"/>
    <x v="3"/>
    <x v="888"/>
    <x v="9"/>
    <x v="296"/>
    <x v="1015"/>
    <x v="5"/>
    <x v="1"/>
    <x v="0"/>
    <x v="19"/>
    <x v="0"/>
    <x v="149"/>
    <x v="5"/>
    <x v="169"/>
    <x v="31"/>
    <x v="225"/>
    <x v="0"/>
    <x v="253"/>
    <x v="226"/>
    <x v="185"/>
    <x v="230"/>
    <x v="293"/>
    <x v="266"/>
    <x v="263"/>
    <x v="16"/>
    <x v="1"/>
  </r>
  <r>
    <x v="0"/>
    <x v="3"/>
    <x v="888"/>
    <x v="9"/>
    <x v="297"/>
    <x v="1015"/>
    <x v="20"/>
    <x v="1"/>
    <x v="0"/>
    <x v="19"/>
    <x v="0"/>
    <x v="604"/>
    <x v="20"/>
    <x v="806"/>
    <x v="31"/>
    <x v="940"/>
    <x v="0"/>
    <x v="984"/>
    <x v="901"/>
    <x v="781"/>
    <x v="230"/>
    <x v="1037"/>
    <x v="1014"/>
    <x v="999"/>
    <x v="16"/>
    <x v="1"/>
  </r>
  <r>
    <x v="0"/>
    <x v="3"/>
    <x v="888"/>
    <x v="9"/>
    <x v="298"/>
    <x v="1015"/>
    <x v="20"/>
    <x v="1"/>
    <x v="0"/>
    <x v="19"/>
    <x v="0"/>
    <x v="602"/>
    <x v="20"/>
    <x v="803"/>
    <x v="31"/>
    <x v="937"/>
    <x v="0"/>
    <x v="981"/>
    <x v="898"/>
    <x v="778"/>
    <x v="230"/>
    <x v="1033"/>
    <x v="1010"/>
    <x v="995"/>
    <x v="16"/>
    <x v="1"/>
  </r>
  <r>
    <x v="0"/>
    <x v="3"/>
    <x v="888"/>
    <x v="9"/>
    <x v="299"/>
    <x v="1015"/>
    <x v="12"/>
    <x v="1"/>
    <x v="0"/>
    <x v="19"/>
    <x v="0"/>
    <x v="372"/>
    <x v="12"/>
    <x v="492"/>
    <x v="31"/>
    <x v="569"/>
    <x v="0"/>
    <x v="615"/>
    <x v="563"/>
    <x v="482"/>
    <x v="230"/>
    <x v="660"/>
    <x v="627"/>
    <x v="625"/>
    <x v="16"/>
    <x v="1"/>
  </r>
  <r>
    <x v="0"/>
    <x v="3"/>
    <x v="888"/>
    <x v="9"/>
    <x v="300"/>
    <x v="1015"/>
    <x v="20"/>
    <x v="1"/>
    <x v="0"/>
    <x v="19"/>
    <x v="0"/>
    <x v="593"/>
    <x v="20"/>
    <x v="791"/>
    <x v="31"/>
    <x v="924"/>
    <x v="0"/>
    <x v="967"/>
    <x v="887"/>
    <x v="765"/>
    <x v="230"/>
    <x v="1020"/>
    <x v="996"/>
    <x v="981"/>
    <x v="16"/>
    <x v="1"/>
  </r>
  <r>
    <x v="0"/>
    <x v="3"/>
    <x v="888"/>
    <x v="9"/>
    <x v="301"/>
    <x v="1015"/>
    <x v="10"/>
    <x v="1"/>
    <x v="0"/>
    <x v="19"/>
    <x v="0"/>
    <x v="304"/>
    <x v="10"/>
    <x v="387"/>
    <x v="31"/>
    <x v="469"/>
    <x v="0"/>
    <x v="512"/>
    <x v="463"/>
    <x v="402"/>
    <x v="230"/>
    <x v="548"/>
    <x v="527"/>
    <x v="525"/>
    <x v="16"/>
    <x v="1"/>
  </r>
  <r>
    <x v="0"/>
    <x v="3"/>
    <x v="888"/>
    <x v="9"/>
    <x v="302"/>
    <x v="1015"/>
    <x v="20"/>
    <x v="1"/>
    <x v="0"/>
    <x v="19"/>
    <x v="0"/>
    <x v="573"/>
    <x v="20"/>
    <x v="764"/>
    <x v="31"/>
    <x v="893"/>
    <x v="0"/>
    <x v="940"/>
    <x v="861"/>
    <x v="739"/>
    <x v="230"/>
    <x v="989"/>
    <x v="963"/>
    <x v="948"/>
    <x v="16"/>
    <x v="1"/>
  </r>
  <r>
    <x v="0"/>
    <x v="3"/>
    <x v="888"/>
    <x v="9"/>
    <x v="303"/>
    <x v="1015"/>
    <x v="20"/>
    <x v="1"/>
    <x v="0"/>
    <x v="19"/>
    <x v="0"/>
    <x v="556"/>
    <x v="20"/>
    <x v="743"/>
    <x v="31"/>
    <x v="864"/>
    <x v="0"/>
    <x v="911"/>
    <x v="835"/>
    <x v="710"/>
    <x v="230"/>
    <x v="955"/>
    <x v="930"/>
    <x v="917"/>
    <x v="16"/>
    <x v="1"/>
  </r>
  <r>
    <x v="0"/>
    <x v="3"/>
    <x v="888"/>
    <x v="9"/>
    <x v="304"/>
    <x v="1015"/>
    <x v="10"/>
    <x v="1"/>
    <x v="0"/>
    <x v="19"/>
    <x v="0"/>
    <x v="303"/>
    <x v="10"/>
    <x v="385"/>
    <x v="31"/>
    <x v="468"/>
    <x v="0"/>
    <x v="510"/>
    <x v="462"/>
    <x v="401"/>
    <x v="230"/>
    <x v="547"/>
    <x v="526"/>
    <x v="523"/>
    <x v="16"/>
    <x v="1"/>
  </r>
  <r>
    <x v="0"/>
    <x v="3"/>
    <x v="888"/>
    <x v="9"/>
    <x v="305"/>
    <x v="1015"/>
    <x v="6"/>
    <x v="1"/>
    <x v="0"/>
    <x v="19"/>
    <x v="0"/>
    <x v="190"/>
    <x v="6"/>
    <x v="226"/>
    <x v="31"/>
    <x v="288"/>
    <x v="0"/>
    <x v="325"/>
    <x v="295"/>
    <x v="238"/>
    <x v="230"/>
    <x v="364"/>
    <x v="339"/>
    <x v="338"/>
    <x v="16"/>
    <x v="1"/>
  </r>
  <r>
    <x v="0"/>
    <x v="3"/>
    <x v="888"/>
    <x v="9"/>
    <x v="306"/>
    <x v="1015"/>
    <x v="20"/>
    <x v="0"/>
    <x v="0"/>
    <x v="19"/>
    <x v="0"/>
    <x v="537"/>
    <x v="20"/>
    <x v="716"/>
    <x v="12"/>
    <x v="777"/>
    <x v="2"/>
    <x v="1055"/>
    <x v="997"/>
    <x v="629"/>
    <x v="230"/>
    <x v="1117"/>
    <x v="1099"/>
    <x v="1068"/>
    <x v="16"/>
    <x v="1"/>
  </r>
  <r>
    <x v="0"/>
    <x v="3"/>
    <x v="888"/>
    <x v="9"/>
    <x v="307"/>
    <x v="1015"/>
    <x v="20"/>
    <x v="1"/>
    <x v="0"/>
    <x v="19"/>
    <x v="0"/>
    <x v="577"/>
    <x v="20"/>
    <x v="768"/>
    <x v="31"/>
    <x v="898"/>
    <x v="0"/>
    <x v="944"/>
    <x v="864"/>
    <x v="743"/>
    <x v="230"/>
    <x v="992"/>
    <x v="967"/>
    <x v="951"/>
    <x v="16"/>
    <x v="1"/>
  </r>
  <r>
    <x v="0"/>
    <x v="3"/>
    <x v="888"/>
    <x v="9"/>
    <x v="308"/>
    <x v="1015"/>
    <x v="16"/>
    <x v="1"/>
    <x v="0"/>
    <x v="19"/>
    <x v="0"/>
    <x v="440"/>
    <x v="16"/>
    <x v="584"/>
    <x v="31"/>
    <x v="674"/>
    <x v="0"/>
    <x v="724"/>
    <x v="656"/>
    <x v="555"/>
    <x v="230"/>
    <x v="767"/>
    <x v="734"/>
    <x v="726"/>
    <x v="16"/>
    <x v="1"/>
  </r>
  <r>
    <x v="0"/>
    <x v="3"/>
    <x v="888"/>
    <x v="9"/>
    <x v="309"/>
    <x v="1015"/>
    <x v="20"/>
    <x v="1"/>
    <x v="0"/>
    <x v="19"/>
    <x v="0"/>
    <x v="658"/>
    <x v="20"/>
    <x v="872"/>
    <x v="31"/>
    <x v="1008"/>
    <x v="0"/>
    <x v="1066"/>
    <x v="967"/>
    <x v="839"/>
    <x v="230"/>
    <x v="1125"/>
    <x v="1096"/>
    <x v="1079"/>
    <x v="16"/>
    <x v="1"/>
  </r>
  <r>
    <x v="0"/>
    <x v="3"/>
    <x v="888"/>
    <x v="9"/>
    <x v="310"/>
    <x v="1015"/>
    <x v="20"/>
    <x v="1"/>
    <x v="0"/>
    <x v="19"/>
    <x v="0"/>
    <x v="661"/>
    <x v="20"/>
    <x v="876"/>
    <x v="31"/>
    <x v="1010"/>
    <x v="0"/>
    <x v="1068"/>
    <x v="969"/>
    <x v="839"/>
    <x v="230"/>
    <x v="1126"/>
    <x v="1098"/>
    <x v="1081"/>
    <x v="16"/>
    <x v="1"/>
  </r>
  <r>
    <x v="0"/>
    <x v="3"/>
    <x v="888"/>
    <x v="9"/>
    <x v="311"/>
    <x v="1015"/>
    <x v="20"/>
    <x v="1"/>
    <x v="0"/>
    <x v="19"/>
    <x v="0"/>
    <x v="646"/>
    <x v="20"/>
    <x v="860"/>
    <x v="31"/>
    <x v="996"/>
    <x v="0"/>
    <x v="1051"/>
    <x v="954"/>
    <x v="836"/>
    <x v="230"/>
    <x v="1109"/>
    <x v="1081"/>
    <x v="1063"/>
    <x v="16"/>
    <x v="1"/>
  </r>
  <r>
    <x v="0"/>
    <x v="3"/>
    <x v="888"/>
    <x v="9"/>
    <x v="312"/>
    <x v="1015"/>
    <x v="20"/>
    <x v="1"/>
    <x v="0"/>
    <x v="19"/>
    <x v="0"/>
    <x v="673"/>
    <x v="20"/>
    <x v="890"/>
    <x v="31"/>
    <x v="1019"/>
    <x v="0"/>
    <x v="1078"/>
    <x v="978"/>
    <x v="839"/>
    <x v="230"/>
    <x v="1144"/>
    <x v="1110"/>
    <x v="1093"/>
    <x v="16"/>
    <x v="1"/>
  </r>
  <r>
    <x v="0"/>
    <x v="3"/>
    <x v="888"/>
    <x v="9"/>
    <x v="313"/>
    <x v="1015"/>
    <x v="20"/>
    <x v="1"/>
    <x v="0"/>
    <x v="19"/>
    <x v="0"/>
    <x v="674"/>
    <x v="20"/>
    <x v="891"/>
    <x v="31"/>
    <x v="1021"/>
    <x v="0"/>
    <x v="1079"/>
    <x v="979"/>
    <x v="839"/>
    <x v="230"/>
    <x v="1145"/>
    <x v="1111"/>
    <x v="1094"/>
    <x v="16"/>
    <x v="1"/>
  </r>
  <r>
    <x v="0"/>
    <x v="3"/>
    <x v="888"/>
    <x v="9"/>
    <x v="314"/>
    <x v="1015"/>
    <x v="20"/>
    <x v="1"/>
    <x v="0"/>
    <x v="19"/>
    <x v="0"/>
    <x v="675"/>
    <x v="20"/>
    <x v="892"/>
    <x v="31"/>
    <x v="1023"/>
    <x v="0"/>
    <x v="1082"/>
    <x v="981"/>
    <x v="839"/>
    <x v="230"/>
    <x v="1149"/>
    <x v="1113"/>
    <x v="1096"/>
    <x v="16"/>
    <x v="1"/>
  </r>
  <r>
    <x v="0"/>
    <x v="3"/>
    <x v="888"/>
    <x v="9"/>
    <x v="315"/>
    <x v="1015"/>
    <x v="9"/>
    <x v="1"/>
    <x v="0"/>
    <x v="19"/>
    <x v="0"/>
    <x v="338"/>
    <x v="9"/>
    <x v="441"/>
    <x v="31"/>
    <x v="519"/>
    <x v="0"/>
    <x v="562"/>
    <x v="516"/>
    <x v="443"/>
    <x v="230"/>
    <x v="605"/>
    <x v="580"/>
    <x v="575"/>
    <x v="16"/>
    <x v="1"/>
  </r>
  <r>
    <x v="2"/>
    <x v="5"/>
    <x v="110"/>
    <x v="2"/>
    <x v="737"/>
    <x v="316"/>
    <x v="6"/>
    <x v="1"/>
    <x v="1"/>
    <x v="19"/>
    <x v="4"/>
    <x v="174"/>
    <x v="6"/>
    <x v="204"/>
    <x v="31"/>
    <x v="264"/>
    <x v="0"/>
    <x v="301"/>
    <x v="267"/>
    <x v="215"/>
    <x v="230"/>
    <x v="336"/>
    <x v="315"/>
    <x v="311"/>
    <x v="2"/>
    <x v="1"/>
  </r>
  <r>
    <x v="2"/>
    <x v="5"/>
    <x v="586"/>
    <x v="2"/>
    <x v="738"/>
    <x v="317"/>
    <x v="5"/>
    <x v="1"/>
    <x v="1"/>
    <x v="19"/>
    <x v="4"/>
    <x v="137"/>
    <x v="5"/>
    <x v="154"/>
    <x v="31"/>
    <x v="203"/>
    <x v="0"/>
    <x v="232"/>
    <x v="205"/>
    <x v="166"/>
    <x v="230"/>
    <x v="272"/>
    <x v="242"/>
    <x v="241"/>
    <x v="2"/>
    <x v="1"/>
  </r>
  <r>
    <x v="2"/>
    <x v="5"/>
    <x v="393"/>
    <x v="2"/>
    <x v="739"/>
    <x v="318"/>
    <x v="20"/>
    <x v="1"/>
    <x v="1"/>
    <x v="19"/>
    <x v="3"/>
    <x v="597"/>
    <x v="20"/>
    <x v="795"/>
    <x v="31"/>
    <x v="929"/>
    <x v="0"/>
    <x v="972"/>
    <x v="892"/>
    <x v="770"/>
    <x v="230"/>
    <x v="1026"/>
    <x v="1003"/>
    <x v="987"/>
    <x v="2"/>
    <x v="1"/>
  </r>
  <r>
    <x v="2"/>
    <x v="5"/>
    <x v="78"/>
    <x v="2"/>
    <x v="740"/>
    <x v="319"/>
    <x v="20"/>
    <x v="1"/>
    <x v="1"/>
    <x v="19"/>
    <x v="5"/>
    <x v="605"/>
    <x v="20"/>
    <x v="807"/>
    <x v="31"/>
    <x v="943"/>
    <x v="0"/>
    <x v="987"/>
    <x v="903"/>
    <x v="784"/>
    <x v="230"/>
    <x v="1039"/>
    <x v="1016"/>
    <x v="1001"/>
    <x v="2"/>
    <x v="1"/>
  </r>
  <r>
    <x v="2"/>
    <x v="5"/>
    <x v="860"/>
    <x v="2"/>
    <x v="741"/>
    <x v="320"/>
    <x v="20"/>
    <x v="1"/>
    <x v="1"/>
    <x v="19"/>
    <x v="4"/>
    <x v="568"/>
    <x v="20"/>
    <x v="756"/>
    <x v="31"/>
    <x v="884"/>
    <x v="0"/>
    <x v="929"/>
    <x v="852"/>
    <x v="730"/>
    <x v="230"/>
    <x v="977"/>
    <x v="951"/>
    <x v="937"/>
    <x v="2"/>
    <x v="1"/>
  </r>
  <r>
    <x v="2"/>
    <x v="5"/>
    <x v="528"/>
    <x v="2"/>
    <x v="742"/>
    <x v="321"/>
    <x v="10"/>
    <x v="1"/>
    <x v="1"/>
    <x v="19"/>
    <x v="4"/>
    <x v="318"/>
    <x v="10"/>
    <x v="411"/>
    <x v="31"/>
    <x v="492"/>
    <x v="0"/>
    <x v="537"/>
    <x v="488"/>
    <x v="421"/>
    <x v="230"/>
    <x v="579"/>
    <x v="553"/>
    <x v="549"/>
    <x v="2"/>
    <x v="1"/>
  </r>
  <r>
    <x v="2"/>
    <x v="5"/>
    <x v="624"/>
    <x v="2"/>
    <x v="743"/>
    <x v="322"/>
    <x v="5"/>
    <x v="1"/>
    <x v="1"/>
    <x v="19"/>
    <x v="5"/>
    <x v="141"/>
    <x v="5"/>
    <x v="160"/>
    <x v="31"/>
    <x v="208"/>
    <x v="0"/>
    <x v="236"/>
    <x v="209"/>
    <x v="170"/>
    <x v="230"/>
    <x v="278"/>
    <x v="246"/>
    <x v="244"/>
    <x v="2"/>
    <x v="1"/>
  </r>
  <r>
    <x v="2"/>
    <x v="5"/>
    <x v="178"/>
    <x v="9"/>
    <x v="744"/>
    <x v="304"/>
    <x v="14"/>
    <x v="1"/>
    <x v="1"/>
    <x v="19"/>
    <x v="6"/>
    <x v="420"/>
    <x v="14"/>
    <x v="556"/>
    <x v="31"/>
    <x v="641"/>
    <x v="0"/>
    <x v="684"/>
    <x v="624"/>
    <x v="528"/>
    <x v="230"/>
    <x v="733"/>
    <x v="702"/>
    <x v="689"/>
    <x v="16"/>
    <x v="1"/>
  </r>
  <r>
    <x v="2"/>
    <x v="5"/>
    <x v="627"/>
    <x v="9"/>
    <x v="745"/>
    <x v="305"/>
    <x v="12"/>
    <x v="0"/>
    <x v="1"/>
    <x v="18"/>
    <x v="6"/>
    <x v="347"/>
    <x v="12"/>
    <x v="453"/>
    <x v="12"/>
    <x v="515"/>
    <x v="2"/>
    <x v="640"/>
    <x v="632"/>
    <x v="440"/>
    <x v="230"/>
    <x v="687"/>
    <x v="660"/>
    <x v="646"/>
    <x v="16"/>
    <x v="1"/>
  </r>
  <r>
    <x v="2"/>
    <x v="5"/>
    <x v="751"/>
    <x v="9"/>
    <x v="746"/>
    <x v="306"/>
    <x v="20"/>
    <x v="1"/>
    <x v="1"/>
    <x v="19"/>
    <x v="6"/>
    <x v="560"/>
    <x v="20"/>
    <x v="747"/>
    <x v="31"/>
    <x v="870"/>
    <x v="0"/>
    <x v="915"/>
    <x v="839"/>
    <x v="716"/>
    <x v="230"/>
    <x v="960"/>
    <x v="934"/>
    <x v="921"/>
    <x v="16"/>
    <x v="1"/>
  </r>
  <r>
    <x v="2"/>
    <x v="5"/>
    <x v="787"/>
    <x v="9"/>
    <x v="747"/>
    <x v="661"/>
    <x v="17"/>
    <x v="1"/>
    <x v="1"/>
    <x v="19"/>
    <x v="6"/>
    <x v="459"/>
    <x v="17"/>
    <x v="610"/>
    <x v="31"/>
    <x v="696"/>
    <x v="0"/>
    <x v="746"/>
    <x v="677"/>
    <x v="570"/>
    <x v="230"/>
    <x v="789"/>
    <x v="759"/>
    <x v="749"/>
    <x v="16"/>
    <x v="1"/>
  </r>
  <r>
    <x v="2"/>
    <x v="5"/>
    <x v="178"/>
    <x v="9"/>
    <x v="748"/>
    <x v="662"/>
    <x v="6"/>
    <x v="1"/>
    <x v="1"/>
    <x v="19"/>
    <x v="7"/>
    <x v="188"/>
    <x v="6"/>
    <x v="223"/>
    <x v="31"/>
    <x v="284"/>
    <x v="0"/>
    <x v="321"/>
    <x v="292"/>
    <x v="234"/>
    <x v="230"/>
    <x v="360"/>
    <x v="335"/>
    <x v="334"/>
    <x v="16"/>
    <x v="1"/>
  </r>
  <r>
    <x v="2"/>
    <x v="5"/>
    <x v="888"/>
    <x v="7"/>
    <x v="749"/>
    <x v="573"/>
    <x v="4"/>
    <x v="1"/>
    <x v="1"/>
    <x v="38"/>
    <x v="0"/>
    <x v="120"/>
    <x v="4"/>
    <x v="130"/>
    <x v="12"/>
    <x v="167"/>
    <x v="0"/>
    <x v="189"/>
    <x v="170"/>
    <x v="133"/>
    <x v="230"/>
    <x v="223"/>
    <x v="201"/>
    <x v="198"/>
    <x v="10"/>
    <x v="1"/>
  </r>
  <r>
    <x v="2"/>
    <x v="5"/>
    <x v="888"/>
    <x v="7"/>
    <x v="750"/>
    <x v="580"/>
    <x v="1"/>
    <x v="1"/>
    <x v="1"/>
    <x v="38"/>
    <x v="0"/>
    <x v="19"/>
    <x v="1"/>
    <x v="20"/>
    <x v="12"/>
    <x v="28"/>
    <x v="0"/>
    <x v="32"/>
    <x v="25"/>
    <x v="25"/>
    <x v="230"/>
    <x v="39"/>
    <x v="33"/>
    <x v="34"/>
    <x v="10"/>
    <x v="1"/>
  </r>
  <r>
    <x v="2"/>
    <x v="5"/>
    <x v="888"/>
    <x v="7"/>
    <x v="751"/>
    <x v="630"/>
    <x v="4"/>
    <x v="1"/>
    <x v="1"/>
    <x v="38"/>
    <x v="0"/>
    <x v="126"/>
    <x v="4"/>
    <x v="138"/>
    <x v="12"/>
    <x v="175"/>
    <x v="0"/>
    <x v="200"/>
    <x v="179"/>
    <x v="140"/>
    <x v="230"/>
    <x v="232"/>
    <x v="211"/>
    <x v="208"/>
    <x v="10"/>
    <x v="1"/>
  </r>
  <r>
    <x v="2"/>
    <x v="5"/>
    <x v="888"/>
    <x v="7"/>
    <x v="752"/>
    <x v="631"/>
    <x v="6"/>
    <x v="1"/>
    <x v="1"/>
    <x v="38"/>
    <x v="0"/>
    <x v="217"/>
    <x v="6"/>
    <x v="266"/>
    <x v="12"/>
    <x v="316"/>
    <x v="0"/>
    <x v="351"/>
    <x v="322"/>
    <x v="263"/>
    <x v="230"/>
    <x v="390"/>
    <x v="366"/>
    <x v="363"/>
    <x v="10"/>
    <x v="1"/>
  </r>
  <r>
    <x v="2"/>
    <x v="5"/>
    <x v="888"/>
    <x v="7"/>
    <x v="753"/>
    <x v="633"/>
    <x v="24"/>
    <x v="1"/>
    <x v="1"/>
    <x v="38"/>
    <x v="0"/>
    <x v="744"/>
    <x v="24"/>
    <x v="970"/>
    <x v="12"/>
    <x v="1095"/>
    <x v="0"/>
    <x v="1164"/>
    <x v="1042"/>
    <x v="872"/>
    <x v="230"/>
    <x v="1226"/>
    <x v="1202"/>
    <x v="1180"/>
    <x v="10"/>
    <x v="1"/>
  </r>
  <r>
    <x v="2"/>
    <x v="5"/>
    <x v="888"/>
    <x v="7"/>
    <x v="754"/>
    <x v="634"/>
    <x v="8"/>
    <x v="1"/>
    <x v="1"/>
    <x v="38"/>
    <x v="0"/>
    <x v="308"/>
    <x v="8"/>
    <x v="394"/>
    <x v="12"/>
    <x v="451"/>
    <x v="0"/>
    <x v="492"/>
    <x v="447"/>
    <x v="383"/>
    <x v="230"/>
    <x v="529"/>
    <x v="506"/>
    <x v="505"/>
    <x v="10"/>
    <x v="1"/>
  </r>
  <r>
    <x v="2"/>
    <x v="5"/>
    <x v="888"/>
    <x v="7"/>
    <x v="755"/>
    <x v="635"/>
    <x v="5"/>
    <x v="1"/>
    <x v="1"/>
    <x v="38"/>
    <x v="0"/>
    <x v="179"/>
    <x v="5"/>
    <x v="213"/>
    <x v="12"/>
    <x v="258"/>
    <x v="0"/>
    <x v="295"/>
    <x v="262"/>
    <x v="209"/>
    <x v="230"/>
    <x v="330"/>
    <x v="310"/>
    <x v="305"/>
    <x v="10"/>
    <x v="1"/>
  </r>
  <r>
    <x v="2"/>
    <x v="5"/>
    <x v="888"/>
    <x v="7"/>
    <x v="756"/>
    <x v="636"/>
    <x v="10"/>
    <x v="1"/>
    <x v="1"/>
    <x v="38"/>
    <x v="0"/>
    <x v="380"/>
    <x v="10"/>
    <x v="501"/>
    <x v="12"/>
    <x v="567"/>
    <x v="0"/>
    <x v="610"/>
    <x v="561"/>
    <x v="480"/>
    <x v="230"/>
    <x v="654"/>
    <x v="625"/>
    <x v="621"/>
    <x v="10"/>
    <x v="1"/>
  </r>
  <r>
    <x v="2"/>
    <x v="5"/>
    <x v="888"/>
    <x v="7"/>
    <x v="757"/>
    <x v="637"/>
    <x v="3"/>
    <x v="1"/>
    <x v="1"/>
    <x v="38"/>
    <x v="0"/>
    <x v="80"/>
    <x v="3"/>
    <x v="84"/>
    <x v="12"/>
    <x v="113"/>
    <x v="0"/>
    <x v="131"/>
    <x v="116"/>
    <x v="89"/>
    <x v="230"/>
    <x v="155"/>
    <x v="136"/>
    <x v="133"/>
    <x v="10"/>
    <x v="1"/>
  </r>
  <r>
    <x v="2"/>
    <x v="5"/>
    <x v="888"/>
    <x v="7"/>
    <x v="758"/>
    <x v="638"/>
    <x v="15"/>
    <x v="1"/>
    <x v="1"/>
    <x v="38"/>
    <x v="0"/>
    <x v="485"/>
    <x v="15"/>
    <x v="643"/>
    <x v="12"/>
    <x v="715"/>
    <x v="0"/>
    <x v="766"/>
    <x v="694"/>
    <x v="585"/>
    <x v="230"/>
    <x v="812"/>
    <x v="777"/>
    <x v="768"/>
    <x v="10"/>
    <x v="1"/>
  </r>
  <r>
    <x v="2"/>
    <x v="5"/>
    <x v="888"/>
    <x v="7"/>
    <x v="759"/>
    <x v="639"/>
    <x v="4"/>
    <x v="1"/>
    <x v="1"/>
    <x v="38"/>
    <x v="0"/>
    <x v="158"/>
    <x v="4"/>
    <x v="182"/>
    <x v="12"/>
    <x v="227"/>
    <x v="0"/>
    <x v="255"/>
    <x v="229"/>
    <x v="187"/>
    <x v="230"/>
    <x v="295"/>
    <x v="269"/>
    <x v="265"/>
    <x v="10"/>
    <x v="1"/>
  </r>
  <r>
    <x v="2"/>
    <x v="5"/>
    <x v="888"/>
    <x v="7"/>
    <x v="760"/>
    <x v="640"/>
    <x v="3"/>
    <x v="1"/>
    <x v="1"/>
    <x v="38"/>
    <x v="0"/>
    <x v="91"/>
    <x v="3"/>
    <x v="97"/>
    <x v="12"/>
    <x v="126"/>
    <x v="0"/>
    <x v="145"/>
    <x v="129"/>
    <x v="98"/>
    <x v="230"/>
    <x v="177"/>
    <x v="155"/>
    <x v="150"/>
    <x v="10"/>
    <x v="1"/>
  </r>
  <r>
    <x v="2"/>
    <x v="5"/>
    <x v="888"/>
    <x v="7"/>
    <x v="761"/>
    <x v="641"/>
    <x v="15"/>
    <x v="1"/>
    <x v="1"/>
    <x v="38"/>
    <x v="0"/>
    <x v="545"/>
    <x v="15"/>
    <x v="729"/>
    <x v="12"/>
    <x v="789"/>
    <x v="0"/>
    <x v="836"/>
    <x v="762"/>
    <x v="641"/>
    <x v="230"/>
    <x v="877"/>
    <x v="854"/>
    <x v="839"/>
    <x v="10"/>
    <x v="1"/>
  </r>
  <r>
    <x v="2"/>
    <x v="5"/>
    <x v="888"/>
    <x v="7"/>
    <x v="762"/>
    <x v="642"/>
    <x v="4"/>
    <x v="1"/>
    <x v="1"/>
    <x v="38"/>
    <x v="0"/>
    <x v="126"/>
    <x v="4"/>
    <x v="138"/>
    <x v="12"/>
    <x v="175"/>
    <x v="0"/>
    <x v="200"/>
    <x v="179"/>
    <x v="140"/>
    <x v="230"/>
    <x v="232"/>
    <x v="211"/>
    <x v="208"/>
    <x v="10"/>
    <x v="1"/>
  </r>
  <r>
    <x v="2"/>
    <x v="5"/>
    <x v="888"/>
    <x v="7"/>
    <x v="763"/>
    <x v="643"/>
    <x v="4"/>
    <x v="1"/>
    <x v="1"/>
    <x v="38"/>
    <x v="0"/>
    <x v="134"/>
    <x v="4"/>
    <x v="149"/>
    <x v="12"/>
    <x v="187"/>
    <x v="0"/>
    <x v="213"/>
    <x v="191"/>
    <x v="152"/>
    <x v="230"/>
    <x v="246"/>
    <x v="223"/>
    <x v="223"/>
    <x v="10"/>
    <x v="1"/>
  </r>
  <r>
    <x v="2"/>
    <x v="5"/>
    <x v="888"/>
    <x v="7"/>
    <x v="764"/>
    <x v="644"/>
    <x v="8"/>
    <x v="1"/>
    <x v="1"/>
    <x v="38"/>
    <x v="0"/>
    <x v="257"/>
    <x v="8"/>
    <x v="318"/>
    <x v="12"/>
    <x v="375"/>
    <x v="0"/>
    <x v="411"/>
    <x v="371"/>
    <x v="314"/>
    <x v="230"/>
    <x v="447"/>
    <x v="423"/>
    <x v="420"/>
    <x v="10"/>
    <x v="1"/>
  </r>
  <r>
    <x v="2"/>
    <x v="5"/>
    <x v="888"/>
    <x v="7"/>
    <x v="765"/>
    <x v="656"/>
    <x v="6"/>
    <x v="1"/>
    <x v="1"/>
    <x v="38"/>
    <x v="0"/>
    <x v="204"/>
    <x v="6"/>
    <x v="245"/>
    <x v="12"/>
    <x v="295"/>
    <x v="0"/>
    <x v="331"/>
    <x v="301"/>
    <x v="244"/>
    <x v="230"/>
    <x v="370"/>
    <x v="345"/>
    <x v="344"/>
    <x v="10"/>
    <x v="1"/>
  </r>
  <r>
    <x v="2"/>
    <x v="5"/>
    <x v="888"/>
    <x v="7"/>
    <x v="766"/>
    <x v="647"/>
    <x v="8"/>
    <x v="1"/>
    <x v="1"/>
    <x v="38"/>
    <x v="0"/>
    <x v="268"/>
    <x v="8"/>
    <x v="333"/>
    <x v="12"/>
    <x v="391"/>
    <x v="0"/>
    <x v="425"/>
    <x v="386"/>
    <x v="328"/>
    <x v="230"/>
    <x v="462"/>
    <x v="439"/>
    <x v="434"/>
    <x v="10"/>
    <x v="1"/>
  </r>
  <r>
    <x v="2"/>
    <x v="5"/>
    <x v="888"/>
    <x v="7"/>
    <x v="767"/>
    <x v="645"/>
    <x v="8"/>
    <x v="1"/>
    <x v="1"/>
    <x v="38"/>
    <x v="0"/>
    <x v="272"/>
    <x v="8"/>
    <x v="339"/>
    <x v="12"/>
    <x v="397"/>
    <x v="0"/>
    <x v="430"/>
    <x v="393"/>
    <x v="334"/>
    <x v="230"/>
    <x v="468"/>
    <x v="444"/>
    <x v="439"/>
    <x v="10"/>
    <x v="1"/>
  </r>
  <r>
    <x v="2"/>
    <x v="5"/>
    <x v="888"/>
    <x v="7"/>
    <x v="768"/>
    <x v="646"/>
    <x v="24"/>
    <x v="1"/>
    <x v="1"/>
    <x v="38"/>
    <x v="0"/>
    <x v="746"/>
    <x v="24"/>
    <x v="972"/>
    <x v="12"/>
    <x v="1099"/>
    <x v="0"/>
    <x v="1170"/>
    <x v="1046"/>
    <x v="874"/>
    <x v="230"/>
    <x v="1231"/>
    <x v="1206"/>
    <x v="1185"/>
    <x v="10"/>
    <x v="1"/>
  </r>
  <r>
    <x v="2"/>
    <x v="5"/>
    <x v="888"/>
    <x v="7"/>
    <x v="769"/>
    <x v="646"/>
    <x v="24"/>
    <x v="1"/>
    <x v="1"/>
    <x v="38"/>
    <x v="0"/>
    <x v="748"/>
    <x v="24"/>
    <x v="974"/>
    <x v="12"/>
    <x v="1101"/>
    <x v="0"/>
    <x v="1173"/>
    <x v="1048"/>
    <x v="875"/>
    <x v="230"/>
    <x v="1232"/>
    <x v="1208"/>
    <x v="1189"/>
    <x v="10"/>
    <x v="1"/>
  </r>
  <r>
    <x v="2"/>
    <x v="5"/>
    <x v="888"/>
    <x v="7"/>
    <x v="770"/>
    <x v="648"/>
    <x v="10"/>
    <x v="1"/>
    <x v="1"/>
    <x v="38"/>
    <x v="0"/>
    <x v="370"/>
    <x v="10"/>
    <x v="489"/>
    <x v="12"/>
    <x v="555"/>
    <x v="0"/>
    <x v="597"/>
    <x v="551"/>
    <x v="471"/>
    <x v="230"/>
    <x v="638"/>
    <x v="613"/>
    <x v="610"/>
    <x v="10"/>
    <x v="1"/>
  </r>
  <r>
    <x v="2"/>
    <x v="5"/>
    <x v="888"/>
    <x v="7"/>
    <x v="771"/>
    <x v="649"/>
    <x v="24"/>
    <x v="1"/>
    <x v="1"/>
    <x v="38"/>
    <x v="0"/>
    <x v="735"/>
    <x v="24"/>
    <x v="960"/>
    <x v="12"/>
    <x v="1089"/>
    <x v="0"/>
    <x v="1154"/>
    <x v="1036"/>
    <x v="868"/>
    <x v="230"/>
    <x v="1208"/>
    <x v="1187"/>
    <x v="1166"/>
    <x v="10"/>
    <x v="1"/>
  </r>
  <r>
    <x v="2"/>
    <x v="5"/>
    <x v="888"/>
    <x v="7"/>
    <x v="772"/>
    <x v="660"/>
    <x v="1"/>
    <x v="1"/>
    <x v="1"/>
    <x v="38"/>
    <x v="0"/>
    <x v="15"/>
    <x v="1"/>
    <x v="16"/>
    <x v="12"/>
    <x v="21"/>
    <x v="0"/>
    <x v="20"/>
    <x v="17"/>
    <x v="20"/>
    <x v="230"/>
    <x v="30"/>
    <x v="20"/>
    <x v="21"/>
    <x v="10"/>
    <x v="1"/>
  </r>
  <r>
    <x v="2"/>
    <x v="5"/>
    <x v="888"/>
    <x v="7"/>
    <x v="773"/>
    <x v="653"/>
    <x v="6"/>
    <x v="1"/>
    <x v="1"/>
    <x v="38"/>
    <x v="0"/>
    <x v="228"/>
    <x v="6"/>
    <x v="280"/>
    <x v="12"/>
    <x v="334"/>
    <x v="0"/>
    <x v="370"/>
    <x v="339"/>
    <x v="277"/>
    <x v="230"/>
    <x v="408"/>
    <x v="383"/>
    <x v="381"/>
    <x v="10"/>
    <x v="1"/>
  </r>
  <r>
    <x v="2"/>
    <x v="5"/>
    <x v="888"/>
    <x v="7"/>
    <x v="774"/>
    <x v="652"/>
    <x v="6"/>
    <x v="1"/>
    <x v="1"/>
    <x v="38"/>
    <x v="0"/>
    <x v="230"/>
    <x v="6"/>
    <x v="283"/>
    <x v="12"/>
    <x v="336"/>
    <x v="0"/>
    <x v="372"/>
    <x v="341"/>
    <x v="279"/>
    <x v="230"/>
    <x v="411"/>
    <x v="385"/>
    <x v="383"/>
    <x v="10"/>
    <x v="1"/>
  </r>
  <r>
    <x v="2"/>
    <x v="5"/>
    <x v="888"/>
    <x v="7"/>
    <x v="218"/>
    <x v="269"/>
    <x v="6"/>
    <x v="1"/>
    <x v="1"/>
    <x v="38"/>
    <x v="0"/>
    <x v="220"/>
    <x v="6"/>
    <x v="269"/>
    <x v="12"/>
    <x v="322"/>
    <x v="0"/>
    <x v="358"/>
    <x v="329"/>
    <x v="267"/>
    <x v="230"/>
    <x v="396"/>
    <x v="372"/>
    <x v="370"/>
    <x v="10"/>
    <x v="1"/>
  </r>
  <r>
    <x v="2"/>
    <x v="5"/>
    <x v="888"/>
    <x v="7"/>
    <x v="219"/>
    <x v="270"/>
    <x v="7"/>
    <x v="1"/>
    <x v="1"/>
    <x v="38"/>
    <x v="0"/>
    <x v="251"/>
    <x v="7"/>
    <x v="312"/>
    <x v="12"/>
    <x v="365"/>
    <x v="0"/>
    <x v="402"/>
    <x v="362"/>
    <x v="305"/>
    <x v="230"/>
    <x v="440"/>
    <x v="414"/>
    <x v="411"/>
    <x v="10"/>
    <x v="1"/>
  </r>
  <r>
    <x v="2"/>
    <x v="5"/>
    <x v="888"/>
    <x v="7"/>
    <x v="220"/>
    <x v="285"/>
    <x v="4"/>
    <x v="1"/>
    <x v="1"/>
    <x v="38"/>
    <x v="0"/>
    <x v="110"/>
    <x v="4"/>
    <x v="117"/>
    <x v="12"/>
    <x v="151"/>
    <x v="0"/>
    <x v="173"/>
    <x v="154"/>
    <x v="121"/>
    <x v="230"/>
    <x v="206"/>
    <x v="184"/>
    <x v="181"/>
    <x v="10"/>
    <x v="1"/>
  </r>
  <r>
    <x v="2"/>
    <x v="5"/>
    <x v="888"/>
    <x v="7"/>
    <x v="221"/>
    <x v="286"/>
    <x v="6"/>
    <x v="1"/>
    <x v="1"/>
    <x v="38"/>
    <x v="0"/>
    <x v="201"/>
    <x v="6"/>
    <x v="241"/>
    <x v="12"/>
    <x v="290"/>
    <x v="0"/>
    <x v="327"/>
    <x v="297"/>
    <x v="239"/>
    <x v="230"/>
    <x v="365"/>
    <x v="341"/>
    <x v="340"/>
    <x v="10"/>
    <x v="1"/>
  </r>
  <r>
    <x v="2"/>
    <x v="5"/>
    <x v="888"/>
    <x v="7"/>
    <x v="222"/>
    <x v="287"/>
    <x v="4"/>
    <x v="1"/>
    <x v="1"/>
    <x v="38"/>
    <x v="0"/>
    <x v="113"/>
    <x v="4"/>
    <x v="120"/>
    <x v="12"/>
    <x v="155"/>
    <x v="0"/>
    <x v="178"/>
    <x v="158"/>
    <x v="124"/>
    <x v="230"/>
    <x v="211"/>
    <x v="188"/>
    <x v="187"/>
    <x v="10"/>
    <x v="1"/>
  </r>
  <r>
    <x v="2"/>
    <x v="5"/>
    <x v="888"/>
    <x v="7"/>
    <x v="223"/>
    <x v="288"/>
    <x v="8"/>
    <x v="1"/>
    <x v="1"/>
    <x v="38"/>
    <x v="0"/>
    <x v="282"/>
    <x v="8"/>
    <x v="355"/>
    <x v="12"/>
    <x v="413"/>
    <x v="0"/>
    <x v="446"/>
    <x v="408"/>
    <x v="349"/>
    <x v="230"/>
    <x v="483"/>
    <x v="458"/>
    <x v="455"/>
    <x v="10"/>
    <x v="1"/>
  </r>
  <r>
    <x v="2"/>
    <x v="5"/>
    <x v="888"/>
    <x v="7"/>
    <x v="224"/>
    <x v="289"/>
    <x v="8"/>
    <x v="1"/>
    <x v="1"/>
    <x v="38"/>
    <x v="0"/>
    <x v="307"/>
    <x v="8"/>
    <x v="391"/>
    <x v="12"/>
    <x v="449"/>
    <x v="0"/>
    <x v="490"/>
    <x v="445"/>
    <x v="381"/>
    <x v="230"/>
    <x v="525"/>
    <x v="503"/>
    <x v="503"/>
    <x v="10"/>
    <x v="1"/>
  </r>
  <r>
    <x v="2"/>
    <x v="5"/>
    <x v="888"/>
    <x v="7"/>
    <x v="225"/>
    <x v="291"/>
    <x v="6"/>
    <x v="1"/>
    <x v="1"/>
    <x v="38"/>
    <x v="0"/>
    <x v="205"/>
    <x v="6"/>
    <x v="246"/>
    <x v="12"/>
    <x v="296"/>
    <x v="0"/>
    <x v="332"/>
    <x v="303"/>
    <x v="245"/>
    <x v="230"/>
    <x v="372"/>
    <x v="346"/>
    <x v="345"/>
    <x v="10"/>
    <x v="1"/>
  </r>
  <r>
    <x v="2"/>
    <x v="5"/>
    <x v="888"/>
    <x v="7"/>
    <x v="226"/>
    <x v="296"/>
    <x v="4"/>
    <x v="1"/>
    <x v="1"/>
    <x v="38"/>
    <x v="0"/>
    <x v="137"/>
    <x v="4"/>
    <x v="155"/>
    <x v="12"/>
    <x v="192"/>
    <x v="0"/>
    <x v="217"/>
    <x v="194"/>
    <x v="157"/>
    <x v="230"/>
    <x v="251"/>
    <x v="227"/>
    <x v="227"/>
    <x v="10"/>
    <x v="1"/>
  </r>
  <r>
    <x v="2"/>
    <x v="5"/>
    <x v="888"/>
    <x v="7"/>
    <x v="227"/>
    <x v="297"/>
    <x v="8"/>
    <x v="1"/>
    <x v="1"/>
    <x v="38"/>
    <x v="0"/>
    <x v="311"/>
    <x v="8"/>
    <x v="399"/>
    <x v="12"/>
    <x v="458"/>
    <x v="0"/>
    <x v="499"/>
    <x v="453"/>
    <x v="390"/>
    <x v="230"/>
    <x v="536"/>
    <x v="514"/>
    <x v="512"/>
    <x v="10"/>
    <x v="1"/>
  </r>
  <r>
    <x v="2"/>
    <x v="5"/>
    <x v="888"/>
    <x v="7"/>
    <x v="228"/>
    <x v="298"/>
    <x v="1"/>
    <x v="1"/>
    <x v="1"/>
    <x v="38"/>
    <x v="0"/>
    <x v="16"/>
    <x v="1"/>
    <x v="17"/>
    <x v="12"/>
    <x v="23"/>
    <x v="0"/>
    <x v="23"/>
    <x v="19"/>
    <x v="21"/>
    <x v="230"/>
    <x v="31"/>
    <x v="23"/>
    <x v="24"/>
    <x v="10"/>
    <x v="1"/>
  </r>
  <r>
    <x v="2"/>
    <x v="5"/>
    <x v="888"/>
    <x v="7"/>
    <x v="229"/>
    <x v="301"/>
    <x v="4"/>
    <x v="1"/>
    <x v="1"/>
    <x v="38"/>
    <x v="0"/>
    <x v="140"/>
    <x v="4"/>
    <x v="159"/>
    <x v="12"/>
    <x v="198"/>
    <x v="0"/>
    <x v="224"/>
    <x v="199"/>
    <x v="161"/>
    <x v="230"/>
    <x v="258"/>
    <x v="232"/>
    <x v="233"/>
    <x v="10"/>
    <x v="1"/>
  </r>
  <r>
    <x v="3"/>
    <x v="0"/>
    <x v="724"/>
    <x v="1"/>
    <x v="1195"/>
    <x v="234"/>
    <x v="38"/>
    <x v="0"/>
    <x v="1"/>
    <x v="18"/>
    <x v="0"/>
    <x v="792"/>
    <x v="38"/>
    <x v="1019"/>
    <x v="12"/>
    <x v="1147"/>
    <x v="2"/>
    <x v="1236"/>
    <x v="1092"/>
    <x v="923"/>
    <x v="230"/>
    <x v="1292"/>
    <x v="1277"/>
    <x v="1259"/>
    <x v="1"/>
    <x v="1"/>
  </r>
  <r>
    <x v="6"/>
    <x v="2"/>
    <x v="209"/>
    <x v="2"/>
    <x v="775"/>
    <x v="307"/>
    <x v="3"/>
    <x v="1"/>
    <x v="1"/>
    <x v="19"/>
    <x v="4"/>
    <x v="61"/>
    <x v="3"/>
    <x v="63"/>
    <x v="31"/>
    <x v="87"/>
    <x v="0"/>
    <x v="104"/>
    <x v="94"/>
    <x v="72"/>
    <x v="230"/>
    <x v="132"/>
    <x v="110"/>
    <x v="110"/>
    <x v="2"/>
    <x v="1"/>
  </r>
  <r>
    <x v="6"/>
    <x v="4"/>
    <x v="467"/>
    <x v="9"/>
    <x v="776"/>
    <x v="302"/>
    <x v="7"/>
    <x v="0"/>
    <x v="1"/>
    <x v="9"/>
    <x v="2"/>
    <x v="180"/>
    <x v="7"/>
    <x v="214"/>
    <x v="12"/>
    <x v="260"/>
    <x v="2"/>
    <x v="356"/>
    <x v="354"/>
    <x v="211"/>
    <x v="230"/>
    <x v="395"/>
    <x v="377"/>
    <x v="368"/>
    <x v="16"/>
    <x v="1"/>
  </r>
  <r>
    <x v="6"/>
    <x v="4"/>
    <x v="467"/>
    <x v="9"/>
    <x v="777"/>
    <x v="303"/>
    <x v="10"/>
    <x v="1"/>
    <x v="1"/>
    <x v="19"/>
    <x v="5"/>
    <x v="243"/>
    <x v="10"/>
    <x v="298"/>
    <x v="31"/>
    <x v="368"/>
    <x v="0"/>
    <x v="404"/>
    <x v="364"/>
    <x v="308"/>
    <x v="230"/>
    <x v="441"/>
    <x v="416"/>
    <x v="413"/>
    <x v="16"/>
    <x v="1"/>
  </r>
  <r>
    <x v="6"/>
    <x v="5"/>
    <x v="792"/>
    <x v="7"/>
    <x v="794"/>
    <x v="530"/>
    <x v="2"/>
    <x v="1"/>
    <x v="1"/>
    <x v="38"/>
    <x v="0"/>
    <x v="42"/>
    <x v="2"/>
    <x v="44"/>
    <x v="12"/>
    <x v="53"/>
    <x v="0"/>
    <x v="62"/>
    <x v="54"/>
    <x v="44"/>
    <x v="230"/>
    <x v="87"/>
    <x v="66"/>
    <x v="65"/>
    <x v="10"/>
    <x v="1"/>
  </r>
  <r>
    <x v="6"/>
    <x v="5"/>
    <x v="429"/>
    <x v="7"/>
    <x v="795"/>
    <x v="531"/>
    <x v="42"/>
    <x v="0"/>
    <x v="1"/>
    <x v="18"/>
    <x v="0"/>
    <x v="819"/>
    <x v="42"/>
    <x v="1047"/>
    <x v="12"/>
    <x v="1173"/>
    <x v="2"/>
    <x v="1271"/>
    <x v="1104"/>
    <x v="890"/>
    <x v="230"/>
    <x v="1329"/>
    <x v="1305"/>
    <x v="1286"/>
    <x v="10"/>
    <x v="1"/>
  </r>
  <r>
    <x v="6"/>
    <x v="5"/>
    <x v="445"/>
    <x v="7"/>
    <x v="796"/>
    <x v="532"/>
    <x v="16"/>
    <x v="0"/>
    <x v="1"/>
    <x v="18"/>
    <x v="0"/>
    <x v="537"/>
    <x v="16"/>
    <x v="717"/>
    <x v="12"/>
    <x v="778"/>
    <x v="2"/>
    <x v="1057"/>
    <x v="998"/>
    <x v="630"/>
    <x v="230"/>
    <x v="1118"/>
    <x v="1100"/>
    <x v="1070"/>
    <x v="10"/>
    <x v="1"/>
  </r>
  <r>
    <x v="6"/>
    <x v="5"/>
    <x v="608"/>
    <x v="7"/>
    <x v="797"/>
    <x v="533"/>
    <x v="16"/>
    <x v="1"/>
    <x v="1"/>
    <x v="38"/>
    <x v="0"/>
    <x v="488"/>
    <x v="16"/>
    <x v="647"/>
    <x v="12"/>
    <x v="719"/>
    <x v="0"/>
    <x v="770"/>
    <x v="698"/>
    <x v="589"/>
    <x v="230"/>
    <x v="818"/>
    <x v="781"/>
    <x v="772"/>
    <x v="10"/>
    <x v="1"/>
  </r>
  <r>
    <x v="6"/>
    <x v="5"/>
    <x v="278"/>
    <x v="7"/>
    <x v="798"/>
    <x v="534"/>
    <x v="16"/>
    <x v="1"/>
    <x v="1"/>
    <x v="38"/>
    <x v="0"/>
    <x v="483"/>
    <x v="16"/>
    <x v="639"/>
    <x v="12"/>
    <x v="712"/>
    <x v="0"/>
    <x v="761"/>
    <x v="691"/>
    <x v="582"/>
    <x v="230"/>
    <x v="807"/>
    <x v="774"/>
    <x v="764"/>
    <x v="10"/>
    <x v="1"/>
  </r>
  <r>
    <x v="6"/>
    <x v="5"/>
    <x v="735"/>
    <x v="7"/>
    <x v="799"/>
    <x v="535"/>
    <x v="8"/>
    <x v="1"/>
    <x v="1"/>
    <x v="38"/>
    <x v="0"/>
    <x v="296"/>
    <x v="8"/>
    <x v="376"/>
    <x v="12"/>
    <x v="433"/>
    <x v="0"/>
    <x v="471"/>
    <x v="428"/>
    <x v="367"/>
    <x v="230"/>
    <x v="507"/>
    <x v="482"/>
    <x v="483"/>
    <x v="10"/>
    <x v="1"/>
  </r>
  <r>
    <x v="6"/>
    <x v="5"/>
    <x v="241"/>
    <x v="7"/>
    <x v="800"/>
    <x v="536"/>
    <x v="10"/>
    <x v="1"/>
    <x v="1"/>
    <x v="38"/>
    <x v="0"/>
    <x v="361"/>
    <x v="10"/>
    <x v="475"/>
    <x v="12"/>
    <x v="537"/>
    <x v="0"/>
    <x v="578"/>
    <x v="534"/>
    <x v="457"/>
    <x v="230"/>
    <x v="620"/>
    <x v="596"/>
    <x v="592"/>
    <x v="10"/>
    <x v="1"/>
  </r>
  <r>
    <x v="6"/>
    <x v="5"/>
    <x v="221"/>
    <x v="7"/>
    <x v="801"/>
    <x v="537"/>
    <x v="5"/>
    <x v="1"/>
    <x v="1"/>
    <x v="38"/>
    <x v="0"/>
    <x v="141"/>
    <x v="5"/>
    <x v="160"/>
    <x v="12"/>
    <x v="200"/>
    <x v="0"/>
    <x v="227"/>
    <x v="201"/>
    <x v="163"/>
    <x v="230"/>
    <x v="264"/>
    <x v="236"/>
    <x v="237"/>
    <x v="10"/>
    <x v="1"/>
  </r>
  <r>
    <x v="6"/>
    <x v="5"/>
    <x v="364"/>
    <x v="7"/>
    <x v="802"/>
    <x v="538"/>
    <x v="1"/>
    <x v="1"/>
    <x v="1"/>
    <x v="38"/>
    <x v="0"/>
    <x v="14"/>
    <x v="1"/>
    <x v="15"/>
    <x v="12"/>
    <x v="20"/>
    <x v="0"/>
    <x v="18"/>
    <x v="16"/>
    <x v="19"/>
    <x v="230"/>
    <x v="26"/>
    <x v="17"/>
    <x v="18"/>
    <x v="10"/>
    <x v="1"/>
  </r>
  <r>
    <x v="6"/>
    <x v="5"/>
    <x v="491"/>
    <x v="7"/>
    <x v="803"/>
    <x v="544"/>
    <x v="6"/>
    <x v="1"/>
    <x v="1"/>
    <x v="38"/>
    <x v="0"/>
    <x v="182"/>
    <x v="6"/>
    <x v="216"/>
    <x v="12"/>
    <x v="262"/>
    <x v="0"/>
    <x v="299"/>
    <x v="265"/>
    <x v="213"/>
    <x v="230"/>
    <x v="334"/>
    <x v="313"/>
    <x v="309"/>
    <x v="10"/>
    <x v="1"/>
  </r>
  <r>
    <x v="6"/>
    <x v="5"/>
    <x v="617"/>
    <x v="7"/>
    <x v="804"/>
    <x v="545"/>
    <x v="4"/>
    <x v="1"/>
    <x v="1"/>
    <x v="38"/>
    <x v="0"/>
    <x v="130"/>
    <x v="4"/>
    <x v="143"/>
    <x v="12"/>
    <x v="181"/>
    <x v="0"/>
    <x v="206"/>
    <x v="184"/>
    <x v="147"/>
    <x v="230"/>
    <x v="238"/>
    <x v="216"/>
    <x v="215"/>
    <x v="10"/>
    <x v="1"/>
  </r>
  <r>
    <x v="6"/>
    <x v="5"/>
    <x v="188"/>
    <x v="7"/>
    <x v="805"/>
    <x v="539"/>
    <x v="8"/>
    <x v="1"/>
    <x v="1"/>
    <x v="38"/>
    <x v="0"/>
    <x v="314"/>
    <x v="8"/>
    <x v="406"/>
    <x v="12"/>
    <x v="467"/>
    <x v="0"/>
    <x v="509"/>
    <x v="461"/>
    <x v="400"/>
    <x v="230"/>
    <x v="546"/>
    <x v="525"/>
    <x v="522"/>
    <x v="10"/>
    <x v="1"/>
  </r>
  <r>
    <x v="6"/>
    <x v="5"/>
    <x v="649"/>
    <x v="7"/>
    <x v="806"/>
    <x v="540"/>
    <x v="4"/>
    <x v="1"/>
    <x v="1"/>
    <x v="38"/>
    <x v="0"/>
    <x v="120"/>
    <x v="4"/>
    <x v="130"/>
    <x v="12"/>
    <x v="167"/>
    <x v="0"/>
    <x v="189"/>
    <x v="170"/>
    <x v="133"/>
    <x v="230"/>
    <x v="223"/>
    <x v="201"/>
    <x v="198"/>
    <x v="10"/>
    <x v="1"/>
  </r>
  <r>
    <x v="6"/>
    <x v="5"/>
    <x v="111"/>
    <x v="7"/>
    <x v="807"/>
    <x v="541"/>
    <x v="7"/>
    <x v="1"/>
    <x v="1"/>
    <x v="38"/>
    <x v="0"/>
    <x v="263"/>
    <x v="7"/>
    <x v="327"/>
    <x v="12"/>
    <x v="384"/>
    <x v="0"/>
    <x v="420"/>
    <x v="380"/>
    <x v="323"/>
    <x v="230"/>
    <x v="457"/>
    <x v="432"/>
    <x v="428"/>
    <x v="10"/>
    <x v="1"/>
  </r>
  <r>
    <x v="6"/>
    <x v="5"/>
    <x v="730"/>
    <x v="7"/>
    <x v="808"/>
    <x v="542"/>
    <x v="7"/>
    <x v="1"/>
    <x v="1"/>
    <x v="38"/>
    <x v="0"/>
    <x v="257"/>
    <x v="7"/>
    <x v="319"/>
    <x v="12"/>
    <x v="376"/>
    <x v="0"/>
    <x v="412"/>
    <x v="372"/>
    <x v="315"/>
    <x v="230"/>
    <x v="448"/>
    <x v="424"/>
    <x v="421"/>
    <x v="10"/>
    <x v="1"/>
  </r>
  <r>
    <x v="6"/>
    <x v="5"/>
    <x v="845"/>
    <x v="7"/>
    <x v="809"/>
    <x v="543"/>
    <x v="10"/>
    <x v="1"/>
    <x v="1"/>
    <x v="38"/>
    <x v="0"/>
    <x v="371"/>
    <x v="10"/>
    <x v="491"/>
    <x v="12"/>
    <x v="557"/>
    <x v="0"/>
    <x v="599"/>
    <x v="552"/>
    <x v="473"/>
    <x v="230"/>
    <x v="640"/>
    <x v="614"/>
    <x v="611"/>
    <x v="10"/>
    <x v="1"/>
  </r>
  <r>
    <x v="6"/>
    <x v="5"/>
    <x v="228"/>
    <x v="7"/>
    <x v="810"/>
    <x v="546"/>
    <x v="3"/>
    <x v="1"/>
    <x v="1"/>
    <x v="38"/>
    <x v="0"/>
    <x v="69"/>
    <x v="3"/>
    <x v="71"/>
    <x v="12"/>
    <x v="94"/>
    <x v="0"/>
    <x v="113"/>
    <x v="102"/>
    <x v="77"/>
    <x v="230"/>
    <x v="141"/>
    <x v="120"/>
    <x v="119"/>
    <x v="10"/>
    <x v="1"/>
  </r>
  <r>
    <x v="6"/>
    <x v="5"/>
    <x v="351"/>
    <x v="2"/>
    <x v="811"/>
    <x v="308"/>
    <x v="20"/>
    <x v="1"/>
    <x v="1"/>
    <x v="19"/>
    <x v="0"/>
    <x v="608"/>
    <x v="20"/>
    <x v="810"/>
    <x v="31"/>
    <x v="948"/>
    <x v="0"/>
    <x v="993"/>
    <x v="908"/>
    <x v="790"/>
    <x v="230"/>
    <x v="1044"/>
    <x v="1022"/>
    <x v="1006"/>
    <x v="2"/>
    <x v="1"/>
  </r>
  <r>
    <x v="6"/>
    <x v="5"/>
    <x v="190"/>
    <x v="2"/>
    <x v="812"/>
    <x v="309"/>
    <x v="20"/>
    <x v="1"/>
    <x v="1"/>
    <x v="19"/>
    <x v="0"/>
    <x v="603"/>
    <x v="20"/>
    <x v="805"/>
    <x v="31"/>
    <x v="939"/>
    <x v="0"/>
    <x v="983"/>
    <x v="900"/>
    <x v="780"/>
    <x v="230"/>
    <x v="1035"/>
    <x v="1012"/>
    <x v="997"/>
    <x v="2"/>
    <x v="1"/>
  </r>
  <r>
    <x v="6"/>
    <x v="5"/>
    <x v="333"/>
    <x v="2"/>
    <x v="813"/>
    <x v="310"/>
    <x v="20"/>
    <x v="1"/>
    <x v="1"/>
    <x v="19"/>
    <x v="0"/>
    <x v="590"/>
    <x v="20"/>
    <x v="786"/>
    <x v="31"/>
    <x v="918"/>
    <x v="0"/>
    <x v="962"/>
    <x v="882"/>
    <x v="760"/>
    <x v="230"/>
    <x v="1015"/>
    <x v="990"/>
    <x v="975"/>
    <x v="2"/>
    <x v="1"/>
  </r>
  <r>
    <x v="6"/>
    <x v="5"/>
    <x v="422"/>
    <x v="2"/>
    <x v="814"/>
    <x v="311"/>
    <x v="20"/>
    <x v="1"/>
    <x v="1"/>
    <x v="19"/>
    <x v="0"/>
    <x v="603"/>
    <x v="20"/>
    <x v="805"/>
    <x v="31"/>
    <x v="939"/>
    <x v="0"/>
    <x v="983"/>
    <x v="900"/>
    <x v="780"/>
    <x v="230"/>
    <x v="1035"/>
    <x v="1012"/>
    <x v="997"/>
    <x v="2"/>
    <x v="1"/>
  </r>
  <r>
    <x v="6"/>
    <x v="5"/>
    <x v="629"/>
    <x v="2"/>
    <x v="815"/>
    <x v="312"/>
    <x v="20"/>
    <x v="1"/>
    <x v="1"/>
    <x v="19"/>
    <x v="0"/>
    <x v="585"/>
    <x v="20"/>
    <x v="779"/>
    <x v="31"/>
    <x v="909"/>
    <x v="0"/>
    <x v="953"/>
    <x v="874"/>
    <x v="753"/>
    <x v="230"/>
    <x v="1004"/>
    <x v="978"/>
    <x v="963"/>
    <x v="2"/>
    <x v="1"/>
  </r>
  <r>
    <x v="6"/>
    <x v="5"/>
    <x v="139"/>
    <x v="2"/>
    <x v="816"/>
    <x v="313"/>
    <x v="20"/>
    <x v="1"/>
    <x v="1"/>
    <x v="19"/>
    <x v="0"/>
    <x v="586"/>
    <x v="20"/>
    <x v="780"/>
    <x v="31"/>
    <x v="910"/>
    <x v="0"/>
    <x v="955"/>
    <x v="876"/>
    <x v="754"/>
    <x v="230"/>
    <x v="1006"/>
    <x v="980"/>
    <x v="966"/>
    <x v="2"/>
    <x v="1"/>
  </r>
  <r>
    <x v="6"/>
    <x v="5"/>
    <x v="181"/>
    <x v="2"/>
    <x v="817"/>
    <x v="314"/>
    <x v="20"/>
    <x v="1"/>
    <x v="1"/>
    <x v="19"/>
    <x v="0"/>
    <x v="609"/>
    <x v="20"/>
    <x v="811"/>
    <x v="31"/>
    <x v="950"/>
    <x v="0"/>
    <x v="996"/>
    <x v="910"/>
    <x v="792"/>
    <x v="230"/>
    <x v="1046"/>
    <x v="1024"/>
    <x v="1009"/>
    <x v="2"/>
    <x v="1"/>
  </r>
  <r>
    <x v="6"/>
    <x v="5"/>
    <x v="846"/>
    <x v="2"/>
    <x v="818"/>
    <x v="315"/>
    <x v="21"/>
    <x v="1"/>
    <x v="1"/>
    <x v="19"/>
    <x v="0"/>
    <x v="633"/>
    <x v="21"/>
    <x v="842"/>
    <x v="31"/>
    <x v="981"/>
    <x v="0"/>
    <x v="1034"/>
    <x v="941"/>
    <x v="823"/>
    <x v="230"/>
    <x v="1093"/>
    <x v="1065"/>
    <x v="1048"/>
    <x v="2"/>
    <x v="1"/>
  </r>
  <r>
    <x v="6"/>
    <x v="6"/>
    <x v="546"/>
    <x v="8"/>
    <x v="819"/>
    <x v="729"/>
    <x v="2"/>
    <x v="1"/>
    <x v="1"/>
    <x v="38"/>
    <x v="0"/>
    <x v="51"/>
    <x v="2"/>
    <x v="53"/>
    <x v="12"/>
    <x v="69"/>
    <x v="0"/>
    <x v="83"/>
    <x v="73"/>
    <x v="923"/>
    <x v="230"/>
    <x v="85"/>
    <x v="90"/>
    <x v="89"/>
    <x v="13"/>
    <x v="1"/>
  </r>
  <r>
    <x v="6"/>
    <x v="6"/>
    <x v="213"/>
    <x v="8"/>
    <x v="820"/>
    <x v="730"/>
    <x v="2"/>
    <x v="1"/>
    <x v="1"/>
    <x v="38"/>
    <x v="0"/>
    <x v="49"/>
    <x v="2"/>
    <x v="51"/>
    <x v="12"/>
    <x v="66"/>
    <x v="0"/>
    <x v="80"/>
    <x v="70"/>
    <x v="923"/>
    <x v="230"/>
    <x v="80"/>
    <x v="86"/>
    <x v="85"/>
    <x v="13"/>
    <x v="1"/>
  </r>
  <r>
    <x v="6"/>
    <x v="6"/>
    <x v="794"/>
    <x v="7"/>
    <x v="821"/>
    <x v="547"/>
    <x v="6"/>
    <x v="1"/>
    <x v="1"/>
    <x v="38"/>
    <x v="0"/>
    <x v="197"/>
    <x v="6"/>
    <x v="236"/>
    <x v="12"/>
    <x v="283"/>
    <x v="0"/>
    <x v="320"/>
    <x v="291"/>
    <x v="233"/>
    <x v="230"/>
    <x v="359"/>
    <x v="334"/>
    <x v="333"/>
    <x v="10"/>
    <x v="1"/>
  </r>
  <r>
    <x v="6"/>
    <x v="6"/>
    <x v="287"/>
    <x v="7"/>
    <x v="822"/>
    <x v="548"/>
    <x v="4"/>
    <x v="1"/>
    <x v="1"/>
    <x v="38"/>
    <x v="0"/>
    <x v="88"/>
    <x v="4"/>
    <x v="93"/>
    <x v="12"/>
    <x v="123"/>
    <x v="0"/>
    <x v="142"/>
    <x v="126"/>
    <x v="97"/>
    <x v="230"/>
    <x v="171"/>
    <x v="152"/>
    <x v="147"/>
    <x v="10"/>
    <x v="1"/>
  </r>
  <r>
    <x v="6"/>
    <x v="6"/>
    <x v="837"/>
    <x v="7"/>
    <x v="823"/>
    <x v="549"/>
    <x v="4"/>
    <x v="1"/>
    <x v="1"/>
    <x v="38"/>
    <x v="0"/>
    <x v="96"/>
    <x v="4"/>
    <x v="102"/>
    <x v="12"/>
    <x v="131"/>
    <x v="0"/>
    <x v="152"/>
    <x v="133"/>
    <x v="103"/>
    <x v="230"/>
    <x v="185"/>
    <x v="162"/>
    <x v="160"/>
    <x v="10"/>
    <x v="1"/>
  </r>
  <r>
    <x v="6"/>
    <x v="6"/>
    <x v="545"/>
    <x v="7"/>
    <x v="824"/>
    <x v="550"/>
    <x v="17"/>
    <x v="1"/>
    <x v="1"/>
    <x v="38"/>
    <x v="0"/>
    <x v="597"/>
    <x v="17"/>
    <x v="797"/>
    <x v="12"/>
    <x v="877"/>
    <x v="0"/>
    <x v="922"/>
    <x v="845"/>
    <x v="723"/>
    <x v="230"/>
    <x v="969"/>
    <x v="942"/>
    <x v="929"/>
    <x v="10"/>
    <x v="1"/>
  </r>
  <r>
    <x v="6"/>
    <x v="6"/>
    <x v="177"/>
    <x v="7"/>
    <x v="825"/>
    <x v="551"/>
    <x v="6"/>
    <x v="1"/>
    <x v="1"/>
    <x v="38"/>
    <x v="0"/>
    <x v="184"/>
    <x v="6"/>
    <x v="219"/>
    <x v="12"/>
    <x v="266"/>
    <x v="0"/>
    <x v="303"/>
    <x v="269"/>
    <x v="217"/>
    <x v="230"/>
    <x v="338"/>
    <x v="317"/>
    <x v="313"/>
    <x v="10"/>
    <x v="1"/>
  </r>
  <r>
    <x v="6"/>
    <x v="6"/>
    <x v="104"/>
    <x v="7"/>
    <x v="826"/>
    <x v="552"/>
    <x v="6"/>
    <x v="1"/>
    <x v="1"/>
    <x v="38"/>
    <x v="0"/>
    <x v="212"/>
    <x v="6"/>
    <x v="256"/>
    <x v="12"/>
    <x v="307"/>
    <x v="0"/>
    <x v="344"/>
    <x v="313"/>
    <x v="256"/>
    <x v="230"/>
    <x v="382"/>
    <x v="358"/>
    <x v="356"/>
    <x v="10"/>
    <x v="1"/>
  </r>
  <r>
    <x v="6"/>
    <x v="6"/>
    <x v="550"/>
    <x v="7"/>
    <x v="827"/>
    <x v="553"/>
    <x v="3"/>
    <x v="1"/>
    <x v="1"/>
    <x v="38"/>
    <x v="0"/>
    <x v="84"/>
    <x v="3"/>
    <x v="89"/>
    <x v="12"/>
    <x v="119"/>
    <x v="0"/>
    <x v="139"/>
    <x v="122"/>
    <x v="94"/>
    <x v="230"/>
    <x v="167"/>
    <x v="144"/>
    <x v="144"/>
    <x v="10"/>
    <x v="1"/>
  </r>
  <r>
    <x v="6"/>
    <x v="6"/>
    <x v="12"/>
    <x v="7"/>
    <x v="828"/>
    <x v="554"/>
    <x v="8"/>
    <x v="1"/>
    <x v="1"/>
    <x v="38"/>
    <x v="0"/>
    <x v="277"/>
    <x v="8"/>
    <x v="345"/>
    <x v="12"/>
    <x v="403"/>
    <x v="0"/>
    <x v="437"/>
    <x v="398"/>
    <x v="339"/>
    <x v="230"/>
    <x v="473"/>
    <x v="449"/>
    <x v="446"/>
    <x v="10"/>
    <x v="1"/>
  </r>
  <r>
    <x v="6"/>
    <x v="6"/>
    <x v="654"/>
    <x v="7"/>
    <x v="829"/>
    <x v="555"/>
    <x v="1"/>
    <x v="1"/>
    <x v="1"/>
    <x v="38"/>
    <x v="0"/>
    <x v="18"/>
    <x v="1"/>
    <x v="19"/>
    <x v="12"/>
    <x v="26"/>
    <x v="0"/>
    <x v="29"/>
    <x v="23"/>
    <x v="24"/>
    <x v="230"/>
    <x v="37"/>
    <x v="30"/>
    <x v="31"/>
    <x v="10"/>
    <x v="1"/>
  </r>
  <r>
    <x v="6"/>
    <x v="6"/>
    <x v="600"/>
    <x v="7"/>
    <x v="830"/>
    <x v="517"/>
    <x v="20"/>
    <x v="1"/>
    <x v="1"/>
    <x v="38"/>
    <x v="0"/>
    <x v="650"/>
    <x v="20"/>
    <x v="864"/>
    <x v="12"/>
    <x v="962"/>
    <x v="0"/>
    <x v="1010"/>
    <x v="923"/>
    <x v="805"/>
    <x v="230"/>
    <x v="1069"/>
    <x v="1040"/>
    <x v="1026"/>
    <x v="10"/>
    <x v="1"/>
  </r>
  <r>
    <x v="6"/>
    <x v="6"/>
    <x v="385"/>
    <x v="7"/>
    <x v="831"/>
    <x v="556"/>
    <x v="2"/>
    <x v="1"/>
    <x v="1"/>
    <x v="38"/>
    <x v="0"/>
    <x v="39"/>
    <x v="2"/>
    <x v="40"/>
    <x v="12"/>
    <x v="47"/>
    <x v="0"/>
    <x v="57"/>
    <x v="49"/>
    <x v="39"/>
    <x v="230"/>
    <x v="77"/>
    <x v="60"/>
    <x v="59"/>
    <x v="10"/>
    <x v="1"/>
  </r>
  <r>
    <x v="6"/>
    <x v="6"/>
    <x v="781"/>
    <x v="7"/>
    <x v="832"/>
    <x v="557"/>
    <x v="8"/>
    <x v="1"/>
    <x v="1"/>
    <x v="38"/>
    <x v="0"/>
    <x v="295"/>
    <x v="8"/>
    <x v="374"/>
    <x v="12"/>
    <x v="432"/>
    <x v="0"/>
    <x v="469"/>
    <x v="427"/>
    <x v="366"/>
    <x v="230"/>
    <x v="506"/>
    <x v="481"/>
    <x v="480"/>
    <x v="10"/>
    <x v="1"/>
  </r>
  <r>
    <x v="6"/>
    <x v="6"/>
    <x v="167"/>
    <x v="7"/>
    <x v="833"/>
    <x v="558"/>
    <x v="1"/>
    <x v="1"/>
    <x v="1"/>
    <x v="38"/>
    <x v="0"/>
    <x v="19"/>
    <x v="1"/>
    <x v="20"/>
    <x v="12"/>
    <x v="28"/>
    <x v="0"/>
    <x v="32"/>
    <x v="25"/>
    <x v="25"/>
    <x v="230"/>
    <x v="40"/>
    <x v="34"/>
    <x v="35"/>
    <x v="10"/>
    <x v="1"/>
  </r>
  <r>
    <x v="6"/>
    <x v="6"/>
    <x v="749"/>
    <x v="7"/>
    <x v="834"/>
    <x v="559"/>
    <x v="10"/>
    <x v="1"/>
    <x v="1"/>
    <x v="38"/>
    <x v="0"/>
    <x v="360"/>
    <x v="10"/>
    <x v="473"/>
    <x v="12"/>
    <x v="536"/>
    <x v="0"/>
    <x v="577"/>
    <x v="533"/>
    <x v="456"/>
    <x v="230"/>
    <x v="618"/>
    <x v="595"/>
    <x v="591"/>
    <x v="10"/>
    <x v="1"/>
  </r>
  <r>
    <x v="6"/>
    <x v="6"/>
    <x v="306"/>
    <x v="7"/>
    <x v="835"/>
    <x v="560"/>
    <x v="7"/>
    <x v="1"/>
    <x v="1"/>
    <x v="38"/>
    <x v="0"/>
    <x v="249"/>
    <x v="7"/>
    <x v="309"/>
    <x v="12"/>
    <x v="361"/>
    <x v="0"/>
    <x v="398"/>
    <x v="358"/>
    <x v="302"/>
    <x v="230"/>
    <x v="436"/>
    <x v="410"/>
    <x v="406"/>
    <x v="10"/>
    <x v="1"/>
  </r>
  <r>
    <x v="6"/>
    <x v="6"/>
    <x v="259"/>
    <x v="7"/>
    <x v="836"/>
    <x v="562"/>
    <x v="2"/>
    <x v="1"/>
    <x v="1"/>
    <x v="38"/>
    <x v="0"/>
    <x v="44"/>
    <x v="2"/>
    <x v="46"/>
    <x v="12"/>
    <x v="57"/>
    <x v="0"/>
    <x v="69"/>
    <x v="59"/>
    <x v="48"/>
    <x v="230"/>
    <x v="93"/>
    <x v="72"/>
    <x v="73"/>
    <x v="10"/>
    <x v="1"/>
  </r>
  <r>
    <x v="6"/>
    <x v="11"/>
    <x v="264"/>
    <x v="7"/>
    <x v="837"/>
    <x v="323"/>
    <x v="4"/>
    <x v="1"/>
    <x v="1"/>
    <x v="38"/>
    <x v="0"/>
    <x v="123"/>
    <x v="4"/>
    <x v="134"/>
    <x v="12"/>
    <x v="172"/>
    <x v="0"/>
    <x v="197"/>
    <x v="175"/>
    <x v="137"/>
    <x v="230"/>
    <x v="229"/>
    <x v="206"/>
    <x v="205"/>
    <x v="10"/>
    <x v="1"/>
  </r>
  <r>
    <x v="6"/>
    <x v="11"/>
    <x v="783"/>
    <x v="7"/>
    <x v="838"/>
    <x v="324"/>
    <x v="24"/>
    <x v="1"/>
    <x v="1"/>
    <x v="38"/>
    <x v="0"/>
    <x v="742"/>
    <x v="24"/>
    <x v="967"/>
    <x v="12"/>
    <x v="1093"/>
    <x v="0"/>
    <x v="1162"/>
    <x v="1040"/>
    <x v="870"/>
    <x v="230"/>
    <x v="1221"/>
    <x v="1196"/>
    <x v="1175"/>
    <x v="10"/>
    <x v="1"/>
  </r>
  <r>
    <x v="6"/>
    <x v="11"/>
    <x v="826"/>
    <x v="7"/>
    <x v="839"/>
    <x v="325"/>
    <x v="5"/>
    <x v="1"/>
    <x v="1"/>
    <x v="38"/>
    <x v="0"/>
    <x v="159"/>
    <x v="5"/>
    <x v="183"/>
    <x v="12"/>
    <x v="229"/>
    <x v="0"/>
    <x v="257"/>
    <x v="231"/>
    <x v="188"/>
    <x v="230"/>
    <x v="296"/>
    <x v="271"/>
    <x v="267"/>
    <x v="10"/>
    <x v="1"/>
  </r>
  <r>
    <x v="6"/>
    <x v="11"/>
    <x v="71"/>
    <x v="7"/>
    <x v="840"/>
    <x v="328"/>
    <x v="24"/>
    <x v="1"/>
    <x v="1"/>
    <x v="38"/>
    <x v="0"/>
    <x v="711"/>
    <x v="24"/>
    <x v="934"/>
    <x v="12"/>
    <x v="1060"/>
    <x v="0"/>
    <x v="1116"/>
    <x v="1008"/>
    <x v="856"/>
    <x v="230"/>
    <x v="1180"/>
    <x v="1155"/>
    <x v="1130"/>
    <x v="10"/>
    <x v="1"/>
  </r>
  <r>
    <x v="6"/>
    <x v="11"/>
    <x v="426"/>
    <x v="7"/>
    <x v="841"/>
    <x v="329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</r>
  <r>
    <x v="6"/>
    <x v="11"/>
    <x v="492"/>
    <x v="7"/>
    <x v="842"/>
    <x v="327"/>
    <x v="13"/>
    <x v="1"/>
    <x v="1"/>
    <x v="38"/>
    <x v="0"/>
    <x v="439"/>
    <x v="13"/>
    <x v="583"/>
    <x v="12"/>
    <x v="646"/>
    <x v="0"/>
    <x v="691"/>
    <x v="629"/>
    <x v="533"/>
    <x v="230"/>
    <x v="739"/>
    <x v="707"/>
    <x v="694"/>
    <x v="10"/>
    <x v="1"/>
  </r>
  <r>
    <x v="6"/>
    <x v="11"/>
    <x v="267"/>
    <x v="7"/>
    <x v="843"/>
    <x v="326"/>
    <x v="16"/>
    <x v="1"/>
    <x v="1"/>
    <x v="38"/>
    <x v="0"/>
    <x v="481"/>
    <x v="16"/>
    <x v="637"/>
    <x v="12"/>
    <x v="709"/>
    <x v="0"/>
    <x v="758"/>
    <x v="687"/>
    <x v="581"/>
    <x v="230"/>
    <x v="801"/>
    <x v="770"/>
    <x v="761"/>
    <x v="10"/>
    <x v="1"/>
  </r>
  <r>
    <x v="6"/>
    <x v="11"/>
    <x v="680"/>
    <x v="7"/>
    <x v="844"/>
    <x v="334"/>
    <x v="16"/>
    <x v="1"/>
    <x v="1"/>
    <x v="38"/>
    <x v="0"/>
    <x v="598"/>
    <x v="16"/>
    <x v="799"/>
    <x v="12"/>
    <x v="879"/>
    <x v="0"/>
    <x v="924"/>
    <x v="847"/>
    <x v="725"/>
    <x v="230"/>
    <x v="972"/>
    <x v="944"/>
    <x v="931"/>
    <x v="10"/>
    <x v="1"/>
  </r>
  <r>
    <x v="6"/>
    <x v="11"/>
    <x v="61"/>
    <x v="7"/>
    <x v="845"/>
    <x v="335"/>
    <x v="5"/>
    <x v="1"/>
    <x v="1"/>
    <x v="38"/>
    <x v="0"/>
    <x v="166"/>
    <x v="5"/>
    <x v="192"/>
    <x v="12"/>
    <x v="239"/>
    <x v="0"/>
    <x v="271"/>
    <x v="243"/>
    <x v="193"/>
    <x v="230"/>
    <x v="305"/>
    <x v="285"/>
    <x v="281"/>
    <x v="10"/>
    <x v="1"/>
  </r>
  <r>
    <x v="6"/>
    <x v="11"/>
    <x v="251"/>
    <x v="7"/>
    <x v="846"/>
    <x v="333"/>
    <x v="10"/>
    <x v="1"/>
    <x v="1"/>
    <x v="38"/>
    <x v="0"/>
    <x v="389"/>
    <x v="10"/>
    <x v="511"/>
    <x v="12"/>
    <x v="578"/>
    <x v="0"/>
    <x v="624"/>
    <x v="569"/>
    <x v="490"/>
    <x v="230"/>
    <x v="669"/>
    <x v="638"/>
    <x v="633"/>
    <x v="10"/>
    <x v="1"/>
  </r>
  <r>
    <x v="6"/>
    <x v="11"/>
    <x v="766"/>
    <x v="7"/>
    <x v="847"/>
    <x v="336"/>
    <x v="10"/>
    <x v="1"/>
    <x v="1"/>
    <x v="38"/>
    <x v="0"/>
    <x v="373"/>
    <x v="10"/>
    <x v="493"/>
    <x v="12"/>
    <x v="559"/>
    <x v="0"/>
    <x v="603"/>
    <x v="554"/>
    <x v="474"/>
    <x v="230"/>
    <x v="642"/>
    <x v="618"/>
    <x v="614"/>
    <x v="10"/>
    <x v="1"/>
  </r>
  <r>
    <x v="6"/>
    <x v="11"/>
    <x v="294"/>
    <x v="7"/>
    <x v="848"/>
    <x v="330"/>
    <x v="24"/>
    <x v="1"/>
    <x v="1"/>
    <x v="38"/>
    <x v="0"/>
    <x v="745"/>
    <x v="24"/>
    <x v="971"/>
    <x v="12"/>
    <x v="1097"/>
    <x v="0"/>
    <x v="1168"/>
    <x v="1044"/>
    <x v="873"/>
    <x v="230"/>
    <x v="1230"/>
    <x v="1204"/>
    <x v="1183"/>
    <x v="10"/>
    <x v="1"/>
  </r>
  <r>
    <x v="6"/>
    <x v="11"/>
    <x v="611"/>
    <x v="7"/>
    <x v="849"/>
    <x v="337"/>
    <x v="24"/>
    <x v="1"/>
    <x v="1"/>
    <x v="38"/>
    <x v="0"/>
    <x v="732"/>
    <x v="24"/>
    <x v="957"/>
    <x v="12"/>
    <x v="1084"/>
    <x v="0"/>
    <x v="1145"/>
    <x v="1029"/>
    <x v="867"/>
    <x v="230"/>
    <x v="1202"/>
    <x v="1181"/>
    <x v="1157"/>
    <x v="10"/>
    <x v="1"/>
  </r>
  <r>
    <x v="6"/>
    <x v="11"/>
    <x v="807"/>
    <x v="7"/>
    <x v="850"/>
    <x v="341"/>
    <x v="10"/>
    <x v="1"/>
    <x v="1"/>
    <x v="38"/>
    <x v="0"/>
    <x v="362"/>
    <x v="10"/>
    <x v="476"/>
    <x v="12"/>
    <x v="538"/>
    <x v="0"/>
    <x v="579"/>
    <x v="536"/>
    <x v="458"/>
    <x v="230"/>
    <x v="621"/>
    <x v="597"/>
    <x v="593"/>
    <x v="10"/>
    <x v="1"/>
  </r>
  <r>
    <x v="6"/>
    <x v="11"/>
    <x v="132"/>
    <x v="7"/>
    <x v="851"/>
    <x v="342"/>
    <x v="12"/>
    <x v="1"/>
    <x v="1"/>
    <x v="38"/>
    <x v="0"/>
    <x v="447"/>
    <x v="12"/>
    <x v="592"/>
    <x v="12"/>
    <x v="658"/>
    <x v="0"/>
    <x v="705"/>
    <x v="640"/>
    <x v="541"/>
    <x v="230"/>
    <x v="749"/>
    <x v="717"/>
    <x v="706"/>
    <x v="10"/>
    <x v="1"/>
  </r>
  <r>
    <x v="6"/>
    <x v="11"/>
    <x v="797"/>
    <x v="7"/>
    <x v="852"/>
    <x v="339"/>
    <x v="3"/>
    <x v="1"/>
    <x v="1"/>
    <x v="38"/>
    <x v="0"/>
    <x v="74"/>
    <x v="3"/>
    <x v="76"/>
    <x v="12"/>
    <x v="102"/>
    <x v="0"/>
    <x v="117"/>
    <x v="107"/>
    <x v="81"/>
    <x v="230"/>
    <x v="145"/>
    <x v="126"/>
    <x v="123"/>
    <x v="10"/>
    <x v="1"/>
  </r>
  <r>
    <x v="6"/>
    <x v="11"/>
    <x v="155"/>
    <x v="7"/>
    <x v="853"/>
    <x v="331"/>
    <x v="1"/>
    <x v="1"/>
    <x v="1"/>
    <x v="38"/>
    <x v="0"/>
    <x v="5"/>
    <x v="1"/>
    <x v="6"/>
    <x v="12"/>
    <x v="6"/>
    <x v="0"/>
    <x v="4"/>
    <x v="3"/>
    <x v="6"/>
    <x v="230"/>
    <x v="5"/>
    <x v="3"/>
    <x v="4"/>
    <x v="10"/>
    <x v="1"/>
  </r>
  <r>
    <x v="6"/>
    <x v="11"/>
    <x v="524"/>
    <x v="7"/>
    <x v="854"/>
    <x v="332"/>
    <x v="2"/>
    <x v="1"/>
    <x v="1"/>
    <x v="38"/>
    <x v="0"/>
    <x v="39"/>
    <x v="2"/>
    <x v="40"/>
    <x v="12"/>
    <x v="47"/>
    <x v="0"/>
    <x v="57"/>
    <x v="49"/>
    <x v="39"/>
    <x v="230"/>
    <x v="77"/>
    <x v="60"/>
    <x v="59"/>
    <x v="10"/>
    <x v="1"/>
  </r>
  <r>
    <x v="6"/>
    <x v="11"/>
    <x v="130"/>
    <x v="7"/>
    <x v="855"/>
    <x v="340"/>
    <x v="24"/>
    <x v="1"/>
    <x v="1"/>
    <x v="38"/>
    <x v="0"/>
    <x v="719"/>
    <x v="24"/>
    <x v="943"/>
    <x v="12"/>
    <x v="1068"/>
    <x v="0"/>
    <x v="1124"/>
    <x v="1014"/>
    <x v="861"/>
    <x v="230"/>
    <x v="1191"/>
    <x v="1162"/>
    <x v="1141"/>
    <x v="10"/>
    <x v="1"/>
  </r>
  <r>
    <x v="6"/>
    <x v="11"/>
    <x v="863"/>
    <x v="7"/>
    <x v="856"/>
    <x v="338"/>
    <x v="4"/>
    <x v="1"/>
    <x v="1"/>
    <x v="38"/>
    <x v="0"/>
    <x v="148"/>
    <x v="4"/>
    <x v="167"/>
    <x v="12"/>
    <x v="209"/>
    <x v="0"/>
    <x v="237"/>
    <x v="210"/>
    <x v="171"/>
    <x v="230"/>
    <x v="279"/>
    <x v="247"/>
    <x v="245"/>
    <x v="10"/>
    <x v="1"/>
  </r>
  <r>
    <x v="6"/>
    <x v="11"/>
    <x v="468"/>
    <x v="7"/>
    <x v="857"/>
    <x v="343"/>
    <x v="4"/>
    <x v="1"/>
    <x v="1"/>
    <x v="38"/>
    <x v="0"/>
    <x v="130"/>
    <x v="4"/>
    <x v="143"/>
    <x v="12"/>
    <x v="181"/>
    <x v="0"/>
    <x v="206"/>
    <x v="184"/>
    <x v="147"/>
    <x v="230"/>
    <x v="238"/>
    <x v="216"/>
    <x v="215"/>
    <x v="10"/>
    <x v="1"/>
  </r>
  <r>
    <x v="6"/>
    <x v="11"/>
    <x v="593"/>
    <x v="7"/>
    <x v="858"/>
    <x v="344"/>
    <x v="8"/>
    <x v="1"/>
    <x v="1"/>
    <x v="38"/>
    <x v="0"/>
    <x v="309"/>
    <x v="8"/>
    <x v="396"/>
    <x v="12"/>
    <x v="454"/>
    <x v="0"/>
    <x v="495"/>
    <x v="450"/>
    <x v="386"/>
    <x v="230"/>
    <x v="533"/>
    <x v="510"/>
    <x v="509"/>
    <x v="10"/>
    <x v="1"/>
  </r>
  <r>
    <x v="6"/>
    <x v="12"/>
    <x v="592"/>
    <x v="7"/>
    <x v="859"/>
    <x v="345"/>
    <x v="11"/>
    <x v="1"/>
    <x v="1"/>
    <x v="38"/>
    <x v="0"/>
    <x v="451"/>
    <x v="11"/>
    <x v="597"/>
    <x v="12"/>
    <x v="667"/>
    <x v="0"/>
    <x v="714"/>
    <x v="648"/>
    <x v="547"/>
    <x v="230"/>
    <x v="757"/>
    <x v="727"/>
    <x v="716"/>
    <x v="10"/>
    <x v="1"/>
  </r>
  <r>
    <x v="6"/>
    <x v="12"/>
    <x v="206"/>
    <x v="7"/>
    <x v="860"/>
    <x v="346"/>
    <x v="24"/>
    <x v="1"/>
    <x v="1"/>
    <x v="38"/>
    <x v="0"/>
    <x v="738"/>
    <x v="24"/>
    <x v="963"/>
    <x v="12"/>
    <x v="1091"/>
    <x v="0"/>
    <x v="1156"/>
    <x v="1037"/>
    <x v="869"/>
    <x v="230"/>
    <x v="1213"/>
    <x v="1191"/>
    <x v="1168"/>
    <x v="10"/>
    <x v="1"/>
  </r>
  <r>
    <x v="6"/>
    <x v="12"/>
    <x v="858"/>
    <x v="7"/>
    <x v="861"/>
    <x v="347"/>
    <x v="7"/>
    <x v="1"/>
    <x v="1"/>
    <x v="38"/>
    <x v="0"/>
    <x v="250"/>
    <x v="7"/>
    <x v="311"/>
    <x v="12"/>
    <x v="363"/>
    <x v="0"/>
    <x v="400"/>
    <x v="360"/>
    <x v="304"/>
    <x v="230"/>
    <x v="439"/>
    <x v="412"/>
    <x v="409"/>
    <x v="10"/>
    <x v="1"/>
  </r>
  <r>
    <x v="6"/>
    <x v="12"/>
    <x v="499"/>
    <x v="7"/>
    <x v="862"/>
    <x v="348"/>
    <x v="8"/>
    <x v="1"/>
    <x v="1"/>
    <x v="38"/>
    <x v="0"/>
    <x v="271"/>
    <x v="8"/>
    <x v="338"/>
    <x v="12"/>
    <x v="396"/>
    <x v="0"/>
    <x v="429"/>
    <x v="392"/>
    <x v="333"/>
    <x v="230"/>
    <x v="466"/>
    <x v="443"/>
    <x v="438"/>
    <x v="10"/>
    <x v="1"/>
  </r>
  <r>
    <x v="6"/>
    <x v="12"/>
    <x v="530"/>
    <x v="7"/>
    <x v="863"/>
    <x v="349"/>
    <x v="2"/>
    <x v="1"/>
    <x v="1"/>
    <x v="38"/>
    <x v="0"/>
    <x v="52"/>
    <x v="2"/>
    <x v="54"/>
    <x v="12"/>
    <x v="70"/>
    <x v="0"/>
    <x v="84"/>
    <x v="74"/>
    <x v="57"/>
    <x v="230"/>
    <x v="107"/>
    <x v="91"/>
    <x v="90"/>
    <x v="10"/>
    <x v="1"/>
  </r>
  <r>
    <x v="6"/>
    <x v="12"/>
    <x v="413"/>
    <x v="7"/>
    <x v="864"/>
    <x v="350"/>
    <x v="4"/>
    <x v="1"/>
    <x v="1"/>
    <x v="38"/>
    <x v="0"/>
    <x v="110"/>
    <x v="4"/>
    <x v="117"/>
    <x v="12"/>
    <x v="151"/>
    <x v="0"/>
    <x v="173"/>
    <x v="154"/>
    <x v="121"/>
    <x v="230"/>
    <x v="206"/>
    <x v="184"/>
    <x v="181"/>
    <x v="10"/>
    <x v="1"/>
  </r>
  <r>
    <x v="6"/>
    <x v="12"/>
    <x v="385"/>
    <x v="7"/>
    <x v="865"/>
    <x v="351"/>
    <x v="3"/>
    <x v="1"/>
    <x v="1"/>
    <x v="38"/>
    <x v="0"/>
    <x v="66"/>
    <x v="3"/>
    <x v="68"/>
    <x v="12"/>
    <x v="89"/>
    <x v="0"/>
    <x v="107"/>
    <x v="97"/>
    <x v="73"/>
    <x v="230"/>
    <x v="135"/>
    <x v="114"/>
    <x v="113"/>
    <x v="10"/>
    <x v="1"/>
  </r>
  <r>
    <x v="6"/>
    <x v="12"/>
    <x v="57"/>
    <x v="7"/>
    <x v="866"/>
    <x v="352"/>
    <x v="4"/>
    <x v="1"/>
    <x v="1"/>
    <x v="38"/>
    <x v="0"/>
    <x v="105"/>
    <x v="4"/>
    <x v="111"/>
    <x v="12"/>
    <x v="146"/>
    <x v="0"/>
    <x v="170"/>
    <x v="149"/>
    <x v="116"/>
    <x v="230"/>
    <x v="203"/>
    <x v="180"/>
    <x v="177"/>
    <x v="10"/>
    <x v="1"/>
  </r>
  <r>
    <x v="6"/>
    <x v="12"/>
    <x v="725"/>
    <x v="7"/>
    <x v="867"/>
    <x v="353"/>
    <x v="1"/>
    <x v="1"/>
    <x v="1"/>
    <x v="38"/>
    <x v="0"/>
    <x v="21"/>
    <x v="1"/>
    <x v="22"/>
    <x v="12"/>
    <x v="30"/>
    <x v="0"/>
    <x v="34"/>
    <x v="29"/>
    <x v="27"/>
    <x v="230"/>
    <x v="44"/>
    <x v="38"/>
    <x v="38"/>
    <x v="10"/>
    <x v="1"/>
  </r>
  <r>
    <x v="6"/>
    <x v="12"/>
    <x v="307"/>
    <x v="7"/>
    <x v="868"/>
    <x v="354"/>
    <x v="8"/>
    <x v="1"/>
    <x v="1"/>
    <x v="38"/>
    <x v="0"/>
    <x v="278"/>
    <x v="8"/>
    <x v="346"/>
    <x v="12"/>
    <x v="404"/>
    <x v="0"/>
    <x v="438"/>
    <x v="399"/>
    <x v="340"/>
    <x v="230"/>
    <x v="475"/>
    <x v="450"/>
    <x v="447"/>
    <x v="10"/>
    <x v="1"/>
  </r>
  <r>
    <x v="6"/>
    <x v="12"/>
    <x v="229"/>
    <x v="7"/>
    <x v="869"/>
    <x v="356"/>
    <x v="8"/>
    <x v="1"/>
    <x v="1"/>
    <x v="38"/>
    <x v="0"/>
    <x v="319"/>
    <x v="8"/>
    <x v="413"/>
    <x v="12"/>
    <x v="476"/>
    <x v="0"/>
    <x v="522"/>
    <x v="472"/>
    <x v="409"/>
    <x v="230"/>
    <x v="562"/>
    <x v="538"/>
    <x v="535"/>
    <x v="10"/>
    <x v="1"/>
  </r>
  <r>
    <x v="6"/>
    <x v="12"/>
    <x v="532"/>
    <x v="7"/>
    <x v="870"/>
    <x v="355"/>
    <x v="1"/>
    <x v="1"/>
    <x v="1"/>
    <x v="38"/>
    <x v="0"/>
    <x v="18"/>
    <x v="1"/>
    <x v="19"/>
    <x v="12"/>
    <x v="26"/>
    <x v="0"/>
    <x v="29"/>
    <x v="23"/>
    <x v="24"/>
    <x v="230"/>
    <x v="37"/>
    <x v="30"/>
    <x v="31"/>
    <x v="10"/>
    <x v="1"/>
  </r>
  <r>
    <x v="6"/>
    <x v="12"/>
    <x v="579"/>
    <x v="7"/>
    <x v="871"/>
    <x v="357"/>
    <x v="6"/>
    <x v="1"/>
    <x v="1"/>
    <x v="38"/>
    <x v="0"/>
    <x v="199"/>
    <x v="6"/>
    <x v="239"/>
    <x v="12"/>
    <x v="286"/>
    <x v="0"/>
    <x v="323"/>
    <x v="293"/>
    <x v="236"/>
    <x v="230"/>
    <x v="362"/>
    <x v="337"/>
    <x v="335"/>
    <x v="10"/>
    <x v="1"/>
  </r>
  <r>
    <x v="6"/>
    <x v="12"/>
    <x v="324"/>
    <x v="7"/>
    <x v="872"/>
    <x v="358"/>
    <x v="8"/>
    <x v="1"/>
    <x v="1"/>
    <x v="38"/>
    <x v="0"/>
    <x v="310"/>
    <x v="8"/>
    <x v="397"/>
    <x v="12"/>
    <x v="455"/>
    <x v="0"/>
    <x v="497"/>
    <x v="451"/>
    <x v="387"/>
    <x v="230"/>
    <x v="534"/>
    <x v="512"/>
    <x v="510"/>
    <x v="10"/>
    <x v="1"/>
  </r>
  <r>
    <x v="6"/>
    <x v="12"/>
    <x v="565"/>
    <x v="7"/>
    <x v="873"/>
    <x v="359"/>
    <x v="5"/>
    <x v="1"/>
    <x v="1"/>
    <x v="38"/>
    <x v="0"/>
    <x v="178"/>
    <x v="5"/>
    <x v="211"/>
    <x v="12"/>
    <x v="255"/>
    <x v="0"/>
    <x v="292"/>
    <x v="259"/>
    <x v="206"/>
    <x v="230"/>
    <x v="326"/>
    <x v="307"/>
    <x v="302"/>
    <x v="10"/>
    <x v="1"/>
  </r>
  <r>
    <x v="6"/>
    <x v="13"/>
    <x v="849"/>
    <x v="9"/>
    <x v="874"/>
    <x v="663"/>
    <x v="20"/>
    <x v="1"/>
    <x v="1"/>
    <x v="19"/>
    <x v="0"/>
    <x v="587"/>
    <x v="20"/>
    <x v="781"/>
    <x v="31"/>
    <x v="911"/>
    <x v="0"/>
    <x v="957"/>
    <x v="877"/>
    <x v="756"/>
    <x v="230"/>
    <x v="1008"/>
    <x v="983"/>
    <x v="968"/>
    <x v="16"/>
    <x v="1"/>
  </r>
  <r>
    <x v="6"/>
    <x v="13"/>
    <x v="650"/>
    <x v="9"/>
    <x v="875"/>
    <x v="664"/>
    <x v="12"/>
    <x v="1"/>
    <x v="1"/>
    <x v="19"/>
    <x v="0"/>
    <x v="337"/>
    <x v="12"/>
    <x v="438"/>
    <x v="31"/>
    <x v="516"/>
    <x v="0"/>
    <x v="559"/>
    <x v="513"/>
    <x v="441"/>
    <x v="230"/>
    <x v="602"/>
    <x v="577"/>
    <x v="572"/>
    <x v="16"/>
    <x v="1"/>
  </r>
  <r>
    <x v="6"/>
    <x v="13"/>
    <x v="5"/>
    <x v="9"/>
    <x v="876"/>
    <x v="665"/>
    <x v="20"/>
    <x v="1"/>
    <x v="1"/>
    <x v="19"/>
    <x v="0"/>
    <x v="595"/>
    <x v="20"/>
    <x v="793"/>
    <x v="31"/>
    <x v="927"/>
    <x v="0"/>
    <x v="970"/>
    <x v="890"/>
    <x v="768"/>
    <x v="230"/>
    <x v="1022"/>
    <x v="999"/>
    <x v="983"/>
    <x v="16"/>
    <x v="1"/>
  </r>
  <r>
    <x v="6"/>
    <x v="13"/>
    <x v="47"/>
    <x v="9"/>
    <x v="877"/>
    <x v="666"/>
    <x v="20"/>
    <x v="1"/>
    <x v="1"/>
    <x v="19"/>
    <x v="0"/>
    <x v="596"/>
    <x v="20"/>
    <x v="794"/>
    <x v="31"/>
    <x v="928"/>
    <x v="0"/>
    <x v="971"/>
    <x v="891"/>
    <x v="769"/>
    <x v="230"/>
    <x v="1023"/>
    <x v="1000"/>
    <x v="984"/>
    <x v="16"/>
    <x v="1"/>
  </r>
  <r>
    <x v="6"/>
    <x v="13"/>
    <x v="135"/>
    <x v="9"/>
    <x v="878"/>
    <x v="667"/>
    <x v="4"/>
    <x v="1"/>
    <x v="1"/>
    <x v="19"/>
    <x v="0"/>
    <x v="90"/>
    <x v="4"/>
    <x v="95"/>
    <x v="31"/>
    <x v="130"/>
    <x v="0"/>
    <x v="150"/>
    <x v="132"/>
    <x v="102"/>
    <x v="230"/>
    <x v="183"/>
    <x v="159"/>
    <x v="157"/>
    <x v="16"/>
    <x v="1"/>
  </r>
  <r>
    <x v="4"/>
    <x v="12"/>
    <x v="457"/>
    <x v="5"/>
    <x v="131"/>
    <x v="1015"/>
    <x v="10"/>
    <x v="1"/>
    <x v="1"/>
    <x v="19"/>
    <x v="0"/>
    <x v="338"/>
    <x v="10"/>
    <x v="440"/>
    <x v="31"/>
    <x v="518"/>
    <x v="0"/>
    <x v="561"/>
    <x v="515"/>
    <x v="923"/>
    <x v="230"/>
    <x v="560"/>
    <x v="579"/>
    <x v="574"/>
    <x v="12"/>
    <x v="2"/>
  </r>
  <r>
    <x v="4"/>
    <x v="12"/>
    <x v="888"/>
    <x v="5"/>
    <x v="132"/>
    <x v="1015"/>
    <x v="1"/>
    <x v="1"/>
    <x v="1"/>
    <x v="19"/>
    <x v="0"/>
    <x v="16"/>
    <x v="1"/>
    <x v="17"/>
    <x v="31"/>
    <x v="27"/>
    <x v="0"/>
    <x v="30"/>
    <x v="24"/>
    <x v="923"/>
    <x v="230"/>
    <x v="23"/>
    <x v="31"/>
    <x v="32"/>
    <x v="12"/>
    <x v="2"/>
  </r>
  <r>
    <x v="4"/>
    <x v="12"/>
    <x v="888"/>
    <x v="5"/>
    <x v="133"/>
    <x v="1015"/>
    <x v="15"/>
    <x v="1"/>
    <x v="1"/>
    <x v="19"/>
    <x v="0"/>
    <x v="506"/>
    <x v="15"/>
    <x v="668"/>
    <x v="31"/>
    <x v="775"/>
    <x v="0"/>
    <x v="824"/>
    <x v="750"/>
    <x v="923"/>
    <x v="230"/>
    <x v="805"/>
    <x v="840"/>
    <x v="826"/>
    <x v="12"/>
    <x v="2"/>
  </r>
  <r>
    <x v="4"/>
    <x v="12"/>
    <x v="115"/>
    <x v="12"/>
    <x v="134"/>
    <x v="1015"/>
    <x v="0"/>
    <x v="2"/>
    <x v="1"/>
    <x v="0"/>
    <x v="0"/>
    <x v="921"/>
    <x v="0"/>
    <x v="0"/>
    <x v="32"/>
    <x v="0"/>
    <x v="4"/>
    <x v="0"/>
    <x v="0"/>
    <x v="923"/>
    <x v="230"/>
    <x v="1425"/>
    <x v="0"/>
    <x v="0"/>
    <x v="21"/>
    <x v="3"/>
  </r>
  <r>
    <x v="4"/>
    <x v="12"/>
    <x v="888"/>
    <x v="5"/>
    <x v="135"/>
    <x v="1015"/>
    <x v="24"/>
    <x v="1"/>
    <x v="1"/>
    <x v="19"/>
    <x v="0"/>
    <x v="725"/>
    <x v="24"/>
    <x v="949"/>
    <x v="31"/>
    <x v="1088"/>
    <x v="0"/>
    <x v="1153"/>
    <x v="1035"/>
    <x v="923"/>
    <x v="230"/>
    <x v="1177"/>
    <x v="1186"/>
    <x v="1165"/>
    <x v="12"/>
    <x v="2"/>
  </r>
  <r>
    <x v="4"/>
    <x v="12"/>
    <x v="888"/>
    <x v="5"/>
    <x v="136"/>
    <x v="1015"/>
    <x v="3"/>
    <x v="1"/>
    <x v="1"/>
    <x v="19"/>
    <x v="0"/>
    <x v="80"/>
    <x v="3"/>
    <x v="84"/>
    <x v="31"/>
    <x v="120"/>
    <x v="0"/>
    <x v="140"/>
    <x v="124"/>
    <x v="923"/>
    <x v="230"/>
    <x v="144"/>
    <x v="146"/>
    <x v="145"/>
    <x v="12"/>
    <x v="2"/>
  </r>
  <r>
    <x v="4"/>
    <x v="13"/>
    <x v="888"/>
    <x v="5"/>
    <x v="137"/>
    <x v="1015"/>
    <x v="8"/>
    <x v="1"/>
    <x v="1"/>
    <x v="19"/>
    <x v="0"/>
    <x v="271"/>
    <x v="8"/>
    <x v="338"/>
    <x v="31"/>
    <x v="420"/>
    <x v="0"/>
    <x v="454"/>
    <x v="415"/>
    <x v="923"/>
    <x v="230"/>
    <x v="437"/>
    <x v="468"/>
    <x v="463"/>
    <x v="12"/>
    <x v="2"/>
  </r>
  <r>
    <x v="4"/>
    <x v="13"/>
    <x v="888"/>
    <x v="5"/>
    <x v="138"/>
    <x v="1015"/>
    <x v="3"/>
    <x v="1"/>
    <x v="1"/>
    <x v="19"/>
    <x v="0"/>
    <x v="77"/>
    <x v="3"/>
    <x v="79"/>
    <x v="31"/>
    <x v="116"/>
    <x v="0"/>
    <x v="134"/>
    <x v="119"/>
    <x v="923"/>
    <x v="230"/>
    <x v="142"/>
    <x v="139"/>
    <x v="136"/>
    <x v="12"/>
    <x v="2"/>
  </r>
  <r>
    <x v="4"/>
    <x v="13"/>
    <x v="888"/>
    <x v="5"/>
    <x v="139"/>
    <x v="1015"/>
    <x v="30"/>
    <x v="1"/>
    <x v="1"/>
    <x v="19"/>
    <x v="0"/>
    <x v="755"/>
    <x v="30"/>
    <x v="981"/>
    <x v="31"/>
    <x v="1110"/>
    <x v="0"/>
    <x v="1180"/>
    <x v="1059"/>
    <x v="923"/>
    <x v="230"/>
    <x v="1223"/>
    <x v="1221"/>
    <x v="1198"/>
    <x v="12"/>
    <x v="2"/>
  </r>
  <r>
    <x v="4"/>
    <x v="13"/>
    <x v="888"/>
    <x v="5"/>
    <x v="140"/>
    <x v="1015"/>
    <x v="19"/>
    <x v="1"/>
    <x v="1"/>
    <x v="19"/>
    <x v="0"/>
    <x v="589"/>
    <x v="19"/>
    <x v="784"/>
    <x v="31"/>
    <x v="916"/>
    <x v="0"/>
    <x v="961"/>
    <x v="881"/>
    <x v="923"/>
    <x v="230"/>
    <x v="865"/>
    <x v="989"/>
    <x v="974"/>
    <x v="12"/>
    <x v="2"/>
  </r>
  <r>
    <x v="4"/>
    <x v="13"/>
    <x v="888"/>
    <x v="5"/>
    <x v="141"/>
    <x v="1015"/>
    <x v="4"/>
    <x v="1"/>
    <x v="1"/>
    <x v="19"/>
    <x v="0"/>
    <x v="90"/>
    <x v="4"/>
    <x v="95"/>
    <x v="31"/>
    <x v="130"/>
    <x v="0"/>
    <x v="151"/>
    <x v="132"/>
    <x v="923"/>
    <x v="230"/>
    <x v="160"/>
    <x v="160"/>
    <x v="158"/>
    <x v="12"/>
    <x v="2"/>
  </r>
  <r>
    <x v="4"/>
    <x v="13"/>
    <x v="888"/>
    <x v="5"/>
    <x v="142"/>
    <x v="1015"/>
    <x v="15"/>
    <x v="1"/>
    <x v="1"/>
    <x v="19"/>
    <x v="0"/>
    <x v="462"/>
    <x v="15"/>
    <x v="614"/>
    <x v="31"/>
    <x v="702"/>
    <x v="0"/>
    <x v="751"/>
    <x v="682"/>
    <x v="923"/>
    <x v="230"/>
    <x v="741"/>
    <x v="765"/>
    <x v="755"/>
    <x v="12"/>
    <x v="2"/>
  </r>
  <r>
    <x v="4"/>
    <x v="13"/>
    <x v="888"/>
    <x v="5"/>
    <x v="143"/>
    <x v="1015"/>
    <x v="14"/>
    <x v="1"/>
    <x v="1"/>
    <x v="19"/>
    <x v="0"/>
    <x v="424"/>
    <x v="14"/>
    <x v="563"/>
    <x v="31"/>
    <x v="647"/>
    <x v="0"/>
    <x v="692"/>
    <x v="630"/>
    <x v="923"/>
    <x v="230"/>
    <x v="692"/>
    <x v="709"/>
    <x v="695"/>
    <x v="12"/>
    <x v="2"/>
  </r>
  <r>
    <x v="4"/>
    <x v="13"/>
    <x v="888"/>
    <x v="5"/>
    <x v="144"/>
    <x v="1015"/>
    <x v="3"/>
    <x v="1"/>
    <x v="1"/>
    <x v="19"/>
    <x v="0"/>
    <x v="65"/>
    <x v="3"/>
    <x v="67"/>
    <x v="31"/>
    <x v="95"/>
    <x v="0"/>
    <x v="114"/>
    <x v="103"/>
    <x v="923"/>
    <x v="230"/>
    <x v="122"/>
    <x v="121"/>
    <x v="120"/>
    <x v="12"/>
    <x v="2"/>
  </r>
  <r>
    <x v="4"/>
    <x v="13"/>
    <x v="888"/>
    <x v="5"/>
    <x v="145"/>
    <x v="1015"/>
    <x v="4"/>
    <x v="1"/>
    <x v="1"/>
    <x v="19"/>
    <x v="0"/>
    <x v="111"/>
    <x v="4"/>
    <x v="118"/>
    <x v="31"/>
    <x v="164"/>
    <x v="0"/>
    <x v="186"/>
    <x v="167"/>
    <x v="923"/>
    <x v="230"/>
    <x v="194"/>
    <x v="197"/>
    <x v="195"/>
    <x v="12"/>
    <x v="2"/>
  </r>
  <r>
    <x v="4"/>
    <x v="13"/>
    <x v="888"/>
    <x v="5"/>
    <x v="146"/>
    <x v="1015"/>
    <x v="21"/>
    <x v="1"/>
    <x v="1"/>
    <x v="19"/>
    <x v="0"/>
    <x v="677"/>
    <x v="21"/>
    <x v="894"/>
    <x v="31"/>
    <x v="1027"/>
    <x v="0"/>
    <x v="1086"/>
    <x v="984"/>
    <x v="923"/>
    <x v="230"/>
    <x v="1066"/>
    <x v="1117"/>
    <x v="1099"/>
    <x v="12"/>
    <x v="2"/>
  </r>
  <r>
    <x v="4"/>
    <x v="13"/>
    <x v="888"/>
    <x v="5"/>
    <x v="147"/>
    <x v="1015"/>
    <x v="16"/>
    <x v="1"/>
    <x v="1"/>
    <x v="19"/>
    <x v="0"/>
    <x v="504"/>
    <x v="16"/>
    <x v="666"/>
    <x v="31"/>
    <x v="771"/>
    <x v="0"/>
    <x v="820"/>
    <x v="746"/>
    <x v="923"/>
    <x v="230"/>
    <x v="802"/>
    <x v="836"/>
    <x v="822"/>
    <x v="12"/>
    <x v="2"/>
  </r>
  <r>
    <x v="4"/>
    <x v="14"/>
    <x v="888"/>
    <x v="5"/>
    <x v="148"/>
    <x v="1015"/>
    <x v="16"/>
    <x v="1"/>
    <x v="1"/>
    <x v="19"/>
    <x v="0"/>
    <x v="505"/>
    <x v="16"/>
    <x v="667"/>
    <x v="31"/>
    <x v="774"/>
    <x v="0"/>
    <x v="823"/>
    <x v="749"/>
    <x v="923"/>
    <x v="230"/>
    <x v="804"/>
    <x v="839"/>
    <x v="825"/>
    <x v="12"/>
    <x v="2"/>
  </r>
  <r>
    <x v="4"/>
    <x v="14"/>
    <x v="888"/>
    <x v="5"/>
    <x v="149"/>
    <x v="1015"/>
    <x v="15"/>
    <x v="1"/>
    <x v="1"/>
    <x v="19"/>
    <x v="0"/>
    <x v="493"/>
    <x v="15"/>
    <x v="654"/>
    <x v="31"/>
    <x v="750"/>
    <x v="0"/>
    <x v="801"/>
    <x v="729"/>
    <x v="923"/>
    <x v="230"/>
    <x v="788"/>
    <x v="816"/>
    <x v="804"/>
    <x v="12"/>
    <x v="2"/>
  </r>
  <r>
    <x v="4"/>
    <x v="15"/>
    <x v="888"/>
    <x v="5"/>
    <x v="150"/>
    <x v="1015"/>
    <x v="1"/>
    <x v="1"/>
    <x v="1"/>
    <x v="19"/>
    <x v="0"/>
    <x v="14"/>
    <x v="1"/>
    <x v="15"/>
    <x v="31"/>
    <x v="24"/>
    <x v="0"/>
    <x v="24"/>
    <x v="20"/>
    <x v="923"/>
    <x v="230"/>
    <x v="17"/>
    <x v="25"/>
    <x v="26"/>
    <x v="12"/>
    <x v="2"/>
  </r>
  <r>
    <x v="6"/>
    <x v="16"/>
    <x v="284"/>
    <x v="7"/>
    <x v="879"/>
    <x v="376"/>
    <x v="8"/>
    <x v="0"/>
    <x v="1"/>
    <x v="16"/>
    <x v="0"/>
    <x v="252"/>
    <x v="8"/>
    <x v="313"/>
    <x v="12"/>
    <x v="367"/>
    <x v="2"/>
    <x v="504"/>
    <x v="511"/>
    <x v="307"/>
    <x v="230"/>
    <x v="544"/>
    <x v="531"/>
    <x v="518"/>
    <x v="10"/>
    <x v="1"/>
  </r>
  <r>
    <x v="6"/>
    <x v="16"/>
    <x v="682"/>
    <x v="7"/>
    <x v="880"/>
    <x v="377"/>
    <x v="6"/>
    <x v="1"/>
    <x v="1"/>
    <x v="38"/>
    <x v="0"/>
    <x v="218"/>
    <x v="6"/>
    <x v="267"/>
    <x v="12"/>
    <x v="320"/>
    <x v="0"/>
    <x v="355"/>
    <x v="327"/>
    <x v="265"/>
    <x v="230"/>
    <x v="393"/>
    <x v="370"/>
    <x v="367"/>
    <x v="10"/>
    <x v="1"/>
  </r>
  <r>
    <x v="6"/>
    <x v="16"/>
    <x v="526"/>
    <x v="7"/>
    <x v="881"/>
    <x v="378"/>
    <x v="8"/>
    <x v="1"/>
    <x v="1"/>
    <x v="38"/>
    <x v="0"/>
    <x v="275"/>
    <x v="8"/>
    <x v="342"/>
    <x v="12"/>
    <x v="399"/>
    <x v="0"/>
    <x v="433"/>
    <x v="395"/>
    <x v="336"/>
    <x v="230"/>
    <x v="470"/>
    <x v="446"/>
    <x v="442"/>
    <x v="10"/>
    <x v="1"/>
  </r>
  <r>
    <x v="6"/>
    <x v="16"/>
    <x v="34"/>
    <x v="7"/>
    <x v="882"/>
    <x v="379"/>
    <x v="4"/>
    <x v="1"/>
    <x v="1"/>
    <x v="38"/>
    <x v="0"/>
    <x v="120"/>
    <x v="4"/>
    <x v="130"/>
    <x v="12"/>
    <x v="167"/>
    <x v="0"/>
    <x v="189"/>
    <x v="170"/>
    <x v="133"/>
    <x v="230"/>
    <x v="223"/>
    <x v="201"/>
    <x v="198"/>
    <x v="10"/>
    <x v="1"/>
  </r>
  <r>
    <x v="6"/>
    <x v="16"/>
    <x v="249"/>
    <x v="7"/>
    <x v="883"/>
    <x v="380"/>
    <x v="5"/>
    <x v="1"/>
    <x v="1"/>
    <x v="38"/>
    <x v="0"/>
    <x v="117"/>
    <x v="5"/>
    <x v="125"/>
    <x v="12"/>
    <x v="161"/>
    <x v="0"/>
    <x v="183"/>
    <x v="163"/>
    <x v="129"/>
    <x v="230"/>
    <x v="216"/>
    <x v="194"/>
    <x v="192"/>
    <x v="10"/>
    <x v="1"/>
  </r>
  <r>
    <x v="6"/>
    <x v="16"/>
    <x v="286"/>
    <x v="7"/>
    <x v="884"/>
    <x v="381"/>
    <x v="7"/>
    <x v="1"/>
    <x v="1"/>
    <x v="38"/>
    <x v="0"/>
    <x v="244"/>
    <x v="7"/>
    <x v="302"/>
    <x v="12"/>
    <x v="353"/>
    <x v="0"/>
    <x v="390"/>
    <x v="352"/>
    <x v="295"/>
    <x v="230"/>
    <x v="428"/>
    <x v="404"/>
    <x v="399"/>
    <x v="10"/>
    <x v="1"/>
  </r>
  <r>
    <x v="6"/>
    <x v="16"/>
    <x v="59"/>
    <x v="7"/>
    <x v="885"/>
    <x v="382"/>
    <x v="4"/>
    <x v="1"/>
    <x v="1"/>
    <x v="38"/>
    <x v="0"/>
    <x v="130"/>
    <x v="4"/>
    <x v="143"/>
    <x v="12"/>
    <x v="181"/>
    <x v="0"/>
    <x v="206"/>
    <x v="184"/>
    <x v="147"/>
    <x v="230"/>
    <x v="238"/>
    <x v="216"/>
    <x v="215"/>
    <x v="10"/>
    <x v="1"/>
  </r>
  <r>
    <x v="6"/>
    <x v="16"/>
    <x v="877"/>
    <x v="7"/>
    <x v="886"/>
    <x v="383"/>
    <x v="3"/>
    <x v="1"/>
    <x v="1"/>
    <x v="38"/>
    <x v="0"/>
    <x v="83"/>
    <x v="3"/>
    <x v="87"/>
    <x v="12"/>
    <x v="117"/>
    <x v="0"/>
    <x v="136"/>
    <x v="120"/>
    <x v="92"/>
    <x v="230"/>
    <x v="164"/>
    <x v="142"/>
    <x v="140"/>
    <x v="10"/>
    <x v="1"/>
  </r>
  <r>
    <x v="6"/>
    <x v="16"/>
    <x v="189"/>
    <x v="7"/>
    <x v="887"/>
    <x v="384"/>
    <x v="6"/>
    <x v="1"/>
    <x v="1"/>
    <x v="38"/>
    <x v="0"/>
    <x v="186"/>
    <x v="6"/>
    <x v="221"/>
    <x v="12"/>
    <x v="270"/>
    <x v="0"/>
    <x v="310"/>
    <x v="275"/>
    <x v="221"/>
    <x v="230"/>
    <x v="343"/>
    <x v="322"/>
    <x v="320"/>
    <x v="10"/>
    <x v="1"/>
  </r>
  <r>
    <x v="6"/>
    <x v="16"/>
    <x v="711"/>
    <x v="7"/>
    <x v="888"/>
    <x v="385"/>
    <x v="2"/>
    <x v="1"/>
    <x v="1"/>
    <x v="38"/>
    <x v="0"/>
    <x v="52"/>
    <x v="2"/>
    <x v="54"/>
    <x v="12"/>
    <x v="70"/>
    <x v="0"/>
    <x v="84"/>
    <x v="74"/>
    <x v="57"/>
    <x v="230"/>
    <x v="107"/>
    <x v="91"/>
    <x v="90"/>
    <x v="10"/>
    <x v="1"/>
  </r>
  <r>
    <x v="6"/>
    <x v="16"/>
    <x v="386"/>
    <x v="7"/>
    <x v="889"/>
    <x v="386"/>
    <x v="6"/>
    <x v="1"/>
    <x v="1"/>
    <x v="38"/>
    <x v="0"/>
    <x v="197"/>
    <x v="6"/>
    <x v="236"/>
    <x v="12"/>
    <x v="283"/>
    <x v="0"/>
    <x v="320"/>
    <x v="291"/>
    <x v="233"/>
    <x v="230"/>
    <x v="359"/>
    <x v="334"/>
    <x v="333"/>
    <x v="10"/>
    <x v="1"/>
  </r>
  <r>
    <x v="6"/>
    <x v="16"/>
    <x v="551"/>
    <x v="7"/>
    <x v="890"/>
    <x v="387"/>
    <x v="2"/>
    <x v="1"/>
    <x v="1"/>
    <x v="38"/>
    <x v="0"/>
    <x v="50"/>
    <x v="2"/>
    <x v="52"/>
    <x v="12"/>
    <x v="67"/>
    <x v="0"/>
    <x v="81"/>
    <x v="71"/>
    <x v="55"/>
    <x v="230"/>
    <x v="104"/>
    <x v="87"/>
    <x v="87"/>
    <x v="10"/>
    <x v="1"/>
  </r>
  <r>
    <x v="6"/>
    <x v="16"/>
    <x v="432"/>
    <x v="7"/>
    <x v="891"/>
    <x v="388"/>
    <x v="8"/>
    <x v="0"/>
    <x v="1"/>
    <x v="4"/>
    <x v="0"/>
    <x v="199"/>
    <x v="8"/>
    <x v="238"/>
    <x v="12"/>
    <x v="285"/>
    <x v="2"/>
    <x v="381"/>
    <x v="391"/>
    <x v="235"/>
    <x v="230"/>
    <x v="420"/>
    <x v="401"/>
    <x v="392"/>
    <x v="10"/>
    <x v="1"/>
  </r>
  <r>
    <x v="6"/>
    <x v="16"/>
    <x v="486"/>
    <x v="7"/>
    <x v="892"/>
    <x v="389"/>
    <x v="1"/>
    <x v="1"/>
    <x v="1"/>
    <x v="19"/>
    <x v="0"/>
    <x v="14"/>
    <x v="1"/>
    <x v="15"/>
    <x v="31"/>
    <x v="24"/>
    <x v="0"/>
    <x v="24"/>
    <x v="20"/>
    <x v="22"/>
    <x v="230"/>
    <x v="32"/>
    <x v="24"/>
    <x v="25"/>
    <x v="10"/>
    <x v="1"/>
  </r>
  <r>
    <x v="6"/>
    <x v="16"/>
    <x v="401"/>
    <x v="7"/>
    <x v="893"/>
    <x v="390"/>
    <x v="8"/>
    <x v="1"/>
    <x v="1"/>
    <x v="38"/>
    <x v="0"/>
    <x v="267"/>
    <x v="8"/>
    <x v="332"/>
    <x v="12"/>
    <x v="390"/>
    <x v="0"/>
    <x v="424"/>
    <x v="385"/>
    <x v="327"/>
    <x v="230"/>
    <x v="461"/>
    <x v="438"/>
    <x v="433"/>
    <x v="10"/>
    <x v="1"/>
  </r>
  <r>
    <x v="6"/>
    <x v="16"/>
    <x v="536"/>
    <x v="7"/>
    <x v="994"/>
    <x v="391"/>
    <x v="3"/>
    <x v="1"/>
    <x v="1"/>
    <x v="38"/>
    <x v="0"/>
    <x v="68"/>
    <x v="3"/>
    <x v="70"/>
    <x v="12"/>
    <x v="92"/>
    <x v="0"/>
    <x v="110"/>
    <x v="100"/>
    <x v="75"/>
    <x v="230"/>
    <x v="139"/>
    <x v="118"/>
    <x v="117"/>
    <x v="10"/>
    <x v="1"/>
  </r>
  <r>
    <x v="6"/>
    <x v="16"/>
    <x v="299"/>
    <x v="7"/>
    <x v="995"/>
    <x v="392"/>
    <x v="6"/>
    <x v="1"/>
    <x v="1"/>
    <x v="38"/>
    <x v="0"/>
    <x v="214"/>
    <x v="6"/>
    <x v="260"/>
    <x v="12"/>
    <x v="311"/>
    <x v="0"/>
    <x v="348"/>
    <x v="319"/>
    <x v="259"/>
    <x v="230"/>
    <x v="385"/>
    <x v="363"/>
    <x v="360"/>
    <x v="10"/>
    <x v="1"/>
  </r>
  <r>
    <x v="6"/>
    <x v="16"/>
    <x v="334"/>
    <x v="7"/>
    <x v="996"/>
    <x v="393"/>
    <x v="12"/>
    <x v="1"/>
    <x v="1"/>
    <x v="38"/>
    <x v="0"/>
    <x v="366"/>
    <x v="12"/>
    <x v="483"/>
    <x v="12"/>
    <x v="545"/>
    <x v="0"/>
    <x v="587"/>
    <x v="542"/>
    <x v="464"/>
    <x v="230"/>
    <x v="629"/>
    <x v="603"/>
    <x v="601"/>
    <x v="10"/>
    <x v="1"/>
  </r>
  <r>
    <x v="6"/>
    <x v="16"/>
    <x v="149"/>
    <x v="7"/>
    <x v="997"/>
    <x v="394"/>
    <x v="5"/>
    <x v="1"/>
    <x v="1"/>
    <x v="38"/>
    <x v="0"/>
    <x v="130"/>
    <x v="5"/>
    <x v="142"/>
    <x v="12"/>
    <x v="180"/>
    <x v="0"/>
    <x v="205"/>
    <x v="183"/>
    <x v="146"/>
    <x v="230"/>
    <x v="237"/>
    <x v="215"/>
    <x v="214"/>
    <x v="10"/>
    <x v="1"/>
  </r>
  <r>
    <x v="6"/>
    <x v="16"/>
    <x v="748"/>
    <x v="7"/>
    <x v="998"/>
    <x v="395"/>
    <x v="4"/>
    <x v="1"/>
    <x v="1"/>
    <x v="38"/>
    <x v="0"/>
    <x v="101"/>
    <x v="4"/>
    <x v="107"/>
    <x v="12"/>
    <x v="138"/>
    <x v="0"/>
    <x v="162"/>
    <x v="141"/>
    <x v="110"/>
    <x v="230"/>
    <x v="193"/>
    <x v="171"/>
    <x v="169"/>
    <x v="10"/>
    <x v="1"/>
  </r>
  <r>
    <x v="6"/>
    <x v="17"/>
    <x v="140"/>
    <x v="8"/>
    <x v="999"/>
    <x v="734"/>
    <x v="2"/>
    <x v="1"/>
    <x v="1"/>
    <x v="38"/>
    <x v="0"/>
    <x v="49"/>
    <x v="2"/>
    <x v="51"/>
    <x v="12"/>
    <x v="66"/>
    <x v="0"/>
    <x v="80"/>
    <x v="70"/>
    <x v="923"/>
    <x v="230"/>
    <x v="80"/>
    <x v="86"/>
    <x v="85"/>
    <x v="13"/>
    <x v="1"/>
  </r>
  <r>
    <x v="6"/>
    <x v="17"/>
    <x v="544"/>
    <x v="8"/>
    <x v="1000"/>
    <x v="735"/>
    <x v="2"/>
    <x v="1"/>
    <x v="1"/>
    <x v="38"/>
    <x v="0"/>
    <x v="42"/>
    <x v="2"/>
    <x v="44"/>
    <x v="12"/>
    <x v="53"/>
    <x v="0"/>
    <x v="62"/>
    <x v="54"/>
    <x v="923"/>
    <x v="230"/>
    <x v="63"/>
    <x v="66"/>
    <x v="65"/>
    <x v="13"/>
    <x v="1"/>
  </r>
  <r>
    <x v="6"/>
    <x v="17"/>
    <x v="441"/>
    <x v="8"/>
    <x v="1001"/>
    <x v="736"/>
    <x v="2"/>
    <x v="1"/>
    <x v="1"/>
    <x v="19"/>
    <x v="0"/>
    <x v="42"/>
    <x v="2"/>
    <x v="44"/>
    <x v="31"/>
    <x v="60"/>
    <x v="0"/>
    <x v="72"/>
    <x v="62"/>
    <x v="923"/>
    <x v="230"/>
    <x v="71"/>
    <x v="78"/>
    <x v="77"/>
    <x v="13"/>
    <x v="1"/>
  </r>
  <r>
    <x v="6"/>
    <x v="17"/>
    <x v="293"/>
    <x v="8"/>
    <x v="1002"/>
    <x v="737"/>
    <x v="2"/>
    <x v="1"/>
    <x v="1"/>
    <x v="19"/>
    <x v="0"/>
    <x v="40"/>
    <x v="2"/>
    <x v="41"/>
    <x v="31"/>
    <x v="56"/>
    <x v="0"/>
    <x v="67"/>
    <x v="58"/>
    <x v="923"/>
    <x v="230"/>
    <x v="66"/>
    <x v="70"/>
    <x v="71"/>
    <x v="13"/>
    <x v="1"/>
  </r>
  <r>
    <x v="6"/>
    <x v="17"/>
    <x v="183"/>
    <x v="8"/>
    <x v="1003"/>
    <x v="738"/>
    <x v="2"/>
    <x v="1"/>
    <x v="1"/>
    <x v="19"/>
    <x v="0"/>
    <x v="32"/>
    <x v="2"/>
    <x v="33"/>
    <x v="31"/>
    <x v="44"/>
    <x v="0"/>
    <x v="52"/>
    <x v="46"/>
    <x v="923"/>
    <x v="230"/>
    <x v="57"/>
    <x v="55"/>
    <x v="53"/>
    <x v="13"/>
    <x v="1"/>
  </r>
  <r>
    <x v="6"/>
    <x v="17"/>
    <x v="554"/>
    <x v="8"/>
    <x v="1004"/>
    <x v="739"/>
    <x v="2"/>
    <x v="1"/>
    <x v="1"/>
    <x v="38"/>
    <x v="0"/>
    <x v="45"/>
    <x v="2"/>
    <x v="47"/>
    <x v="12"/>
    <x v="59"/>
    <x v="0"/>
    <x v="71"/>
    <x v="61"/>
    <x v="923"/>
    <x v="230"/>
    <x v="70"/>
    <x v="76"/>
    <x v="76"/>
    <x v="13"/>
    <x v="1"/>
  </r>
  <r>
    <x v="6"/>
    <x v="17"/>
    <x v="48"/>
    <x v="8"/>
    <x v="1005"/>
    <x v="740"/>
    <x v="2"/>
    <x v="1"/>
    <x v="1"/>
    <x v="38"/>
    <x v="0"/>
    <x v="41"/>
    <x v="2"/>
    <x v="43"/>
    <x v="12"/>
    <x v="51"/>
    <x v="0"/>
    <x v="60"/>
    <x v="52"/>
    <x v="923"/>
    <x v="230"/>
    <x v="61"/>
    <x v="64"/>
    <x v="62"/>
    <x v="13"/>
    <x v="1"/>
  </r>
  <r>
    <x v="6"/>
    <x v="17"/>
    <x v="795"/>
    <x v="8"/>
    <x v="1006"/>
    <x v="741"/>
    <x v="5"/>
    <x v="1"/>
    <x v="1"/>
    <x v="38"/>
    <x v="0"/>
    <x v="161"/>
    <x v="5"/>
    <x v="187"/>
    <x v="12"/>
    <x v="232"/>
    <x v="0"/>
    <x v="259"/>
    <x v="234"/>
    <x v="923"/>
    <x v="230"/>
    <x v="267"/>
    <x v="275"/>
    <x v="270"/>
    <x v="13"/>
    <x v="1"/>
  </r>
  <r>
    <x v="6"/>
    <x v="17"/>
    <x v="559"/>
    <x v="8"/>
    <x v="1007"/>
    <x v="742"/>
    <x v="5"/>
    <x v="1"/>
    <x v="1"/>
    <x v="38"/>
    <x v="0"/>
    <x v="154"/>
    <x v="5"/>
    <x v="176"/>
    <x v="12"/>
    <x v="219"/>
    <x v="0"/>
    <x v="247"/>
    <x v="220"/>
    <x v="923"/>
    <x v="230"/>
    <x v="248"/>
    <x v="259"/>
    <x v="257"/>
    <x v="13"/>
    <x v="1"/>
  </r>
  <r>
    <x v="6"/>
    <x v="17"/>
    <x v="121"/>
    <x v="8"/>
    <x v="1008"/>
    <x v="743"/>
    <x v="5"/>
    <x v="1"/>
    <x v="1"/>
    <x v="38"/>
    <x v="0"/>
    <x v="156"/>
    <x v="5"/>
    <x v="179"/>
    <x v="12"/>
    <x v="223"/>
    <x v="0"/>
    <x v="251"/>
    <x v="224"/>
    <x v="923"/>
    <x v="230"/>
    <x v="255"/>
    <x v="264"/>
    <x v="261"/>
    <x v="13"/>
    <x v="1"/>
  </r>
  <r>
    <x v="6"/>
    <x v="17"/>
    <x v="668"/>
    <x v="8"/>
    <x v="1009"/>
    <x v="744"/>
    <x v="5"/>
    <x v="1"/>
    <x v="1"/>
    <x v="38"/>
    <x v="0"/>
    <x v="162"/>
    <x v="5"/>
    <x v="188"/>
    <x v="12"/>
    <x v="233"/>
    <x v="0"/>
    <x v="261"/>
    <x v="236"/>
    <x v="923"/>
    <x v="230"/>
    <x v="270"/>
    <x v="276"/>
    <x v="271"/>
    <x v="13"/>
    <x v="1"/>
  </r>
  <r>
    <x v="6"/>
    <x v="17"/>
    <x v="799"/>
    <x v="8"/>
    <x v="1010"/>
    <x v="745"/>
    <x v="5"/>
    <x v="1"/>
    <x v="1"/>
    <x v="38"/>
    <x v="0"/>
    <x v="161"/>
    <x v="5"/>
    <x v="187"/>
    <x v="12"/>
    <x v="232"/>
    <x v="0"/>
    <x v="259"/>
    <x v="234"/>
    <x v="923"/>
    <x v="230"/>
    <x v="267"/>
    <x v="275"/>
    <x v="270"/>
    <x v="13"/>
    <x v="1"/>
  </r>
  <r>
    <x v="6"/>
    <x v="17"/>
    <x v="470"/>
    <x v="8"/>
    <x v="1011"/>
    <x v="746"/>
    <x v="5"/>
    <x v="1"/>
    <x v="1"/>
    <x v="38"/>
    <x v="0"/>
    <x v="163"/>
    <x v="5"/>
    <x v="189"/>
    <x v="12"/>
    <x v="234"/>
    <x v="0"/>
    <x v="263"/>
    <x v="237"/>
    <x v="923"/>
    <x v="230"/>
    <x v="271"/>
    <x v="277"/>
    <x v="273"/>
    <x v="13"/>
    <x v="1"/>
  </r>
  <r>
    <x v="6"/>
    <x v="17"/>
    <x v="541"/>
    <x v="8"/>
    <x v="1012"/>
    <x v="747"/>
    <x v="23"/>
    <x v="0"/>
    <x v="1"/>
    <x v="9"/>
    <x v="0"/>
    <x v="682"/>
    <x v="23"/>
    <x v="902"/>
    <x v="12"/>
    <x v="1025"/>
    <x v="2"/>
    <x v="1146"/>
    <x v="1050"/>
    <x v="923"/>
    <x v="230"/>
    <x v="1178"/>
    <x v="1188"/>
    <x v="1158"/>
    <x v="13"/>
    <x v="1"/>
  </r>
  <r>
    <x v="6"/>
    <x v="17"/>
    <x v="41"/>
    <x v="8"/>
    <x v="1013"/>
    <x v="748"/>
    <x v="2"/>
    <x v="1"/>
    <x v="1"/>
    <x v="38"/>
    <x v="0"/>
    <x v="43"/>
    <x v="2"/>
    <x v="45"/>
    <x v="12"/>
    <x v="55"/>
    <x v="0"/>
    <x v="65"/>
    <x v="57"/>
    <x v="923"/>
    <x v="230"/>
    <x v="64"/>
    <x v="68"/>
    <x v="68"/>
    <x v="13"/>
    <x v="1"/>
  </r>
  <r>
    <x v="6"/>
    <x v="17"/>
    <x v="819"/>
    <x v="7"/>
    <x v="1014"/>
    <x v="396"/>
    <x v="4"/>
    <x v="0"/>
    <x v="1"/>
    <x v="17"/>
    <x v="0"/>
    <x v="106"/>
    <x v="4"/>
    <x v="113"/>
    <x v="12"/>
    <x v="147"/>
    <x v="2"/>
    <x v="225"/>
    <x v="235"/>
    <x v="117"/>
    <x v="230"/>
    <x v="263"/>
    <x v="241"/>
    <x v="234"/>
    <x v="10"/>
    <x v="1"/>
  </r>
  <r>
    <x v="6"/>
    <x v="17"/>
    <x v="116"/>
    <x v="7"/>
    <x v="1015"/>
    <x v="398"/>
    <x v="2"/>
    <x v="1"/>
    <x v="1"/>
    <x v="19"/>
    <x v="0"/>
    <x v="38"/>
    <x v="2"/>
    <x v="39"/>
    <x v="31"/>
    <x v="52"/>
    <x v="0"/>
    <x v="61"/>
    <x v="53"/>
    <x v="43"/>
    <x v="230"/>
    <x v="86"/>
    <x v="65"/>
    <x v="63"/>
    <x v="10"/>
    <x v="1"/>
  </r>
  <r>
    <x v="6"/>
    <x v="17"/>
    <x v="712"/>
    <x v="7"/>
    <x v="1016"/>
    <x v="397"/>
    <x v="3"/>
    <x v="1"/>
    <x v="1"/>
    <x v="38"/>
    <x v="0"/>
    <x v="78"/>
    <x v="3"/>
    <x v="81"/>
    <x v="12"/>
    <x v="110"/>
    <x v="0"/>
    <x v="127"/>
    <x v="114"/>
    <x v="86"/>
    <x v="230"/>
    <x v="152"/>
    <x v="134"/>
    <x v="130"/>
    <x v="10"/>
    <x v="1"/>
  </r>
  <r>
    <x v="6"/>
    <x v="17"/>
    <x v="859"/>
    <x v="7"/>
    <x v="1017"/>
    <x v="399"/>
    <x v="3"/>
    <x v="1"/>
    <x v="1"/>
    <x v="19"/>
    <x v="0"/>
    <x v="92"/>
    <x v="3"/>
    <x v="98"/>
    <x v="31"/>
    <x v="134"/>
    <x v="0"/>
    <x v="155"/>
    <x v="136"/>
    <x v="106"/>
    <x v="230"/>
    <x v="189"/>
    <x v="165"/>
    <x v="163"/>
    <x v="10"/>
    <x v="1"/>
  </r>
  <r>
    <x v="6"/>
    <x v="17"/>
    <x v="604"/>
    <x v="7"/>
    <x v="1018"/>
    <x v="400"/>
    <x v="4"/>
    <x v="1"/>
    <x v="1"/>
    <x v="19"/>
    <x v="0"/>
    <x v="137"/>
    <x v="4"/>
    <x v="155"/>
    <x v="31"/>
    <x v="204"/>
    <x v="0"/>
    <x v="233"/>
    <x v="206"/>
    <x v="167"/>
    <x v="230"/>
    <x v="273"/>
    <x v="243"/>
    <x v="242"/>
    <x v="10"/>
    <x v="1"/>
  </r>
  <r>
    <x v="6"/>
    <x v="17"/>
    <x v="812"/>
    <x v="7"/>
    <x v="1019"/>
    <x v="401"/>
    <x v="12"/>
    <x v="1"/>
    <x v="1"/>
    <x v="38"/>
    <x v="0"/>
    <x v="417"/>
    <x v="12"/>
    <x v="551"/>
    <x v="12"/>
    <x v="615"/>
    <x v="0"/>
    <x v="663"/>
    <x v="603"/>
    <x v="515"/>
    <x v="230"/>
    <x v="712"/>
    <x v="680"/>
    <x v="670"/>
    <x v="10"/>
    <x v="1"/>
  </r>
  <r>
    <x v="6"/>
    <x v="17"/>
    <x v="234"/>
    <x v="7"/>
    <x v="1020"/>
    <x v="402"/>
    <x v="4"/>
    <x v="1"/>
    <x v="1"/>
    <x v="38"/>
    <x v="0"/>
    <x v="146"/>
    <x v="4"/>
    <x v="165"/>
    <x v="12"/>
    <x v="206"/>
    <x v="0"/>
    <x v="235"/>
    <x v="208"/>
    <x v="168"/>
    <x v="230"/>
    <x v="275"/>
    <x v="245"/>
    <x v="243"/>
    <x v="10"/>
    <x v="1"/>
  </r>
  <r>
    <x v="6"/>
    <x v="17"/>
    <x v="455"/>
    <x v="7"/>
    <x v="1021"/>
    <x v="403"/>
    <x v="3"/>
    <x v="1"/>
    <x v="1"/>
    <x v="38"/>
    <x v="0"/>
    <x v="87"/>
    <x v="3"/>
    <x v="92"/>
    <x v="12"/>
    <x v="122"/>
    <x v="0"/>
    <x v="141"/>
    <x v="125"/>
    <x v="96"/>
    <x v="230"/>
    <x v="170"/>
    <x v="151"/>
    <x v="146"/>
    <x v="10"/>
    <x v="1"/>
  </r>
  <r>
    <x v="6"/>
    <x v="17"/>
    <x v="366"/>
    <x v="7"/>
    <x v="1022"/>
    <x v="404"/>
    <x v="4"/>
    <x v="1"/>
    <x v="1"/>
    <x v="38"/>
    <x v="0"/>
    <x v="127"/>
    <x v="4"/>
    <x v="139"/>
    <x v="12"/>
    <x v="176"/>
    <x v="0"/>
    <x v="201"/>
    <x v="180"/>
    <x v="141"/>
    <x v="230"/>
    <x v="233"/>
    <x v="212"/>
    <x v="209"/>
    <x v="10"/>
    <x v="1"/>
  </r>
  <r>
    <x v="6"/>
    <x v="17"/>
    <x v="120"/>
    <x v="7"/>
    <x v="1023"/>
    <x v="405"/>
    <x v="5"/>
    <x v="1"/>
    <x v="1"/>
    <x v="38"/>
    <x v="0"/>
    <x v="158"/>
    <x v="5"/>
    <x v="181"/>
    <x v="12"/>
    <x v="226"/>
    <x v="0"/>
    <x v="254"/>
    <x v="228"/>
    <x v="186"/>
    <x v="230"/>
    <x v="294"/>
    <x v="267"/>
    <x v="264"/>
    <x v="10"/>
    <x v="1"/>
  </r>
  <r>
    <x v="6"/>
    <x v="17"/>
    <x v="297"/>
    <x v="7"/>
    <x v="1024"/>
    <x v="406"/>
    <x v="4"/>
    <x v="1"/>
    <x v="1"/>
    <x v="38"/>
    <x v="0"/>
    <x v="142"/>
    <x v="4"/>
    <x v="161"/>
    <x v="12"/>
    <x v="201"/>
    <x v="0"/>
    <x v="230"/>
    <x v="202"/>
    <x v="164"/>
    <x v="230"/>
    <x v="268"/>
    <x v="238"/>
    <x v="239"/>
    <x v="10"/>
    <x v="1"/>
  </r>
  <r>
    <x v="6"/>
    <x v="17"/>
    <x v="471"/>
    <x v="7"/>
    <x v="1025"/>
    <x v="407"/>
    <x v="6"/>
    <x v="1"/>
    <x v="1"/>
    <x v="38"/>
    <x v="0"/>
    <x v="215"/>
    <x v="6"/>
    <x v="261"/>
    <x v="12"/>
    <x v="312"/>
    <x v="0"/>
    <x v="349"/>
    <x v="320"/>
    <x v="260"/>
    <x v="230"/>
    <x v="386"/>
    <x v="364"/>
    <x v="361"/>
    <x v="10"/>
    <x v="1"/>
  </r>
  <r>
    <x v="6"/>
    <x v="17"/>
    <x v="343"/>
    <x v="7"/>
    <x v="1026"/>
    <x v="408"/>
    <x v="6"/>
    <x v="1"/>
    <x v="1"/>
    <x v="38"/>
    <x v="0"/>
    <x v="222"/>
    <x v="6"/>
    <x v="271"/>
    <x v="12"/>
    <x v="327"/>
    <x v="0"/>
    <x v="364"/>
    <x v="334"/>
    <x v="271"/>
    <x v="230"/>
    <x v="400"/>
    <x v="378"/>
    <x v="375"/>
    <x v="10"/>
    <x v="1"/>
  </r>
  <r>
    <x v="1"/>
    <x v="11"/>
    <x v="888"/>
    <x v="2"/>
    <x v="436"/>
    <x v="1015"/>
    <x v="4"/>
    <x v="1"/>
    <x v="1"/>
    <x v="19"/>
    <x v="0"/>
    <x v="94"/>
    <x v="4"/>
    <x v="100"/>
    <x v="31"/>
    <x v="136"/>
    <x v="0"/>
    <x v="159"/>
    <x v="138"/>
    <x v="108"/>
    <x v="230"/>
    <x v="191"/>
    <x v="169"/>
    <x v="167"/>
    <x v="2"/>
    <x v="1"/>
  </r>
  <r>
    <x v="1"/>
    <x v="11"/>
    <x v="888"/>
    <x v="2"/>
    <x v="437"/>
    <x v="1015"/>
    <x v="20"/>
    <x v="1"/>
    <x v="1"/>
    <x v="19"/>
    <x v="0"/>
    <x v="616"/>
    <x v="20"/>
    <x v="821"/>
    <x v="31"/>
    <x v="960"/>
    <x v="0"/>
    <x v="1007"/>
    <x v="921"/>
    <x v="803"/>
    <x v="230"/>
    <x v="1064"/>
    <x v="1036"/>
    <x v="1021"/>
    <x v="2"/>
    <x v="1"/>
  </r>
  <r>
    <x v="1"/>
    <x v="11"/>
    <x v="888"/>
    <x v="2"/>
    <x v="438"/>
    <x v="1015"/>
    <x v="7"/>
    <x v="1"/>
    <x v="1"/>
    <x v="19"/>
    <x v="0"/>
    <x v="214"/>
    <x v="7"/>
    <x v="259"/>
    <x v="31"/>
    <x v="326"/>
    <x v="0"/>
    <x v="363"/>
    <x v="333"/>
    <x v="270"/>
    <x v="230"/>
    <x v="399"/>
    <x v="376"/>
    <x v="374"/>
    <x v="2"/>
    <x v="1"/>
  </r>
  <r>
    <x v="1"/>
    <x v="11"/>
    <x v="888"/>
    <x v="2"/>
    <x v="439"/>
    <x v="1015"/>
    <x v="5"/>
    <x v="1"/>
    <x v="1"/>
    <x v="19"/>
    <x v="0"/>
    <x v="147"/>
    <x v="5"/>
    <x v="166"/>
    <x v="31"/>
    <x v="218"/>
    <x v="0"/>
    <x v="246"/>
    <x v="218"/>
    <x v="180"/>
    <x v="230"/>
    <x v="287"/>
    <x v="257"/>
    <x v="255"/>
    <x v="2"/>
    <x v="1"/>
  </r>
  <r>
    <x v="1"/>
    <x v="11"/>
    <x v="888"/>
    <x v="2"/>
    <x v="440"/>
    <x v="1015"/>
    <x v="8"/>
    <x v="1"/>
    <x v="1"/>
    <x v="19"/>
    <x v="0"/>
    <x v="223"/>
    <x v="8"/>
    <x v="273"/>
    <x v="31"/>
    <x v="341"/>
    <x v="0"/>
    <x v="377"/>
    <x v="344"/>
    <x v="283"/>
    <x v="230"/>
    <x v="415"/>
    <x v="389"/>
    <x v="387"/>
    <x v="2"/>
    <x v="1"/>
  </r>
  <r>
    <x v="1"/>
    <x v="11"/>
    <x v="888"/>
    <x v="2"/>
    <x v="441"/>
    <x v="1015"/>
    <x v="20"/>
    <x v="1"/>
    <x v="1"/>
    <x v="19"/>
    <x v="0"/>
    <x v="569"/>
    <x v="20"/>
    <x v="758"/>
    <x v="31"/>
    <x v="887"/>
    <x v="0"/>
    <x v="932"/>
    <x v="854"/>
    <x v="732"/>
    <x v="230"/>
    <x v="980"/>
    <x v="953"/>
    <x v="940"/>
    <x v="2"/>
    <x v="1"/>
  </r>
  <r>
    <x v="1"/>
    <x v="11"/>
    <x v="888"/>
    <x v="2"/>
    <x v="442"/>
    <x v="1015"/>
    <x v="10"/>
    <x v="1"/>
    <x v="1"/>
    <x v="19"/>
    <x v="0"/>
    <x v="306"/>
    <x v="10"/>
    <x v="390"/>
    <x v="31"/>
    <x v="471"/>
    <x v="0"/>
    <x v="515"/>
    <x v="467"/>
    <x v="404"/>
    <x v="230"/>
    <x v="553"/>
    <x v="530"/>
    <x v="528"/>
    <x v="2"/>
    <x v="1"/>
  </r>
  <r>
    <x v="1"/>
    <x v="11"/>
    <x v="888"/>
    <x v="2"/>
    <x v="443"/>
    <x v="1015"/>
    <x v="20"/>
    <x v="1"/>
    <x v="1"/>
    <x v="19"/>
    <x v="0"/>
    <x v="568"/>
    <x v="20"/>
    <x v="756"/>
    <x v="31"/>
    <x v="884"/>
    <x v="0"/>
    <x v="929"/>
    <x v="852"/>
    <x v="730"/>
    <x v="230"/>
    <x v="976"/>
    <x v="950"/>
    <x v="936"/>
    <x v="2"/>
    <x v="1"/>
  </r>
  <r>
    <x v="1"/>
    <x v="11"/>
    <x v="888"/>
    <x v="2"/>
    <x v="444"/>
    <x v="1015"/>
    <x v="20"/>
    <x v="1"/>
    <x v="1"/>
    <x v="19"/>
    <x v="0"/>
    <x v="603"/>
    <x v="20"/>
    <x v="805"/>
    <x v="31"/>
    <x v="939"/>
    <x v="0"/>
    <x v="983"/>
    <x v="900"/>
    <x v="780"/>
    <x v="230"/>
    <x v="1035"/>
    <x v="1012"/>
    <x v="997"/>
    <x v="2"/>
    <x v="1"/>
  </r>
  <r>
    <x v="1"/>
    <x v="11"/>
    <x v="888"/>
    <x v="2"/>
    <x v="445"/>
    <x v="1015"/>
    <x v="22"/>
    <x v="1"/>
    <x v="1"/>
    <x v="19"/>
    <x v="0"/>
    <x v="648"/>
    <x v="22"/>
    <x v="862"/>
    <x v="31"/>
    <x v="999"/>
    <x v="0"/>
    <x v="1054"/>
    <x v="957"/>
    <x v="840"/>
    <x v="230"/>
    <x v="1113"/>
    <x v="1086"/>
    <x v="1067"/>
    <x v="2"/>
    <x v="1"/>
  </r>
  <r>
    <x v="1"/>
    <x v="11"/>
    <x v="888"/>
    <x v="2"/>
    <x v="446"/>
    <x v="1015"/>
    <x v="1"/>
    <x v="1"/>
    <x v="1"/>
    <x v="19"/>
    <x v="0"/>
    <x v="8"/>
    <x v="1"/>
    <x v="9"/>
    <x v="31"/>
    <x v="14"/>
    <x v="0"/>
    <x v="10"/>
    <x v="8"/>
    <x v="13"/>
    <x v="230"/>
    <x v="14"/>
    <x v="10"/>
    <x v="10"/>
    <x v="2"/>
    <x v="1"/>
  </r>
  <r>
    <x v="1"/>
    <x v="11"/>
    <x v="888"/>
    <x v="2"/>
    <x v="447"/>
    <x v="1015"/>
    <x v="8"/>
    <x v="1"/>
    <x v="1"/>
    <x v="19"/>
    <x v="0"/>
    <x v="255"/>
    <x v="8"/>
    <x v="316"/>
    <x v="31"/>
    <x v="392"/>
    <x v="0"/>
    <x v="426"/>
    <x v="388"/>
    <x v="329"/>
    <x v="230"/>
    <x v="463"/>
    <x v="440"/>
    <x v="435"/>
    <x v="2"/>
    <x v="1"/>
  </r>
  <r>
    <x v="1"/>
    <x v="12"/>
    <x v="888"/>
    <x v="2"/>
    <x v="448"/>
    <x v="1015"/>
    <x v="2"/>
    <x v="1"/>
    <x v="1"/>
    <x v="19"/>
    <x v="0"/>
    <x v="38"/>
    <x v="2"/>
    <x v="39"/>
    <x v="31"/>
    <x v="52"/>
    <x v="0"/>
    <x v="61"/>
    <x v="53"/>
    <x v="43"/>
    <x v="230"/>
    <x v="86"/>
    <x v="65"/>
    <x v="63"/>
    <x v="2"/>
    <x v="1"/>
  </r>
  <r>
    <x v="1"/>
    <x v="12"/>
    <x v="888"/>
    <x v="2"/>
    <x v="449"/>
    <x v="1015"/>
    <x v="12"/>
    <x v="1"/>
    <x v="1"/>
    <x v="19"/>
    <x v="0"/>
    <x v="354"/>
    <x v="12"/>
    <x v="464"/>
    <x v="31"/>
    <x v="554"/>
    <x v="0"/>
    <x v="596"/>
    <x v="550"/>
    <x v="470"/>
    <x v="230"/>
    <x v="637"/>
    <x v="612"/>
    <x v="609"/>
    <x v="2"/>
    <x v="1"/>
  </r>
  <r>
    <x v="1"/>
    <x v="12"/>
    <x v="888"/>
    <x v="2"/>
    <x v="450"/>
    <x v="1015"/>
    <x v="7"/>
    <x v="1"/>
    <x v="1"/>
    <x v="19"/>
    <x v="0"/>
    <x v="202"/>
    <x v="7"/>
    <x v="242"/>
    <x v="31"/>
    <x v="305"/>
    <x v="0"/>
    <x v="342"/>
    <x v="311"/>
    <x v="254"/>
    <x v="230"/>
    <x v="380"/>
    <x v="355"/>
    <x v="354"/>
    <x v="2"/>
    <x v="1"/>
  </r>
  <r>
    <x v="1"/>
    <x v="12"/>
    <x v="888"/>
    <x v="2"/>
    <x v="451"/>
    <x v="1015"/>
    <x v="1"/>
    <x v="1"/>
    <x v="1"/>
    <x v="19"/>
    <x v="0"/>
    <x v="5"/>
    <x v="1"/>
    <x v="6"/>
    <x v="31"/>
    <x v="10"/>
    <x v="0"/>
    <x v="8"/>
    <x v="6"/>
    <x v="10"/>
    <x v="230"/>
    <x v="11"/>
    <x v="7"/>
    <x v="8"/>
    <x v="2"/>
    <x v="1"/>
  </r>
  <r>
    <x v="1"/>
    <x v="12"/>
    <x v="888"/>
    <x v="2"/>
    <x v="452"/>
    <x v="1015"/>
    <x v="20"/>
    <x v="1"/>
    <x v="1"/>
    <x v="19"/>
    <x v="0"/>
    <x v="614"/>
    <x v="20"/>
    <x v="819"/>
    <x v="31"/>
    <x v="958"/>
    <x v="0"/>
    <x v="1005"/>
    <x v="919"/>
    <x v="801"/>
    <x v="230"/>
    <x v="1058"/>
    <x v="1033"/>
    <x v="1018"/>
    <x v="2"/>
    <x v="1"/>
  </r>
  <r>
    <x v="1"/>
    <x v="12"/>
    <x v="888"/>
    <x v="2"/>
    <x v="453"/>
    <x v="1015"/>
    <x v="14"/>
    <x v="1"/>
    <x v="1"/>
    <x v="19"/>
    <x v="0"/>
    <x v="393"/>
    <x v="14"/>
    <x v="515"/>
    <x v="31"/>
    <x v="596"/>
    <x v="0"/>
    <x v="645"/>
    <x v="586"/>
    <x v="503"/>
    <x v="230"/>
    <x v="693"/>
    <x v="658"/>
    <x v="652"/>
    <x v="2"/>
    <x v="1"/>
  </r>
  <r>
    <x v="1"/>
    <x v="12"/>
    <x v="888"/>
    <x v="2"/>
    <x v="454"/>
    <x v="1015"/>
    <x v="15"/>
    <x v="1"/>
    <x v="1"/>
    <x v="19"/>
    <x v="0"/>
    <x v="430"/>
    <x v="15"/>
    <x v="571"/>
    <x v="31"/>
    <x v="656"/>
    <x v="0"/>
    <x v="704"/>
    <x v="639"/>
    <x v="539"/>
    <x v="230"/>
    <x v="748"/>
    <x v="716"/>
    <x v="705"/>
    <x v="2"/>
    <x v="1"/>
  </r>
  <r>
    <x v="1"/>
    <x v="12"/>
    <x v="888"/>
    <x v="2"/>
    <x v="455"/>
    <x v="1015"/>
    <x v="2"/>
    <x v="1"/>
    <x v="1"/>
    <x v="19"/>
    <x v="0"/>
    <x v="36"/>
    <x v="2"/>
    <x v="37"/>
    <x v="31"/>
    <x v="48"/>
    <x v="0"/>
    <x v="58"/>
    <x v="50"/>
    <x v="40"/>
    <x v="230"/>
    <x v="79"/>
    <x v="62"/>
    <x v="60"/>
    <x v="2"/>
    <x v="1"/>
  </r>
  <r>
    <x v="1"/>
    <x v="12"/>
    <x v="888"/>
    <x v="2"/>
    <x v="456"/>
    <x v="1015"/>
    <x v="21"/>
    <x v="1"/>
    <x v="1"/>
    <x v="19"/>
    <x v="0"/>
    <x v="569"/>
    <x v="21"/>
    <x v="757"/>
    <x v="31"/>
    <x v="885"/>
    <x v="0"/>
    <x v="931"/>
    <x v="853"/>
    <x v="731"/>
    <x v="230"/>
    <x v="979"/>
    <x v="952"/>
    <x v="938"/>
    <x v="2"/>
    <x v="1"/>
  </r>
  <r>
    <x v="1"/>
    <x v="12"/>
    <x v="888"/>
    <x v="2"/>
    <x v="457"/>
    <x v="1015"/>
    <x v="10"/>
    <x v="1"/>
    <x v="1"/>
    <x v="19"/>
    <x v="0"/>
    <x v="287"/>
    <x v="10"/>
    <x v="362"/>
    <x v="31"/>
    <x v="440"/>
    <x v="0"/>
    <x v="478"/>
    <x v="436"/>
    <x v="373"/>
    <x v="230"/>
    <x v="516"/>
    <x v="493"/>
    <x v="491"/>
    <x v="2"/>
    <x v="1"/>
  </r>
  <r>
    <x v="1"/>
    <x v="12"/>
    <x v="888"/>
    <x v="2"/>
    <x v="458"/>
    <x v="1015"/>
    <x v="8"/>
    <x v="1"/>
    <x v="1"/>
    <x v="19"/>
    <x v="0"/>
    <x v="228"/>
    <x v="8"/>
    <x v="279"/>
    <x v="31"/>
    <x v="347"/>
    <x v="0"/>
    <x v="383"/>
    <x v="348"/>
    <x v="289"/>
    <x v="230"/>
    <x v="421"/>
    <x v="395"/>
    <x v="394"/>
    <x v="2"/>
    <x v="1"/>
  </r>
  <r>
    <x v="1"/>
    <x v="12"/>
    <x v="888"/>
    <x v="2"/>
    <x v="459"/>
    <x v="1015"/>
    <x v="22"/>
    <x v="1"/>
    <x v="1"/>
    <x v="19"/>
    <x v="0"/>
    <x v="670"/>
    <x v="22"/>
    <x v="887"/>
    <x v="31"/>
    <x v="1017"/>
    <x v="0"/>
    <x v="1075"/>
    <x v="976"/>
    <x v="839"/>
    <x v="230"/>
    <x v="1139"/>
    <x v="1108"/>
    <x v="1090"/>
    <x v="2"/>
    <x v="1"/>
  </r>
  <r>
    <x v="1"/>
    <x v="12"/>
    <x v="888"/>
    <x v="2"/>
    <x v="460"/>
    <x v="1015"/>
    <x v="8"/>
    <x v="1"/>
    <x v="1"/>
    <x v="19"/>
    <x v="0"/>
    <x v="232"/>
    <x v="8"/>
    <x v="286"/>
    <x v="31"/>
    <x v="351"/>
    <x v="0"/>
    <x v="387"/>
    <x v="350"/>
    <x v="293"/>
    <x v="230"/>
    <x v="426"/>
    <x v="402"/>
    <x v="396"/>
    <x v="2"/>
    <x v="1"/>
  </r>
  <r>
    <x v="1"/>
    <x v="12"/>
    <x v="888"/>
    <x v="2"/>
    <x v="461"/>
    <x v="1015"/>
    <x v="20"/>
    <x v="1"/>
    <x v="1"/>
    <x v="19"/>
    <x v="0"/>
    <x v="563"/>
    <x v="20"/>
    <x v="750"/>
    <x v="31"/>
    <x v="874"/>
    <x v="0"/>
    <x v="920"/>
    <x v="843"/>
    <x v="720"/>
    <x v="230"/>
    <x v="965"/>
    <x v="938"/>
    <x v="926"/>
    <x v="2"/>
    <x v="1"/>
  </r>
  <r>
    <x v="1"/>
    <x v="12"/>
    <x v="888"/>
    <x v="2"/>
    <x v="462"/>
    <x v="1015"/>
    <x v="12"/>
    <x v="1"/>
    <x v="1"/>
    <x v="19"/>
    <x v="0"/>
    <x v="354"/>
    <x v="12"/>
    <x v="464"/>
    <x v="31"/>
    <x v="554"/>
    <x v="0"/>
    <x v="596"/>
    <x v="550"/>
    <x v="470"/>
    <x v="230"/>
    <x v="637"/>
    <x v="612"/>
    <x v="609"/>
    <x v="2"/>
    <x v="1"/>
  </r>
  <r>
    <x v="1"/>
    <x v="12"/>
    <x v="888"/>
    <x v="2"/>
    <x v="463"/>
    <x v="1015"/>
    <x v="20"/>
    <x v="1"/>
    <x v="1"/>
    <x v="19"/>
    <x v="0"/>
    <x v="590"/>
    <x v="20"/>
    <x v="786"/>
    <x v="31"/>
    <x v="918"/>
    <x v="0"/>
    <x v="962"/>
    <x v="882"/>
    <x v="760"/>
    <x v="230"/>
    <x v="1015"/>
    <x v="990"/>
    <x v="975"/>
    <x v="2"/>
    <x v="1"/>
  </r>
  <r>
    <x v="1"/>
    <x v="12"/>
    <x v="888"/>
    <x v="9"/>
    <x v="464"/>
    <x v="1015"/>
    <x v="20"/>
    <x v="1"/>
    <x v="1"/>
    <x v="19"/>
    <x v="0"/>
    <x v="637"/>
    <x v="20"/>
    <x v="850"/>
    <x v="31"/>
    <x v="988"/>
    <x v="0"/>
    <x v="1042"/>
    <x v="948"/>
    <x v="829"/>
    <x v="230"/>
    <x v="1100"/>
    <x v="1074"/>
    <x v="1055"/>
    <x v="16"/>
    <x v="1"/>
  </r>
  <r>
    <x v="1"/>
    <x v="12"/>
    <x v="888"/>
    <x v="9"/>
    <x v="465"/>
    <x v="1015"/>
    <x v="10"/>
    <x v="1"/>
    <x v="1"/>
    <x v="19"/>
    <x v="0"/>
    <x v="308"/>
    <x v="10"/>
    <x v="392"/>
    <x v="31"/>
    <x v="474"/>
    <x v="0"/>
    <x v="520"/>
    <x v="470"/>
    <x v="407"/>
    <x v="230"/>
    <x v="558"/>
    <x v="534"/>
    <x v="532"/>
    <x v="16"/>
    <x v="1"/>
  </r>
  <r>
    <x v="1"/>
    <x v="12"/>
    <x v="888"/>
    <x v="9"/>
    <x v="466"/>
    <x v="1015"/>
    <x v="17"/>
    <x v="1"/>
    <x v="1"/>
    <x v="19"/>
    <x v="0"/>
    <x v="484"/>
    <x v="17"/>
    <x v="641"/>
    <x v="31"/>
    <x v="730"/>
    <x v="0"/>
    <x v="781"/>
    <x v="711"/>
    <x v="597"/>
    <x v="230"/>
    <x v="832"/>
    <x v="795"/>
    <x v="785"/>
    <x v="16"/>
    <x v="1"/>
  </r>
  <r>
    <x v="1"/>
    <x v="12"/>
    <x v="888"/>
    <x v="9"/>
    <x v="467"/>
    <x v="1015"/>
    <x v="3"/>
    <x v="1"/>
    <x v="1"/>
    <x v="19"/>
    <x v="0"/>
    <x v="63"/>
    <x v="3"/>
    <x v="65"/>
    <x v="31"/>
    <x v="93"/>
    <x v="0"/>
    <x v="111"/>
    <x v="101"/>
    <x v="76"/>
    <x v="230"/>
    <x v="140"/>
    <x v="119"/>
    <x v="118"/>
    <x v="16"/>
    <x v="1"/>
  </r>
  <r>
    <x v="1"/>
    <x v="13"/>
    <x v="888"/>
    <x v="9"/>
    <x v="468"/>
    <x v="1015"/>
    <x v="11"/>
    <x v="1"/>
    <x v="1"/>
    <x v="19"/>
    <x v="0"/>
    <x v="334"/>
    <x v="11"/>
    <x v="433"/>
    <x v="31"/>
    <x v="511"/>
    <x v="0"/>
    <x v="555"/>
    <x v="506"/>
    <x v="437"/>
    <x v="230"/>
    <x v="598"/>
    <x v="571"/>
    <x v="567"/>
    <x v="16"/>
    <x v="1"/>
  </r>
  <r>
    <x v="1"/>
    <x v="13"/>
    <x v="888"/>
    <x v="9"/>
    <x v="469"/>
    <x v="1015"/>
    <x v="5"/>
    <x v="1"/>
    <x v="1"/>
    <x v="19"/>
    <x v="0"/>
    <x v="132"/>
    <x v="5"/>
    <x v="145"/>
    <x v="31"/>
    <x v="199"/>
    <x v="0"/>
    <x v="226"/>
    <x v="200"/>
    <x v="162"/>
    <x v="230"/>
    <x v="261"/>
    <x v="235"/>
    <x v="236"/>
    <x v="16"/>
    <x v="1"/>
  </r>
  <r>
    <x v="1"/>
    <x v="13"/>
    <x v="888"/>
    <x v="9"/>
    <x v="944"/>
    <x v="1015"/>
    <x v="10"/>
    <x v="1"/>
    <x v="1"/>
    <x v="19"/>
    <x v="0"/>
    <x v="296"/>
    <x v="10"/>
    <x v="375"/>
    <x v="31"/>
    <x v="452"/>
    <x v="0"/>
    <x v="493"/>
    <x v="448"/>
    <x v="384"/>
    <x v="230"/>
    <x v="530"/>
    <x v="507"/>
    <x v="506"/>
    <x v="16"/>
    <x v="1"/>
  </r>
  <r>
    <x v="1"/>
    <x v="13"/>
    <x v="888"/>
    <x v="9"/>
    <x v="945"/>
    <x v="1015"/>
    <x v="11"/>
    <x v="1"/>
    <x v="1"/>
    <x v="19"/>
    <x v="0"/>
    <x v="335"/>
    <x v="11"/>
    <x v="434"/>
    <x v="31"/>
    <x v="513"/>
    <x v="0"/>
    <x v="557"/>
    <x v="509"/>
    <x v="438"/>
    <x v="230"/>
    <x v="599"/>
    <x v="574"/>
    <x v="570"/>
    <x v="16"/>
    <x v="1"/>
  </r>
  <r>
    <x v="1"/>
    <x v="13"/>
    <x v="888"/>
    <x v="9"/>
    <x v="946"/>
    <x v="1015"/>
    <x v="15"/>
    <x v="1"/>
    <x v="1"/>
    <x v="19"/>
    <x v="0"/>
    <x v="442"/>
    <x v="15"/>
    <x v="586"/>
    <x v="31"/>
    <x v="677"/>
    <x v="0"/>
    <x v="727"/>
    <x v="658"/>
    <x v="557"/>
    <x v="230"/>
    <x v="770"/>
    <x v="736"/>
    <x v="730"/>
    <x v="16"/>
    <x v="1"/>
  </r>
  <r>
    <x v="1"/>
    <x v="13"/>
    <x v="888"/>
    <x v="9"/>
    <x v="947"/>
    <x v="1015"/>
    <x v="20"/>
    <x v="1"/>
    <x v="1"/>
    <x v="19"/>
    <x v="0"/>
    <x v="552"/>
    <x v="20"/>
    <x v="739"/>
    <x v="31"/>
    <x v="859"/>
    <x v="0"/>
    <x v="905"/>
    <x v="830"/>
    <x v="705"/>
    <x v="230"/>
    <x v="949"/>
    <x v="924"/>
    <x v="910"/>
    <x v="16"/>
    <x v="1"/>
  </r>
  <r>
    <x v="1"/>
    <x v="13"/>
    <x v="888"/>
    <x v="9"/>
    <x v="948"/>
    <x v="1015"/>
    <x v="9"/>
    <x v="1"/>
    <x v="1"/>
    <x v="19"/>
    <x v="0"/>
    <x v="288"/>
    <x v="9"/>
    <x v="364"/>
    <x v="31"/>
    <x v="443"/>
    <x v="0"/>
    <x v="481"/>
    <x v="439"/>
    <x v="376"/>
    <x v="230"/>
    <x v="519"/>
    <x v="496"/>
    <x v="494"/>
    <x v="16"/>
    <x v="1"/>
  </r>
  <r>
    <x v="1"/>
    <x v="13"/>
    <x v="888"/>
    <x v="9"/>
    <x v="949"/>
    <x v="1015"/>
    <x v="3"/>
    <x v="1"/>
    <x v="1"/>
    <x v="19"/>
    <x v="0"/>
    <x v="56"/>
    <x v="3"/>
    <x v="58"/>
    <x v="31"/>
    <x v="77"/>
    <x v="0"/>
    <x v="96"/>
    <x v="83"/>
    <x v="62"/>
    <x v="230"/>
    <x v="117"/>
    <x v="101"/>
    <x v="101"/>
    <x v="16"/>
    <x v="1"/>
  </r>
  <r>
    <x v="1"/>
    <x v="13"/>
    <x v="888"/>
    <x v="9"/>
    <x v="950"/>
    <x v="1015"/>
    <x v="20"/>
    <x v="1"/>
    <x v="1"/>
    <x v="19"/>
    <x v="0"/>
    <x v="647"/>
    <x v="20"/>
    <x v="861"/>
    <x v="31"/>
    <x v="998"/>
    <x v="0"/>
    <x v="1053"/>
    <x v="956"/>
    <x v="838"/>
    <x v="230"/>
    <x v="1111"/>
    <x v="1084"/>
    <x v="1065"/>
    <x v="16"/>
    <x v="1"/>
  </r>
  <r>
    <x v="1"/>
    <x v="13"/>
    <x v="888"/>
    <x v="9"/>
    <x v="951"/>
    <x v="1015"/>
    <x v="19"/>
    <x v="1"/>
    <x v="1"/>
    <x v="19"/>
    <x v="0"/>
    <x v="602"/>
    <x v="19"/>
    <x v="804"/>
    <x v="31"/>
    <x v="938"/>
    <x v="0"/>
    <x v="982"/>
    <x v="899"/>
    <x v="779"/>
    <x v="230"/>
    <x v="1034"/>
    <x v="1011"/>
    <x v="996"/>
    <x v="16"/>
    <x v="1"/>
  </r>
  <r>
    <x v="2"/>
    <x v="13"/>
    <x v="160"/>
    <x v="2"/>
    <x v="230"/>
    <x v="432"/>
    <x v="21"/>
    <x v="1"/>
    <x v="1"/>
    <x v="19"/>
    <x v="0"/>
    <x v="523"/>
    <x v="21"/>
    <x v="692"/>
    <x v="31"/>
    <x v="803"/>
    <x v="0"/>
    <x v="851"/>
    <x v="776"/>
    <x v="655"/>
    <x v="230"/>
    <x v="892"/>
    <x v="869"/>
    <x v="855"/>
    <x v="2"/>
    <x v="1"/>
  </r>
  <r>
    <x v="2"/>
    <x v="13"/>
    <x v="888"/>
    <x v="2"/>
    <x v="231"/>
    <x v="433"/>
    <x v="13"/>
    <x v="1"/>
    <x v="1"/>
    <x v="19"/>
    <x v="0"/>
    <x v="223"/>
    <x v="13"/>
    <x v="272"/>
    <x v="31"/>
    <x v="340"/>
    <x v="0"/>
    <x v="376"/>
    <x v="343"/>
    <x v="282"/>
    <x v="230"/>
    <x v="414"/>
    <x v="388"/>
    <x v="386"/>
    <x v="2"/>
    <x v="1"/>
  </r>
  <r>
    <x v="2"/>
    <x v="13"/>
    <x v="77"/>
    <x v="2"/>
    <x v="232"/>
    <x v="434"/>
    <x v="12"/>
    <x v="1"/>
    <x v="1"/>
    <x v="19"/>
    <x v="0"/>
    <x v="363"/>
    <x v="12"/>
    <x v="477"/>
    <x v="31"/>
    <x v="561"/>
    <x v="0"/>
    <x v="605"/>
    <x v="556"/>
    <x v="476"/>
    <x v="230"/>
    <x v="646"/>
    <x v="620"/>
    <x v="616"/>
    <x v="2"/>
    <x v="1"/>
  </r>
  <r>
    <x v="2"/>
    <x v="13"/>
    <x v="290"/>
    <x v="2"/>
    <x v="233"/>
    <x v="435"/>
    <x v="7"/>
    <x v="1"/>
    <x v="1"/>
    <x v="19"/>
    <x v="0"/>
    <x v="194"/>
    <x v="7"/>
    <x v="230"/>
    <x v="31"/>
    <x v="291"/>
    <x v="0"/>
    <x v="328"/>
    <x v="298"/>
    <x v="240"/>
    <x v="230"/>
    <x v="367"/>
    <x v="342"/>
    <x v="341"/>
    <x v="2"/>
    <x v="1"/>
  </r>
  <r>
    <x v="2"/>
    <x v="13"/>
    <x v="425"/>
    <x v="2"/>
    <x v="234"/>
    <x v="436"/>
    <x v="20"/>
    <x v="1"/>
    <x v="1"/>
    <x v="19"/>
    <x v="0"/>
    <x v="601"/>
    <x v="20"/>
    <x v="802"/>
    <x v="31"/>
    <x v="935"/>
    <x v="0"/>
    <x v="979"/>
    <x v="897"/>
    <x v="776"/>
    <x v="230"/>
    <x v="1031"/>
    <x v="1008"/>
    <x v="992"/>
    <x v="2"/>
    <x v="1"/>
  </r>
  <r>
    <x v="2"/>
    <x v="13"/>
    <x v="718"/>
    <x v="2"/>
    <x v="235"/>
    <x v="437"/>
    <x v="7"/>
    <x v="1"/>
    <x v="1"/>
    <x v="19"/>
    <x v="0"/>
    <x v="195"/>
    <x v="7"/>
    <x v="232"/>
    <x v="31"/>
    <x v="293"/>
    <x v="0"/>
    <x v="330"/>
    <x v="300"/>
    <x v="242"/>
    <x v="230"/>
    <x v="369"/>
    <x v="344"/>
    <x v="343"/>
    <x v="2"/>
    <x v="1"/>
  </r>
  <r>
    <x v="2"/>
    <x v="13"/>
    <x v="882"/>
    <x v="2"/>
    <x v="236"/>
    <x v="441"/>
    <x v="18"/>
    <x v="1"/>
    <x v="1"/>
    <x v="19"/>
    <x v="0"/>
    <x v="490"/>
    <x v="18"/>
    <x v="649"/>
    <x v="31"/>
    <x v="743"/>
    <x v="0"/>
    <x v="794"/>
    <x v="722"/>
    <x v="607"/>
    <x v="230"/>
    <x v="841"/>
    <x v="808"/>
    <x v="797"/>
    <x v="2"/>
    <x v="1"/>
  </r>
  <r>
    <x v="2"/>
    <x v="13"/>
    <x v="623"/>
    <x v="2"/>
    <x v="237"/>
    <x v="440"/>
    <x v="20"/>
    <x v="1"/>
    <x v="1"/>
    <x v="19"/>
    <x v="0"/>
    <x v="552"/>
    <x v="20"/>
    <x v="739"/>
    <x v="31"/>
    <x v="859"/>
    <x v="0"/>
    <x v="905"/>
    <x v="830"/>
    <x v="705"/>
    <x v="230"/>
    <x v="950"/>
    <x v="925"/>
    <x v="911"/>
    <x v="2"/>
    <x v="1"/>
  </r>
  <r>
    <x v="2"/>
    <x v="13"/>
    <x v="641"/>
    <x v="2"/>
    <x v="238"/>
    <x v="442"/>
    <x v="20"/>
    <x v="1"/>
    <x v="1"/>
    <x v="19"/>
    <x v="0"/>
    <x v="581"/>
    <x v="20"/>
    <x v="773"/>
    <x v="31"/>
    <x v="903"/>
    <x v="0"/>
    <x v="948"/>
    <x v="868"/>
    <x v="748"/>
    <x v="230"/>
    <x v="997"/>
    <x v="971"/>
    <x v="955"/>
    <x v="2"/>
    <x v="1"/>
  </r>
  <r>
    <x v="2"/>
    <x v="13"/>
    <x v="710"/>
    <x v="2"/>
    <x v="239"/>
    <x v="444"/>
    <x v="20"/>
    <x v="1"/>
    <x v="1"/>
    <x v="19"/>
    <x v="0"/>
    <x v="590"/>
    <x v="20"/>
    <x v="786"/>
    <x v="31"/>
    <x v="918"/>
    <x v="0"/>
    <x v="962"/>
    <x v="882"/>
    <x v="760"/>
    <x v="230"/>
    <x v="1016"/>
    <x v="991"/>
    <x v="976"/>
    <x v="2"/>
    <x v="1"/>
  </r>
  <r>
    <x v="2"/>
    <x v="13"/>
    <x v="319"/>
    <x v="2"/>
    <x v="240"/>
    <x v="438"/>
    <x v="20"/>
    <x v="1"/>
    <x v="1"/>
    <x v="19"/>
    <x v="0"/>
    <x v="664"/>
    <x v="20"/>
    <x v="879"/>
    <x v="31"/>
    <x v="1011"/>
    <x v="0"/>
    <x v="1069"/>
    <x v="970"/>
    <x v="842"/>
    <x v="230"/>
    <x v="1131"/>
    <x v="1101"/>
    <x v="1084"/>
    <x v="2"/>
    <x v="1"/>
  </r>
  <r>
    <x v="2"/>
    <x v="13"/>
    <x v="864"/>
    <x v="2"/>
    <x v="241"/>
    <x v="439"/>
    <x v="14"/>
    <x v="1"/>
    <x v="1"/>
    <x v="19"/>
    <x v="0"/>
    <x v="449"/>
    <x v="14"/>
    <x v="594"/>
    <x v="31"/>
    <x v="686"/>
    <x v="0"/>
    <x v="734"/>
    <x v="666"/>
    <x v="565"/>
    <x v="230"/>
    <x v="779"/>
    <x v="747"/>
    <x v="737"/>
    <x v="2"/>
    <x v="1"/>
  </r>
  <r>
    <x v="2"/>
    <x v="13"/>
    <x v="288"/>
    <x v="2"/>
    <x v="242"/>
    <x v="446"/>
    <x v="20"/>
    <x v="1"/>
    <x v="1"/>
    <x v="19"/>
    <x v="0"/>
    <x v="597"/>
    <x v="20"/>
    <x v="795"/>
    <x v="31"/>
    <x v="929"/>
    <x v="0"/>
    <x v="972"/>
    <x v="892"/>
    <x v="770"/>
    <x v="230"/>
    <x v="1026"/>
    <x v="1003"/>
    <x v="987"/>
    <x v="2"/>
    <x v="1"/>
  </r>
  <r>
    <x v="2"/>
    <x v="13"/>
    <x v="184"/>
    <x v="2"/>
    <x v="243"/>
    <x v="443"/>
    <x v="16"/>
    <x v="1"/>
    <x v="1"/>
    <x v="19"/>
    <x v="0"/>
    <x v="456"/>
    <x v="16"/>
    <x v="605"/>
    <x v="31"/>
    <x v="692"/>
    <x v="0"/>
    <x v="741"/>
    <x v="673"/>
    <x v="567"/>
    <x v="230"/>
    <x v="784"/>
    <x v="754"/>
    <x v="743"/>
    <x v="2"/>
    <x v="1"/>
  </r>
  <r>
    <x v="2"/>
    <x v="13"/>
    <x v="817"/>
    <x v="2"/>
    <x v="244"/>
    <x v="445"/>
    <x v="6"/>
    <x v="1"/>
    <x v="1"/>
    <x v="19"/>
    <x v="0"/>
    <x v="175"/>
    <x v="6"/>
    <x v="205"/>
    <x v="31"/>
    <x v="267"/>
    <x v="0"/>
    <x v="304"/>
    <x v="270"/>
    <x v="218"/>
    <x v="230"/>
    <x v="339"/>
    <x v="318"/>
    <x v="314"/>
    <x v="2"/>
    <x v="1"/>
  </r>
  <r>
    <x v="3"/>
    <x v="4"/>
    <x v="170"/>
    <x v="7"/>
    <x v="1196"/>
    <x v="468"/>
    <x v="18"/>
    <x v="1"/>
    <x v="1"/>
    <x v="38"/>
    <x v="0"/>
    <x v="611"/>
    <x v="18"/>
    <x v="815"/>
    <x v="12"/>
    <x v="899"/>
    <x v="0"/>
    <x v="945"/>
    <x v="865"/>
    <x v="744"/>
    <x v="230"/>
    <x v="993"/>
    <x v="968"/>
    <x v="952"/>
    <x v="10"/>
    <x v="1"/>
  </r>
  <r>
    <x v="3"/>
    <x v="4"/>
    <x v="313"/>
    <x v="7"/>
    <x v="1197"/>
    <x v="469"/>
    <x v="12"/>
    <x v="1"/>
    <x v="1"/>
    <x v="38"/>
    <x v="0"/>
    <x v="388"/>
    <x v="12"/>
    <x v="510"/>
    <x v="12"/>
    <x v="577"/>
    <x v="0"/>
    <x v="623"/>
    <x v="568"/>
    <x v="489"/>
    <x v="230"/>
    <x v="668"/>
    <x v="636"/>
    <x v="632"/>
    <x v="10"/>
    <x v="1"/>
  </r>
  <r>
    <x v="3"/>
    <x v="4"/>
    <x v="176"/>
    <x v="7"/>
    <x v="1198"/>
    <x v="470"/>
    <x v="10"/>
    <x v="1"/>
    <x v="1"/>
    <x v="38"/>
    <x v="0"/>
    <x v="314"/>
    <x v="10"/>
    <x v="405"/>
    <x v="12"/>
    <x v="466"/>
    <x v="0"/>
    <x v="508"/>
    <x v="460"/>
    <x v="399"/>
    <x v="230"/>
    <x v="545"/>
    <x v="524"/>
    <x v="521"/>
    <x v="10"/>
    <x v="1"/>
  </r>
  <r>
    <x v="3"/>
    <x v="4"/>
    <x v="51"/>
    <x v="7"/>
    <x v="1199"/>
    <x v="471"/>
    <x v="16"/>
    <x v="1"/>
    <x v="1"/>
    <x v="38"/>
    <x v="0"/>
    <x v="540"/>
    <x v="16"/>
    <x v="721"/>
    <x v="12"/>
    <x v="782"/>
    <x v="0"/>
    <x v="829"/>
    <x v="755"/>
    <x v="634"/>
    <x v="230"/>
    <x v="870"/>
    <x v="846"/>
    <x v="831"/>
    <x v="10"/>
    <x v="1"/>
  </r>
  <r>
    <x v="3"/>
    <x v="4"/>
    <x v="684"/>
    <x v="7"/>
    <x v="1200"/>
    <x v="472"/>
    <x v="8"/>
    <x v="1"/>
    <x v="1"/>
    <x v="38"/>
    <x v="0"/>
    <x v="281"/>
    <x v="8"/>
    <x v="352"/>
    <x v="12"/>
    <x v="410"/>
    <x v="0"/>
    <x v="443"/>
    <x v="405"/>
    <x v="346"/>
    <x v="230"/>
    <x v="480"/>
    <x v="455"/>
    <x v="452"/>
    <x v="10"/>
    <x v="1"/>
  </r>
  <r>
    <x v="3"/>
    <x v="4"/>
    <x v="202"/>
    <x v="7"/>
    <x v="1201"/>
    <x v="473"/>
    <x v="8"/>
    <x v="1"/>
    <x v="1"/>
    <x v="38"/>
    <x v="0"/>
    <x v="277"/>
    <x v="8"/>
    <x v="345"/>
    <x v="12"/>
    <x v="403"/>
    <x v="0"/>
    <x v="437"/>
    <x v="398"/>
    <x v="339"/>
    <x v="230"/>
    <x v="473"/>
    <x v="449"/>
    <x v="446"/>
    <x v="10"/>
    <x v="1"/>
  </r>
  <r>
    <x v="3"/>
    <x v="4"/>
    <x v="379"/>
    <x v="7"/>
    <x v="1202"/>
    <x v="474"/>
    <x v="6"/>
    <x v="1"/>
    <x v="1"/>
    <x v="38"/>
    <x v="0"/>
    <x v="217"/>
    <x v="6"/>
    <x v="266"/>
    <x v="12"/>
    <x v="316"/>
    <x v="0"/>
    <x v="351"/>
    <x v="322"/>
    <x v="263"/>
    <x v="230"/>
    <x v="390"/>
    <x v="366"/>
    <x v="363"/>
    <x v="10"/>
    <x v="1"/>
  </r>
  <r>
    <x v="3"/>
    <x v="4"/>
    <x v="197"/>
    <x v="7"/>
    <x v="1203"/>
    <x v="475"/>
    <x v="16"/>
    <x v="1"/>
    <x v="1"/>
    <x v="38"/>
    <x v="0"/>
    <x v="501"/>
    <x v="16"/>
    <x v="662"/>
    <x v="12"/>
    <x v="732"/>
    <x v="0"/>
    <x v="784"/>
    <x v="713"/>
    <x v="599"/>
    <x v="230"/>
    <x v="834"/>
    <x v="798"/>
    <x v="787"/>
    <x v="10"/>
    <x v="1"/>
  </r>
  <r>
    <x v="3"/>
    <x v="4"/>
    <x v="31"/>
    <x v="7"/>
    <x v="1204"/>
    <x v="477"/>
    <x v="4"/>
    <x v="1"/>
    <x v="1"/>
    <x v="38"/>
    <x v="0"/>
    <x v="122"/>
    <x v="4"/>
    <x v="133"/>
    <x v="12"/>
    <x v="171"/>
    <x v="0"/>
    <x v="195"/>
    <x v="174"/>
    <x v="136"/>
    <x v="230"/>
    <x v="227"/>
    <x v="205"/>
    <x v="203"/>
    <x v="10"/>
    <x v="1"/>
  </r>
  <r>
    <x v="3"/>
    <x v="4"/>
    <x v="337"/>
    <x v="7"/>
    <x v="1205"/>
    <x v="457"/>
    <x v="14"/>
    <x v="1"/>
    <x v="1"/>
    <x v="38"/>
    <x v="0"/>
    <x v="477"/>
    <x v="14"/>
    <x v="632"/>
    <x v="12"/>
    <x v="704"/>
    <x v="0"/>
    <x v="753"/>
    <x v="683"/>
    <x v="576"/>
    <x v="230"/>
    <x v="796"/>
    <x v="766"/>
    <x v="756"/>
    <x v="10"/>
    <x v="1"/>
  </r>
  <r>
    <x v="3"/>
    <x v="4"/>
    <x v="841"/>
    <x v="7"/>
    <x v="1206"/>
    <x v="478"/>
    <x v="24"/>
    <x v="1"/>
    <x v="1"/>
    <x v="38"/>
    <x v="0"/>
    <x v="727"/>
    <x v="24"/>
    <x v="951"/>
    <x v="12"/>
    <x v="1077"/>
    <x v="0"/>
    <x v="1136"/>
    <x v="1021"/>
    <x v="865"/>
    <x v="230"/>
    <x v="1197"/>
    <x v="1171"/>
    <x v="1149"/>
    <x v="10"/>
    <x v="1"/>
  </r>
  <r>
    <x v="3"/>
    <x v="4"/>
    <x v="596"/>
    <x v="7"/>
    <x v="1207"/>
    <x v="458"/>
    <x v="8"/>
    <x v="1"/>
    <x v="1"/>
    <x v="38"/>
    <x v="0"/>
    <x v="289"/>
    <x v="8"/>
    <x v="366"/>
    <x v="12"/>
    <x v="424"/>
    <x v="0"/>
    <x v="458"/>
    <x v="420"/>
    <x v="359"/>
    <x v="230"/>
    <x v="494"/>
    <x v="472"/>
    <x v="467"/>
    <x v="10"/>
    <x v="1"/>
  </r>
  <r>
    <x v="3"/>
    <x v="4"/>
    <x v="119"/>
    <x v="7"/>
    <x v="1208"/>
    <x v="479"/>
    <x v="18"/>
    <x v="1"/>
    <x v="1"/>
    <x v="38"/>
    <x v="0"/>
    <x v="576"/>
    <x v="18"/>
    <x v="767"/>
    <x v="12"/>
    <x v="837"/>
    <x v="0"/>
    <x v="885"/>
    <x v="810"/>
    <x v="687"/>
    <x v="230"/>
    <x v="930"/>
    <x v="905"/>
    <x v="890"/>
    <x v="10"/>
    <x v="1"/>
  </r>
  <r>
    <x v="3"/>
    <x v="4"/>
    <x v="218"/>
    <x v="7"/>
    <x v="1209"/>
    <x v="476"/>
    <x v="24"/>
    <x v="1"/>
    <x v="1"/>
    <x v="38"/>
    <x v="0"/>
    <x v="722"/>
    <x v="24"/>
    <x v="946"/>
    <x v="12"/>
    <x v="1074"/>
    <x v="0"/>
    <x v="1131"/>
    <x v="1018"/>
    <x v="864"/>
    <x v="230"/>
    <x v="1195"/>
    <x v="1169"/>
    <x v="1146"/>
    <x v="10"/>
    <x v="1"/>
  </r>
  <r>
    <x v="3"/>
    <x v="4"/>
    <x v="529"/>
    <x v="7"/>
    <x v="1210"/>
    <x v="480"/>
    <x v="8"/>
    <x v="1"/>
    <x v="1"/>
    <x v="38"/>
    <x v="0"/>
    <x v="250"/>
    <x v="8"/>
    <x v="310"/>
    <x v="12"/>
    <x v="362"/>
    <x v="0"/>
    <x v="399"/>
    <x v="359"/>
    <x v="303"/>
    <x v="230"/>
    <x v="438"/>
    <x v="411"/>
    <x v="408"/>
    <x v="10"/>
    <x v="1"/>
  </r>
  <r>
    <x v="3"/>
    <x v="4"/>
    <x v="495"/>
    <x v="7"/>
    <x v="1211"/>
    <x v="481"/>
    <x v="8"/>
    <x v="1"/>
    <x v="1"/>
    <x v="38"/>
    <x v="0"/>
    <x v="266"/>
    <x v="8"/>
    <x v="330"/>
    <x v="12"/>
    <x v="387"/>
    <x v="0"/>
    <x v="422"/>
    <x v="382"/>
    <x v="325"/>
    <x v="230"/>
    <x v="460"/>
    <x v="435"/>
    <x v="430"/>
    <x v="10"/>
    <x v="1"/>
  </r>
  <r>
    <x v="3"/>
    <x v="4"/>
    <x v="472"/>
    <x v="7"/>
    <x v="1212"/>
    <x v="482"/>
    <x v="2"/>
    <x v="1"/>
    <x v="1"/>
    <x v="38"/>
    <x v="0"/>
    <x v="37"/>
    <x v="2"/>
    <x v="38"/>
    <x v="12"/>
    <x v="46"/>
    <x v="0"/>
    <x v="55"/>
    <x v="48"/>
    <x v="38"/>
    <x v="230"/>
    <x v="74"/>
    <x v="57"/>
    <x v="57"/>
    <x v="10"/>
    <x v="1"/>
  </r>
  <r>
    <x v="3"/>
    <x v="4"/>
    <x v="392"/>
    <x v="7"/>
    <x v="1213"/>
    <x v="483"/>
    <x v="10"/>
    <x v="1"/>
    <x v="1"/>
    <x v="38"/>
    <x v="0"/>
    <x v="325"/>
    <x v="10"/>
    <x v="421"/>
    <x v="12"/>
    <x v="483"/>
    <x v="0"/>
    <x v="530"/>
    <x v="478"/>
    <x v="414"/>
    <x v="230"/>
    <x v="570"/>
    <x v="545"/>
    <x v="542"/>
    <x v="10"/>
    <x v="1"/>
  </r>
  <r>
    <x v="3"/>
    <x v="4"/>
    <x v="289"/>
    <x v="7"/>
    <x v="1214"/>
    <x v="484"/>
    <x v="4"/>
    <x v="1"/>
    <x v="1"/>
    <x v="38"/>
    <x v="0"/>
    <x v="99"/>
    <x v="4"/>
    <x v="105"/>
    <x v="12"/>
    <x v="135"/>
    <x v="0"/>
    <x v="157"/>
    <x v="137"/>
    <x v="107"/>
    <x v="230"/>
    <x v="190"/>
    <x v="167"/>
    <x v="166"/>
    <x v="10"/>
    <x v="1"/>
  </r>
  <r>
    <x v="3"/>
    <x v="4"/>
    <x v="734"/>
    <x v="7"/>
    <x v="1215"/>
    <x v="485"/>
    <x v="4"/>
    <x v="1"/>
    <x v="1"/>
    <x v="38"/>
    <x v="0"/>
    <x v="122"/>
    <x v="4"/>
    <x v="133"/>
    <x v="12"/>
    <x v="171"/>
    <x v="0"/>
    <x v="195"/>
    <x v="174"/>
    <x v="136"/>
    <x v="230"/>
    <x v="227"/>
    <x v="205"/>
    <x v="203"/>
    <x v="10"/>
    <x v="1"/>
  </r>
  <r>
    <x v="3"/>
    <x v="4"/>
    <x v="142"/>
    <x v="7"/>
    <x v="1216"/>
    <x v="486"/>
    <x v="8"/>
    <x v="1"/>
    <x v="1"/>
    <x v="38"/>
    <x v="0"/>
    <x v="278"/>
    <x v="8"/>
    <x v="346"/>
    <x v="12"/>
    <x v="404"/>
    <x v="0"/>
    <x v="438"/>
    <x v="399"/>
    <x v="340"/>
    <x v="230"/>
    <x v="475"/>
    <x v="450"/>
    <x v="447"/>
    <x v="10"/>
    <x v="1"/>
  </r>
  <r>
    <x v="3"/>
    <x v="4"/>
    <x v="561"/>
    <x v="7"/>
    <x v="1217"/>
    <x v="487"/>
    <x v="4"/>
    <x v="1"/>
    <x v="1"/>
    <x v="38"/>
    <x v="0"/>
    <x v="120"/>
    <x v="4"/>
    <x v="130"/>
    <x v="12"/>
    <x v="167"/>
    <x v="0"/>
    <x v="189"/>
    <x v="170"/>
    <x v="133"/>
    <x v="230"/>
    <x v="223"/>
    <x v="201"/>
    <x v="198"/>
    <x v="10"/>
    <x v="1"/>
  </r>
  <r>
    <x v="3"/>
    <x v="4"/>
    <x v="255"/>
    <x v="7"/>
    <x v="1218"/>
    <x v="488"/>
    <x v="1"/>
    <x v="1"/>
    <x v="1"/>
    <x v="38"/>
    <x v="0"/>
    <x v="14"/>
    <x v="1"/>
    <x v="15"/>
    <x v="12"/>
    <x v="20"/>
    <x v="0"/>
    <x v="18"/>
    <x v="16"/>
    <x v="19"/>
    <x v="230"/>
    <x v="27"/>
    <x v="18"/>
    <x v="19"/>
    <x v="10"/>
    <x v="1"/>
  </r>
  <r>
    <x v="3"/>
    <x v="4"/>
    <x v="255"/>
    <x v="7"/>
    <x v="1219"/>
    <x v="489"/>
    <x v="1"/>
    <x v="0"/>
    <x v="1"/>
    <x v="15"/>
    <x v="0"/>
    <x v="14"/>
    <x v="1"/>
    <x v="15"/>
    <x v="12"/>
    <x v="20"/>
    <x v="2"/>
    <x v="38"/>
    <x v="38"/>
    <x v="19"/>
    <x v="230"/>
    <x v="48"/>
    <x v="42"/>
    <x v="42"/>
    <x v="10"/>
    <x v="1"/>
  </r>
  <r>
    <x v="3"/>
    <x v="4"/>
    <x v="442"/>
    <x v="7"/>
    <x v="1220"/>
    <x v="231"/>
    <x v="2"/>
    <x v="1"/>
    <x v="1"/>
    <x v="38"/>
    <x v="0"/>
    <x v="52"/>
    <x v="2"/>
    <x v="54"/>
    <x v="12"/>
    <x v="70"/>
    <x v="0"/>
    <x v="84"/>
    <x v="74"/>
    <x v="57"/>
    <x v="230"/>
    <x v="107"/>
    <x v="91"/>
    <x v="90"/>
    <x v="10"/>
    <x v="1"/>
  </r>
  <r>
    <x v="3"/>
    <x v="4"/>
    <x v="282"/>
    <x v="7"/>
    <x v="1221"/>
    <x v="490"/>
    <x v="16"/>
    <x v="1"/>
    <x v="1"/>
    <x v="38"/>
    <x v="0"/>
    <x v="529"/>
    <x v="16"/>
    <x v="704"/>
    <x v="12"/>
    <x v="766"/>
    <x v="0"/>
    <x v="816"/>
    <x v="742"/>
    <x v="625"/>
    <x v="230"/>
    <x v="861"/>
    <x v="830"/>
    <x v="818"/>
    <x v="10"/>
    <x v="1"/>
  </r>
  <r>
    <x v="3"/>
    <x v="4"/>
    <x v="125"/>
    <x v="7"/>
    <x v="1222"/>
    <x v="491"/>
    <x v="16"/>
    <x v="1"/>
    <x v="1"/>
    <x v="38"/>
    <x v="0"/>
    <x v="513"/>
    <x v="16"/>
    <x v="679"/>
    <x v="12"/>
    <x v="748"/>
    <x v="0"/>
    <x v="799"/>
    <x v="727"/>
    <x v="612"/>
    <x v="230"/>
    <x v="846"/>
    <x v="814"/>
    <x v="802"/>
    <x v="10"/>
    <x v="1"/>
  </r>
  <r>
    <x v="3"/>
    <x v="4"/>
    <x v="42"/>
    <x v="7"/>
    <x v="1223"/>
    <x v="492"/>
    <x v="6"/>
    <x v="1"/>
    <x v="1"/>
    <x v="38"/>
    <x v="0"/>
    <x v="204"/>
    <x v="6"/>
    <x v="245"/>
    <x v="12"/>
    <x v="295"/>
    <x v="0"/>
    <x v="331"/>
    <x v="301"/>
    <x v="244"/>
    <x v="230"/>
    <x v="370"/>
    <x v="345"/>
    <x v="344"/>
    <x v="10"/>
    <x v="1"/>
  </r>
  <r>
    <x v="3"/>
    <x v="4"/>
    <x v="163"/>
    <x v="7"/>
    <x v="1224"/>
    <x v="493"/>
    <x v="3"/>
    <x v="1"/>
    <x v="1"/>
    <x v="38"/>
    <x v="0"/>
    <x v="93"/>
    <x v="3"/>
    <x v="99"/>
    <x v="12"/>
    <x v="127"/>
    <x v="0"/>
    <x v="147"/>
    <x v="130"/>
    <x v="99"/>
    <x v="230"/>
    <x v="179"/>
    <x v="156"/>
    <x v="154"/>
    <x v="10"/>
    <x v="1"/>
  </r>
  <r>
    <x v="3"/>
    <x v="4"/>
    <x v="359"/>
    <x v="7"/>
    <x v="1225"/>
    <x v="494"/>
    <x v="6"/>
    <x v="1"/>
    <x v="1"/>
    <x v="38"/>
    <x v="0"/>
    <x v="194"/>
    <x v="6"/>
    <x v="231"/>
    <x v="12"/>
    <x v="279"/>
    <x v="0"/>
    <x v="318"/>
    <x v="287"/>
    <x v="229"/>
    <x v="230"/>
    <x v="356"/>
    <x v="331"/>
    <x v="330"/>
    <x v="10"/>
    <x v="1"/>
  </r>
  <r>
    <x v="3"/>
    <x v="4"/>
    <x v="567"/>
    <x v="7"/>
    <x v="1226"/>
    <x v="495"/>
    <x v="8"/>
    <x v="1"/>
    <x v="1"/>
    <x v="38"/>
    <x v="0"/>
    <x v="270"/>
    <x v="8"/>
    <x v="335"/>
    <x v="12"/>
    <x v="394"/>
    <x v="0"/>
    <x v="427"/>
    <x v="389"/>
    <x v="331"/>
    <x v="230"/>
    <x v="464"/>
    <x v="441"/>
    <x v="436"/>
    <x v="10"/>
    <x v="1"/>
  </r>
  <r>
    <x v="3"/>
    <x v="4"/>
    <x v="280"/>
    <x v="7"/>
    <x v="1227"/>
    <x v="496"/>
    <x v="3"/>
    <x v="1"/>
    <x v="1"/>
    <x v="38"/>
    <x v="0"/>
    <x v="66"/>
    <x v="3"/>
    <x v="68"/>
    <x v="12"/>
    <x v="89"/>
    <x v="0"/>
    <x v="107"/>
    <x v="97"/>
    <x v="73"/>
    <x v="230"/>
    <x v="136"/>
    <x v="115"/>
    <x v="114"/>
    <x v="10"/>
    <x v="1"/>
  </r>
  <r>
    <x v="3"/>
    <x v="4"/>
    <x v="857"/>
    <x v="7"/>
    <x v="1228"/>
    <x v="497"/>
    <x v="4"/>
    <x v="1"/>
    <x v="1"/>
    <x v="38"/>
    <x v="0"/>
    <x v="133"/>
    <x v="4"/>
    <x v="147"/>
    <x v="12"/>
    <x v="185"/>
    <x v="0"/>
    <x v="211"/>
    <x v="188"/>
    <x v="150"/>
    <x v="230"/>
    <x v="243"/>
    <x v="221"/>
    <x v="220"/>
    <x v="10"/>
    <x v="1"/>
  </r>
  <r>
    <x v="3"/>
    <x v="4"/>
    <x v="195"/>
    <x v="7"/>
    <x v="1229"/>
    <x v="498"/>
    <x v="13"/>
    <x v="1"/>
    <x v="1"/>
    <x v="38"/>
    <x v="0"/>
    <x v="416"/>
    <x v="13"/>
    <x v="548"/>
    <x v="12"/>
    <x v="613"/>
    <x v="0"/>
    <x v="660"/>
    <x v="601"/>
    <x v="513"/>
    <x v="230"/>
    <x v="710"/>
    <x v="678"/>
    <x v="668"/>
    <x v="10"/>
    <x v="1"/>
  </r>
  <r>
    <x v="3"/>
    <x v="4"/>
    <x v="805"/>
    <x v="7"/>
    <x v="1230"/>
    <x v="499"/>
    <x v="6"/>
    <x v="1"/>
    <x v="1"/>
    <x v="38"/>
    <x v="0"/>
    <x v="223"/>
    <x v="6"/>
    <x v="274"/>
    <x v="12"/>
    <x v="329"/>
    <x v="0"/>
    <x v="366"/>
    <x v="336"/>
    <x v="272"/>
    <x v="230"/>
    <x v="401"/>
    <x v="380"/>
    <x v="377"/>
    <x v="10"/>
    <x v="1"/>
  </r>
  <r>
    <x v="3"/>
    <x v="4"/>
    <x v="245"/>
    <x v="7"/>
    <x v="1231"/>
    <x v="503"/>
    <x v="1"/>
    <x v="1"/>
    <x v="1"/>
    <x v="38"/>
    <x v="0"/>
    <x v="14"/>
    <x v="1"/>
    <x v="15"/>
    <x v="12"/>
    <x v="20"/>
    <x v="0"/>
    <x v="18"/>
    <x v="16"/>
    <x v="19"/>
    <x v="230"/>
    <x v="27"/>
    <x v="18"/>
    <x v="19"/>
    <x v="10"/>
    <x v="1"/>
  </r>
  <r>
    <x v="3"/>
    <x v="4"/>
    <x v="55"/>
    <x v="7"/>
    <x v="1232"/>
    <x v="500"/>
    <x v="12"/>
    <x v="1"/>
    <x v="1"/>
    <x v="38"/>
    <x v="0"/>
    <x v="447"/>
    <x v="12"/>
    <x v="592"/>
    <x v="12"/>
    <x v="658"/>
    <x v="0"/>
    <x v="705"/>
    <x v="640"/>
    <x v="541"/>
    <x v="230"/>
    <x v="749"/>
    <x v="717"/>
    <x v="706"/>
    <x v="10"/>
    <x v="1"/>
  </r>
  <r>
    <x v="3"/>
    <x v="4"/>
    <x v="64"/>
    <x v="7"/>
    <x v="1233"/>
    <x v="501"/>
    <x v="4"/>
    <x v="1"/>
    <x v="1"/>
    <x v="38"/>
    <x v="0"/>
    <x v="136"/>
    <x v="4"/>
    <x v="153"/>
    <x v="12"/>
    <x v="191"/>
    <x v="0"/>
    <x v="216"/>
    <x v="193"/>
    <x v="156"/>
    <x v="230"/>
    <x v="249"/>
    <x v="225"/>
    <x v="226"/>
    <x v="10"/>
    <x v="1"/>
  </r>
  <r>
    <x v="3"/>
    <x v="4"/>
    <x v="697"/>
    <x v="7"/>
    <x v="1234"/>
    <x v="502"/>
    <x v="5"/>
    <x v="1"/>
    <x v="1"/>
    <x v="38"/>
    <x v="0"/>
    <x v="172"/>
    <x v="5"/>
    <x v="202"/>
    <x v="12"/>
    <x v="248"/>
    <x v="0"/>
    <x v="285"/>
    <x v="253"/>
    <x v="202"/>
    <x v="230"/>
    <x v="320"/>
    <x v="296"/>
    <x v="294"/>
    <x v="10"/>
    <x v="1"/>
  </r>
  <r>
    <x v="3"/>
    <x v="4"/>
    <x v="527"/>
    <x v="7"/>
    <x v="1235"/>
    <x v="504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</r>
  <r>
    <x v="3"/>
    <x v="4"/>
    <x v="65"/>
    <x v="7"/>
    <x v="1236"/>
    <x v="505"/>
    <x v="15"/>
    <x v="1"/>
    <x v="1"/>
    <x v="38"/>
    <x v="0"/>
    <x v="490"/>
    <x v="15"/>
    <x v="650"/>
    <x v="12"/>
    <x v="721"/>
    <x v="0"/>
    <x v="772"/>
    <x v="700"/>
    <x v="590"/>
    <x v="230"/>
    <x v="822"/>
    <x v="785"/>
    <x v="775"/>
    <x v="10"/>
    <x v="1"/>
  </r>
  <r>
    <x v="3"/>
    <x v="4"/>
    <x v="194"/>
    <x v="7"/>
    <x v="1237"/>
    <x v="506"/>
    <x v="6"/>
    <x v="1"/>
    <x v="1"/>
    <x v="38"/>
    <x v="0"/>
    <x v="216"/>
    <x v="6"/>
    <x v="263"/>
    <x v="12"/>
    <x v="313"/>
    <x v="0"/>
    <x v="350"/>
    <x v="321"/>
    <x v="261"/>
    <x v="230"/>
    <x v="388"/>
    <x v="365"/>
    <x v="362"/>
    <x v="10"/>
    <x v="1"/>
  </r>
  <r>
    <x v="3"/>
    <x v="4"/>
    <x v="518"/>
    <x v="7"/>
    <x v="1238"/>
    <x v="507"/>
    <x v="6"/>
    <x v="1"/>
    <x v="1"/>
    <x v="38"/>
    <x v="0"/>
    <x v="211"/>
    <x v="6"/>
    <x v="255"/>
    <x v="12"/>
    <x v="306"/>
    <x v="0"/>
    <x v="343"/>
    <x v="312"/>
    <x v="255"/>
    <x v="230"/>
    <x v="381"/>
    <x v="356"/>
    <x v="355"/>
    <x v="10"/>
    <x v="1"/>
  </r>
  <r>
    <x v="3"/>
    <x v="4"/>
    <x v="103"/>
    <x v="7"/>
    <x v="1239"/>
    <x v="508"/>
    <x v="16"/>
    <x v="1"/>
    <x v="1"/>
    <x v="38"/>
    <x v="0"/>
    <x v="491"/>
    <x v="16"/>
    <x v="651"/>
    <x v="12"/>
    <x v="722"/>
    <x v="0"/>
    <x v="773"/>
    <x v="701"/>
    <x v="591"/>
    <x v="230"/>
    <x v="823"/>
    <x v="786"/>
    <x v="776"/>
    <x v="10"/>
    <x v="1"/>
  </r>
  <r>
    <x v="3"/>
    <x v="4"/>
    <x v="563"/>
    <x v="7"/>
    <x v="1240"/>
    <x v="509"/>
    <x v="3"/>
    <x v="1"/>
    <x v="1"/>
    <x v="38"/>
    <x v="0"/>
    <x v="75"/>
    <x v="3"/>
    <x v="77"/>
    <x v="12"/>
    <x v="103"/>
    <x v="0"/>
    <x v="118"/>
    <x v="108"/>
    <x v="82"/>
    <x v="230"/>
    <x v="147"/>
    <x v="127"/>
    <x v="124"/>
    <x v="10"/>
    <x v="1"/>
  </r>
  <r>
    <x v="3"/>
    <x v="4"/>
    <x v="632"/>
    <x v="7"/>
    <x v="1241"/>
    <x v="461"/>
    <x v="12"/>
    <x v="1"/>
    <x v="1"/>
    <x v="38"/>
    <x v="0"/>
    <x v="400"/>
    <x v="12"/>
    <x v="525"/>
    <x v="12"/>
    <x v="589"/>
    <x v="0"/>
    <x v="638"/>
    <x v="578"/>
    <x v="499"/>
    <x v="230"/>
    <x v="686"/>
    <x v="651"/>
    <x v="644"/>
    <x v="10"/>
    <x v="1"/>
  </r>
  <r>
    <x v="3"/>
    <x v="4"/>
    <x v="587"/>
    <x v="7"/>
    <x v="1242"/>
    <x v="510"/>
    <x v="4"/>
    <x v="1"/>
    <x v="1"/>
    <x v="38"/>
    <x v="0"/>
    <x v="126"/>
    <x v="4"/>
    <x v="138"/>
    <x v="12"/>
    <x v="175"/>
    <x v="0"/>
    <x v="200"/>
    <x v="179"/>
    <x v="140"/>
    <x v="230"/>
    <x v="232"/>
    <x v="211"/>
    <x v="208"/>
    <x v="10"/>
    <x v="1"/>
  </r>
  <r>
    <x v="3"/>
    <x v="4"/>
    <x v="150"/>
    <x v="7"/>
    <x v="1243"/>
    <x v="511"/>
    <x v="2"/>
    <x v="1"/>
    <x v="1"/>
    <x v="38"/>
    <x v="0"/>
    <x v="44"/>
    <x v="2"/>
    <x v="46"/>
    <x v="12"/>
    <x v="57"/>
    <x v="0"/>
    <x v="69"/>
    <x v="59"/>
    <x v="48"/>
    <x v="230"/>
    <x v="93"/>
    <x v="72"/>
    <x v="73"/>
    <x v="10"/>
    <x v="1"/>
  </r>
  <r>
    <x v="3"/>
    <x v="4"/>
    <x v="273"/>
    <x v="7"/>
    <x v="1244"/>
    <x v="512"/>
    <x v="6"/>
    <x v="1"/>
    <x v="1"/>
    <x v="38"/>
    <x v="0"/>
    <x v="203"/>
    <x v="6"/>
    <x v="243"/>
    <x v="12"/>
    <x v="292"/>
    <x v="0"/>
    <x v="329"/>
    <x v="299"/>
    <x v="241"/>
    <x v="230"/>
    <x v="368"/>
    <x v="343"/>
    <x v="342"/>
    <x v="10"/>
    <x v="1"/>
  </r>
  <r>
    <x v="3"/>
    <x v="4"/>
    <x v="809"/>
    <x v="7"/>
    <x v="1497"/>
    <x v="514"/>
    <x v="2"/>
    <x v="1"/>
    <x v="1"/>
    <x v="38"/>
    <x v="0"/>
    <x v="35"/>
    <x v="2"/>
    <x v="36"/>
    <x v="12"/>
    <x v="43"/>
    <x v="0"/>
    <x v="50"/>
    <x v="45"/>
    <x v="37"/>
    <x v="230"/>
    <x v="65"/>
    <x v="53"/>
    <x v="52"/>
    <x v="10"/>
    <x v="1"/>
  </r>
  <r>
    <x v="3"/>
    <x v="4"/>
    <x v="21"/>
    <x v="7"/>
    <x v="1498"/>
    <x v="515"/>
    <x v="6"/>
    <x v="1"/>
    <x v="1"/>
    <x v="38"/>
    <x v="0"/>
    <x v="188"/>
    <x v="6"/>
    <x v="223"/>
    <x v="12"/>
    <x v="272"/>
    <x v="0"/>
    <x v="311"/>
    <x v="278"/>
    <x v="223"/>
    <x v="230"/>
    <x v="346"/>
    <x v="323"/>
    <x v="321"/>
    <x v="10"/>
    <x v="1"/>
  </r>
  <r>
    <x v="3"/>
    <x v="4"/>
    <x v="352"/>
    <x v="7"/>
    <x v="1499"/>
    <x v="516"/>
    <x v="12"/>
    <x v="1"/>
    <x v="1"/>
    <x v="38"/>
    <x v="0"/>
    <x v="376"/>
    <x v="12"/>
    <x v="497"/>
    <x v="12"/>
    <x v="563"/>
    <x v="0"/>
    <x v="607"/>
    <x v="558"/>
    <x v="478"/>
    <x v="230"/>
    <x v="648"/>
    <x v="622"/>
    <x v="618"/>
    <x v="10"/>
    <x v="1"/>
  </r>
  <r>
    <x v="3"/>
    <x v="5"/>
    <x v="85"/>
    <x v="7"/>
    <x v="1500"/>
    <x v="877"/>
    <x v="10"/>
    <x v="1"/>
    <x v="1"/>
    <x v="38"/>
    <x v="0"/>
    <x v="322"/>
    <x v="10"/>
    <x v="417"/>
    <x v="12"/>
    <x v="479"/>
    <x v="0"/>
    <x v="526"/>
    <x v="475"/>
    <x v="411"/>
    <x v="230"/>
    <x v="565"/>
    <x v="541"/>
    <x v="537"/>
    <x v="10"/>
    <x v="1"/>
  </r>
  <r>
    <x v="3"/>
    <x v="5"/>
    <x v="81"/>
    <x v="7"/>
    <x v="1501"/>
    <x v="518"/>
    <x v="8"/>
    <x v="1"/>
    <x v="1"/>
    <x v="38"/>
    <x v="0"/>
    <x v="263"/>
    <x v="8"/>
    <x v="326"/>
    <x v="12"/>
    <x v="383"/>
    <x v="0"/>
    <x v="419"/>
    <x v="379"/>
    <x v="322"/>
    <x v="230"/>
    <x v="456"/>
    <x v="431"/>
    <x v="427"/>
    <x v="10"/>
    <x v="1"/>
  </r>
  <r>
    <x v="3"/>
    <x v="5"/>
    <x v="508"/>
    <x v="7"/>
    <x v="1503"/>
    <x v="520"/>
    <x v="1"/>
    <x v="1"/>
    <x v="1"/>
    <x v="38"/>
    <x v="0"/>
    <x v="11"/>
    <x v="1"/>
    <x v="12"/>
    <x v="12"/>
    <x v="16"/>
    <x v="0"/>
    <x v="12"/>
    <x v="11"/>
    <x v="15"/>
    <x v="230"/>
    <x v="18"/>
    <x v="12"/>
    <x v="12"/>
    <x v="10"/>
    <x v="1"/>
  </r>
  <r>
    <x v="3"/>
    <x v="5"/>
    <x v="447"/>
    <x v="7"/>
    <x v="1504"/>
    <x v="521"/>
    <x v="3"/>
    <x v="1"/>
    <x v="1"/>
    <x v="38"/>
    <x v="0"/>
    <x v="81"/>
    <x v="3"/>
    <x v="85"/>
    <x v="12"/>
    <x v="114"/>
    <x v="0"/>
    <x v="132"/>
    <x v="117"/>
    <x v="90"/>
    <x v="230"/>
    <x v="157"/>
    <x v="137"/>
    <x v="134"/>
    <x v="10"/>
    <x v="1"/>
  </r>
  <r>
    <x v="3"/>
    <x v="5"/>
    <x v="453"/>
    <x v="7"/>
    <x v="1505"/>
    <x v="522"/>
    <x v="1"/>
    <x v="1"/>
    <x v="1"/>
    <x v="38"/>
    <x v="0"/>
    <x v="18"/>
    <x v="1"/>
    <x v="19"/>
    <x v="12"/>
    <x v="26"/>
    <x v="0"/>
    <x v="29"/>
    <x v="23"/>
    <x v="24"/>
    <x v="230"/>
    <x v="36"/>
    <x v="29"/>
    <x v="30"/>
    <x v="10"/>
    <x v="1"/>
  </r>
  <r>
    <x v="3"/>
    <x v="5"/>
    <x v="357"/>
    <x v="7"/>
    <x v="1506"/>
    <x v="523"/>
    <x v="4"/>
    <x v="1"/>
    <x v="1"/>
    <x v="38"/>
    <x v="0"/>
    <x v="119"/>
    <x v="4"/>
    <x v="128"/>
    <x v="12"/>
    <x v="165"/>
    <x v="0"/>
    <x v="187"/>
    <x v="168"/>
    <x v="132"/>
    <x v="230"/>
    <x v="221"/>
    <x v="198"/>
    <x v="196"/>
    <x v="10"/>
    <x v="1"/>
  </r>
  <r>
    <x v="3"/>
    <x v="5"/>
    <x v="566"/>
    <x v="7"/>
    <x v="1507"/>
    <x v="524"/>
    <x v="14"/>
    <x v="1"/>
    <x v="1"/>
    <x v="38"/>
    <x v="0"/>
    <x v="446"/>
    <x v="14"/>
    <x v="590"/>
    <x v="12"/>
    <x v="655"/>
    <x v="0"/>
    <x v="703"/>
    <x v="638"/>
    <x v="538"/>
    <x v="230"/>
    <x v="747"/>
    <x v="715"/>
    <x v="704"/>
    <x v="10"/>
    <x v="1"/>
  </r>
  <r>
    <x v="3"/>
    <x v="5"/>
    <x v="2"/>
    <x v="7"/>
    <x v="1508"/>
    <x v="525"/>
    <x v="6"/>
    <x v="1"/>
    <x v="1"/>
    <x v="38"/>
    <x v="0"/>
    <x v="206"/>
    <x v="6"/>
    <x v="248"/>
    <x v="12"/>
    <x v="298"/>
    <x v="0"/>
    <x v="334"/>
    <x v="305"/>
    <x v="247"/>
    <x v="230"/>
    <x v="374"/>
    <x v="348"/>
    <x v="347"/>
    <x v="10"/>
    <x v="1"/>
  </r>
  <r>
    <x v="3"/>
    <x v="5"/>
    <x v="236"/>
    <x v="7"/>
    <x v="1509"/>
    <x v="526"/>
    <x v="10"/>
    <x v="1"/>
    <x v="1"/>
    <x v="38"/>
    <x v="0"/>
    <x v="341"/>
    <x v="10"/>
    <x v="445"/>
    <x v="12"/>
    <x v="506"/>
    <x v="0"/>
    <x v="551"/>
    <x v="502"/>
    <x v="433"/>
    <x v="230"/>
    <x v="594"/>
    <x v="567"/>
    <x v="563"/>
    <x v="10"/>
    <x v="1"/>
  </r>
  <r>
    <x v="3"/>
    <x v="5"/>
    <x v="303"/>
    <x v="7"/>
    <x v="1510"/>
    <x v="527"/>
    <x v="2"/>
    <x v="1"/>
    <x v="1"/>
    <x v="38"/>
    <x v="0"/>
    <x v="48"/>
    <x v="2"/>
    <x v="50"/>
    <x v="12"/>
    <x v="64"/>
    <x v="0"/>
    <x v="77"/>
    <x v="67"/>
    <x v="53"/>
    <x v="230"/>
    <x v="102"/>
    <x v="84"/>
    <x v="82"/>
    <x v="10"/>
    <x v="1"/>
  </r>
  <r>
    <x v="3"/>
    <x v="5"/>
    <x v="887"/>
    <x v="7"/>
    <x v="1511"/>
    <x v="528"/>
    <x v="8"/>
    <x v="1"/>
    <x v="1"/>
    <x v="38"/>
    <x v="0"/>
    <x v="298"/>
    <x v="8"/>
    <x v="378"/>
    <x v="12"/>
    <x v="436"/>
    <x v="0"/>
    <x v="474"/>
    <x v="431"/>
    <x v="369"/>
    <x v="230"/>
    <x v="510"/>
    <x v="486"/>
    <x v="487"/>
    <x v="10"/>
    <x v="1"/>
  </r>
  <r>
    <x v="3"/>
    <x v="5"/>
    <x v="192"/>
    <x v="7"/>
    <x v="1512"/>
    <x v="529"/>
    <x v="4"/>
    <x v="1"/>
    <x v="1"/>
    <x v="38"/>
    <x v="0"/>
    <x v="111"/>
    <x v="4"/>
    <x v="118"/>
    <x v="12"/>
    <x v="152"/>
    <x v="0"/>
    <x v="175"/>
    <x v="155"/>
    <x v="122"/>
    <x v="230"/>
    <x v="207"/>
    <x v="185"/>
    <x v="183"/>
    <x v="10"/>
    <x v="1"/>
  </r>
  <r>
    <x v="3"/>
    <x v="10"/>
    <x v="489"/>
    <x v="7"/>
    <x v="1513"/>
    <x v="254"/>
    <x v="4"/>
    <x v="0"/>
    <x v="1"/>
    <x v="9"/>
    <x v="0"/>
    <x v="116"/>
    <x v="4"/>
    <x v="124"/>
    <x v="12"/>
    <x v="160"/>
    <x v="2"/>
    <x v="238"/>
    <x v="252"/>
    <x v="128"/>
    <x v="230"/>
    <x v="282"/>
    <x v="256"/>
    <x v="246"/>
    <x v="10"/>
    <x v="1"/>
  </r>
  <r>
    <x v="3"/>
    <x v="10"/>
    <x v="525"/>
    <x v="7"/>
    <x v="1514"/>
    <x v="255"/>
    <x v="6"/>
    <x v="1"/>
    <x v="1"/>
    <x v="38"/>
    <x v="0"/>
    <x v="139"/>
    <x v="6"/>
    <x v="157"/>
    <x v="12"/>
    <x v="196"/>
    <x v="0"/>
    <x v="222"/>
    <x v="198"/>
    <x v="159"/>
    <x v="230"/>
    <x v="257"/>
    <x v="231"/>
    <x v="232"/>
    <x v="10"/>
    <x v="1"/>
  </r>
  <r>
    <x v="3"/>
    <x v="10"/>
    <x v="791"/>
    <x v="7"/>
    <x v="1515"/>
    <x v="256"/>
    <x v="14"/>
    <x v="1"/>
    <x v="1"/>
    <x v="38"/>
    <x v="0"/>
    <x v="471"/>
    <x v="14"/>
    <x v="625"/>
    <x v="12"/>
    <x v="697"/>
    <x v="0"/>
    <x v="747"/>
    <x v="678"/>
    <x v="571"/>
    <x v="230"/>
    <x v="790"/>
    <x v="760"/>
    <x v="750"/>
    <x v="10"/>
    <x v="1"/>
  </r>
  <r>
    <x v="3"/>
    <x v="10"/>
    <x v="771"/>
    <x v="7"/>
    <x v="1516"/>
    <x v="257"/>
    <x v="4"/>
    <x v="1"/>
    <x v="1"/>
    <x v="38"/>
    <x v="0"/>
    <x v="134"/>
    <x v="4"/>
    <x v="149"/>
    <x v="12"/>
    <x v="187"/>
    <x v="0"/>
    <x v="213"/>
    <x v="191"/>
    <x v="152"/>
    <x v="230"/>
    <x v="246"/>
    <x v="223"/>
    <x v="223"/>
    <x v="10"/>
    <x v="1"/>
  </r>
  <r>
    <x v="3"/>
    <x v="10"/>
    <x v="263"/>
    <x v="7"/>
    <x v="1517"/>
    <x v="258"/>
    <x v="14"/>
    <x v="1"/>
    <x v="1"/>
    <x v="38"/>
    <x v="0"/>
    <x v="478"/>
    <x v="14"/>
    <x v="633"/>
    <x v="12"/>
    <x v="705"/>
    <x v="0"/>
    <x v="754"/>
    <x v="684"/>
    <x v="577"/>
    <x v="230"/>
    <x v="798"/>
    <x v="767"/>
    <x v="757"/>
    <x v="10"/>
    <x v="1"/>
  </r>
  <r>
    <x v="3"/>
    <x v="10"/>
    <x v="279"/>
    <x v="7"/>
    <x v="1518"/>
    <x v="259"/>
    <x v="16"/>
    <x v="1"/>
    <x v="1"/>
    <x v="38"/>
    <x v="0"/>
    <x v="523"/>
    <x v="16"/>
    <x v="694"/>
    <x v="12"/>
    <x v="758"/>
    <x v="0"/>
    <x v="810"/>
    <x v="736"/>
    <x v="619"/>
    <x v="230"/>
    <x v="855"/>
    <x v="823"/>
    <x v="812"/>
    <x v="10"/>
    <x v="1"/>
  </r>
  <r>
    <x v="3"/>
    <x v="10"/>
    <x v="842"/>
    <x v="7"/>
    <x v="1519"/>
    <x v="260"/>
    <x v="1"/>
    <x v="1"/>
    <x v="1"/>
    <x v="38"/>
    <x v="0"/>
    <x v="15"/>
    <x v="1"/>
    <x v="16"/>
    <x v="12"/>
    <x v="21"/>
    <x v="0"/>
    <x v="20"/>
    <x v="17"/>
    <x v="20"/>
    <x v="230"/>
    <x v="30"/>
    <x v="20"/>
    <x v="21"/>
    <x v="10"/>
    <x v="1"/>
  </r>
  <r>
    <x v="3"/>
    <x v="10"/>
    <x v="174"/>
    <x v="7"/>
    <x v="1520"/>
    <x v="261"/>
    <x v="8"/>
    <x v="1"/>
    <x v="1"/>
    <x v="38"/>
    <x v="0"/>
    <x v="293"/>
    <x v="8"/>
    <x v="371"/>
    <x v="12"/>
    <x v="430"/>
    <x v="0"/>
    <x v="465"/>
    <x v="425"/>
    <x v="364"/>
    <x v="230"/>
    <x v="501"/>
    <x v="477"/>
    <x v="476"/>
    <x v="10"/>
    <x v="1"/>
  </r>
  <r>
    <x v="3"/>
    <x v="10"/>
    <x v="298"/>
    <x v="7"/>
    <x v="1521"/>
    <x v="262"/>
    <x v="6"/>
    <x v="1"/>
    <x v="1"/>
    <x v="38"/>
    <x v="0"/>
    <x v="211"/>
    <x v="6"/>
    <x v="255"/>
    <x v="12"/>
    <x v="306"/>
    <x v="0"/>
    <x v="343"/>
    <x v="312"/>
    <x v="255"/>
    <x v="230"/>
    <x v="381"/>
    <x v="356"/>
    <x v="355"/>
    <x v="10"/>
    <x v="1"/>
  </r>
  <r>
    <x v="3"/>
    <x v="10"/>
    <x v="254"/>
    <x v="7"/>
    <x v="1522"/>
    <x v="263"/>
    <x v="20"/>
    <x v="1"/>
    <x v="1"/>
    <x v="38"/>
    <x v="0"/>
    <x v="705"/>
    <x v="20"/>
    <x v="928"/>
    <x v="12"/>
    <x v="1054"/>
    <x v="0"/>
    <x v="1112"/>
    <x v="1006"/>
    <x v="855"/>
    <x v="230"/>
    <x v="1173"/>
    <x v="1148"/>
    <x v="1124"/>
    <x v="10"/>
    <x v="1"/>
  </r>
  <r>
    <x v="3"/>
    <x v="10"/>
    <x v="434"/>
    <x v="7"/>
    <x v="1523"/>
    <x v="650"/>
    <x v="20"/>
    <x v="1"/>
    <x v="1"/>
    <x v="38"/>
    <x v="0"/>
    <x v="698"/>
    <x v="20"/>
    <x v="920"/>
    <x v="12"/>
    <x v="1040"/>
    <x v="0"/>
    <x v="1095"/>
    <x v="994"/>
    <x v="852"/>
    <x v="230"/>
    <x v="1162"/>
    <x v="1128"/>
    <x v="1109"/>
    <x v="10"/>
    <x v="1"/>
  </r>
  <r>
    <x v="3"/>
    <x v="10"/>
    <x v="172"/>
    <x v="7"/>
    <x v="1524"/>
    <x v="651"/>
    <x v="7"/>
    <x v="1"/>
    <x v="1"/>
    <x v="38"/>
    <x v="0"/>
    <x v="231"/>
    <x v="7"/>
    <x v="284"/>
    <x v="12"/>
    <x v="337"/>
    <x v="0"/>
    <x v="375"/>
    <x v="342"/>
    <x v="280"/>
    <x v="230"/>
    <x v="412"/>
    <x v="387"/>
    <x v="385"/>
    <x v="10"/>
    <x v="1"/>
  </r>
  <r>
    <x v="3"/>
    <x v="10"/>
    <x v="24"/>
    <x v="7"/>
    <x v="1525"/>
    <x v="264"/>
    <x v="8"/>
    <x v="1"/>
    <x v="1"/>
    <x v="38"/>
    <x v="0"/>
    <x v="293"/>
    <x v="8"/>
    <x v="371"/>
    <x v="12"/>
    <x v="430"/>
    <x v="0"/>
    <x v="465"/>
    <x v="425"/>
    <x v="364"/>
    <x v="230"/>
    <x v="501"/>
    <x v="477"/>
    <x v="476"/>
    <x v="10"/>
    <x v="1"/>
  </r>
  <r>
    <x v="3"/>
    <x v="10"/>
    <x v="540"/>
    <x v="7"/>
    <x v="1526"/>
    <x v="654"/>
    <x v="1"/>
    <x v="1"/>
    <x v="1"/>
    <x v="38"/>
    <x v="0"/>
    <x v="15"/>
    <x v="1"/>
    <x v="16"/>
    <x v="12"/>
    <x v="21"/>
    <x v="0"/>
    <x v="20"/>
    <x v="17"/>
    <x v="20"/>
    <x v="230"/>
    <x v="30"/>
    <x v="20"/>
    <x v="21"/>
    <x v="10"/>
    <x v="1"/>
  </r>
  <r>
    <x v="3"/>
    <x v="10"/>
    <x v="538"/>
    <x v="7"/>
    <x v="1527"/>
    <x v="655"/>
    <x v="2"/>
    <x v="1"/>
    <x v="1"/>
    <x v="38"/>
    <x v="0"/>
    <x v="48"/>
    <x v="2"/>
    <x v="50"/>
    <x v="12"/>
    <x v="64"/>
    <x v="0"/>
    <x v="77"/>
    <x v="67"/>
    <x v="53"/>
    <x v="230"/>
    <x v="102"/>
    <x v="84"/>
    <x v="82"/>
    <x v="10"/>
    <x v="1"/>
  </r>
  <r>
    <x v="3"/>
    <x v="10"/>
    <x v="531"/>
    <x v="7"/>
    <x v="1528"/>
    <x v="265"/>
    <x v="8"/>
    <x v="1"/>
    <x v="1"/>
    <x v="38"/>
    <x v="0"/>
    <x v="286"/>
    <x v="8"/>
    <x v="361"/>
    <x v="12"/>
    <x v="419"/>
    <x v="0"/>
    <x v="453"/>
    <x v="414"/>
    <x v="355"/>
    <x v="230"/>
    <x v="489"/>
    <x v="467"/>
    <x v="462"/>
    <x v="10"/>
    <x v="1"/>
  </r>
  <r>
    <x v="3"/>
    <x v="10"/>
    <x v="701"/>
    <x v="7"/>
    <x v="1529"/>
    <x v="266"/>
    <x v="3"/>
    <x v="1"/>
    <x v="1"/>
    <x v="38"/>
    <x v="0"/>
    <x v="93"/>
    <x v="3"/>
    <x v="99"/>
    <x v="12"/>
    <x v="127"/>
    <x v="0"/>
    <x v="147"/>
    <x v="130"/>
    <x v="99"/>
    <x v="230"/>
    <x v="179"/>
    <x v="156"/>
    <x v="154"/>
    <x v="10"/>
    <x v="1"/>
  </r>
  <r>
    <x v="3"/>
    <x v="10"/>
    <x v="517"/>
    <x v="7"/>
    <x v="1530"/>
    <x v="267"/>
    <x v="6"/>
    <x v="1"/>
    <x v="1"/>
    <x v="38"/>
    <x v="0"/>
    <x v="217"/>
    <x v="6"/>
    <x v="266"/>
    <x v="12"/>
    <x v="316"/>
    <x v="0"/>
    <x v="351"/>
    <x v="322"/>
    <x v="263"/>
    <x v="230"/>
    <x v="390"/>
    <x v="366"/>
    <x v="363"/>
    <x v="10"/>
    <x v="1"/>
  </r>
  <r>
    <x v="3"/>
    <x v="10"/>
    <x v="487"/>
    <x v="7"/>
    <x v="1531"/>
    <x v="268"/>
    <x v="1"/>
    <x v="1"/>
    <x v="1"/>
    <x v="38"/>
    <x v="0"/>
    <x v="17"/>
    <x v="1"/>
    <x v="18"/>
    <x v="12"/>
    <x v="25"/>
    <x v="0"/>
    <x v="27"/>
    <x v="21"/>
    <x v="23"/>
    <x v="230"/>
    <x v="33"/>
    <x v="27"/>
    <x v="28"/>
    <x v="10"/>
    <x v="1"/>
  </r>
  <r>
    <x v="3"/>
    <x v="10"/>
    <x v="58"/>
    <x v="7"/>
    <x v="1532"/>
    <x v="271"/>
    <x v="7"/>
    <x v="1"/>
    <x v="1"/>
    <x v="38"/>
    <x v="0"/>
    <x v="270"/>
    <x v="7"/>
    <x v="336"/>
    <x v="12"/>
    <x v="395"/>
    <x v="0"/>
    <x v="428"/>
    <x v="390"/>
    <x v="332"/>
    <x v="230"/>
    <x v="465"/>
    <x v="442"/>
    <x v="437"/>
    <x v="10"/>
    <x v="1"/>
  </r>
  <r>
    <x v="3"/>
    <x v="10"/>
    <x v="384"/>
    <x v="7"/>
    <x v="1533"/>
    <x v="272"/>
    <x v="1"/>
    <x v="1"/>
    <x v="1"/>
    <x v="38"/>
    <x v="0"/>
    <x v="16"/>
    <x v="1"/>
    <x v="17"/>
    <x v="12"/>
    <x v="23"/>
    <x v="0"/>
    <x v="23"/>
    <x v="19"/>
    <x v="21"/>
    <x v="230"/>
    <x v="31"/>
    <x v="23"/>
    <x v="24"/>
    <x v="10"/>
    <x v="1"/>
  </r>
  <r>
    <x v="3"/>
    <x v="10"/>
    <x v="205"/>
    <x v="7"/>
    <x v="1534"/>
    <x v="273"/>
    <x v="8"/>
    <x v="1"/>
    <x v="1"/>
    <x v="38"/>
    <x v="0"/>
    <x v="287"/>
    <x v="8"/>
    <x v="363"/>
    <x v="12"/>
    <x v="421"/>
    <x v="0"/>
    <x v="455"/>
    <x v="416"/>
    <x v="356"/>
    <x v="230"/>
    <x v="491"/>
    <x v="469"/>
    <x v="464"/>
    <x v="10"/>
    <x v="1"/>
  </r>
  <r>
    <x v="3"/>
    <x v="10"/>
    <x v="157"/>
    <x v="7"/>
    <x v="1535"/>
    <x v="274"/>
    <x v="5"/>
    <x v="1"/>
    <x v="1"/>
    <x v="38"/>
    <x v="0"/>
    <x v="169"/>
    <x v="5"/>
    <x v="196"/>
    <x v="12"/>
    <x v="244"/>
    <x v="0"/>
    <x v="280"/>
    <x v="248"/>
    <x v="198"/>
    <x v="230"/>
    <x v="314"/>
    <x v="292"/>
    <x v="289"/>
    <x v="10"/>
    <x v="1"/>
  </r>
  <r>
    <x v="3"/>
    <x v="10"/>
    <x v="634"/>
    <x v="7"/>
    <x v="1536"/>
    <x v="275"/>
    <x v="13"/>
    <x v="1"/>
    <x v="1"/>
    <x v="38"/>
    <x v="0"/>
    <x v="452"/>
    <x v="13"/>
    <x v="600"/>
    <x v="12"/>
    <x v="670"/>
    <x v="0"/>
    <x v="717"/>
    <x v="651"/>
    <x v="550"/>
    <x v="230"/>
    <x v="760"/>
    <x v="730"/>
    <x v="719"/>
    <x v="10"/>
    <x v="1"/>
  </r>
  <r>
    <x v="3"/>
    <x v="10"/>
    <x v="844"/>
    <x v="7"/>
    <x v="1537"/>
    <x v="276"/>
    <x v="12"/>
    <x v="1"/>
    <x v="1"/>
    <x v="38"/>
    <x v="0"/>
    <x v="441"/>
    <x v="12"/>
    <x v="585"/>
    <x v="12"/>
    <x v="648"/>
    <x v="0"/>
    <x v="694"/>
    <x v="631"/>
    <x v="535"/>
    <x v="230"/>
    <x v="742"/>
    <x v="710"/>
    <x v="697"/>
    <x v="10"/>
    <x v="1"/>
  </r>
  <r>
    <x v="3"/>
    <x v="10"/>
    <x v="473"/>
    <x v="7"/>
    <x v="1538"/>
    <x v="277"/>
    <x v="4"/>
    <x v="1"/>
    <x v="1"/>
    <x v="38"/>
    <x v="0"/>
    <x v="123"/>
    <x v="4"/>
    <x v="134"/>
    <x v="12"/>
    <x v="172"/>
    <x v="0"/>
    <x v="197"/>
    <x v="175"/>
    <x v="137"/>
    <x v="230"/>
    <x v="229"/>
    <x v="206"/>
    <x v="205"/>
    <x v="10"/>
    <x v="1"/>
  </r>
  <r>
    <x v="3"/>
    <x v="10"/>
    <x v="745"/>
    <x v="7"/>
    <x v="1539"/>
    <x v="278"/>
    <x v="2"/>
    <x v="1"/>
    <x v="1"/>
    <x v="38"/>
    <x v="0"/>
    <x v="52"/>
    <x v="2"/>
    <x v="54"/>
    <x v="12"/>
    <x v="70"/>
    <x v="0"/>
    <x v="84"/>
    <x v="74"/>
    <x v="57"/>
    <x v="230"/>
    <x v="107"/>
    <x v="91"/>
    <x v="90"/>
    <x v="10"/>
    <x v="1"/>
  </r>
  <r>
    <x v="3"/>
    <x v="10"/>
    <x v="33"/>
    <x v="7"/>
    <x v="1540"/>
    <x v="279"/>
    <x v="1"/>
    <x v="1"/>
    <x v="1"/>
    <x v="38"/>
    <x v="0"/>
    <x v="12"/>
    <x v="1"/>
    <x v="13"/>
    <x v="12"/>
    <x v="17"/>
    <x v="0"/>
    <x v="14"/>
    <x v="13"/>
    <x v="16"/>
    <x v="230"/>
    <x v="21"/>
    <x v="13"/>
    <x v="14"/>
    <x v="10"/>
    <x v="1"/>
  </r>
  <r>
    <x v="3"/>
    <x v="10"/>
    <x v="568"/>
    <x v="7"/>
    <x v="1541"/>
    <x v="280"/>
    <x v="1"/>
    <x v="1"/>
    <x v="1"/>
    <x v="38"/>
    <x v="0"/>
    <x v="13"/>
    <x v="1"/>
    <x v="14"/>
    <x v="12"/>
    <x v="18"/>
    <x v="0"/>
    <x v="15"/>
    <x v="14"/>
    <x v="17"/>
    <x v="230"/>
    <x v="24"/>
    <x v="15"/>
    <x v="15"/>
    <x v="10"/>
    <x v="1"/>
  </r>
  <r>
    <x v="3"/>
    <x v="10"/>
    <x v="203"/>
    <x v="7"/>
    <x v="1542"/>
    <x v="281"/>
    <x v="1"/>
    <x v="1"/>
    <x v="1"/>
    <x v="38"/>
    <x v="0"/>
    <x v="12"/>
    <x v="1"/>
    <x v="13"/>
    <x v="12"/>
    <x v="17"/>
    <x v="0"/>
    <x v="14"/>
    <x v="13"/>
    <x v="16"/>
    <x v="230"/>
    <x v="21"/>
    <x v="13"/>
    <x v="14"/>
    <x v="10"/>
    <x v="1"/>
  </r>
  <r>
    <x v="3"/>
    <x v="10"/>
    <x v="191"/>
    <x v="7"/>
    <x v="1543"/>
    <x v="282"/>
    <x v="8"/>
    <x v="1"/>
    <x v="1"/>
    <x v="38"/>
    <x v="0"/>
    <x v="302"/>
    <x v="8"/>
    <x v="384"/>
    <x v="12"/>
    <x v="442"/>
    <x v="0"/>
    <x v="480"/>
    <x v="438"/>
    <x v="375"/>
    <x v="230"/>
    <x v="518"/>
    <x v="495"/>
    <x v="493"/>
    <x v="10"/>
    <x v="1"/>
  </r>
  <r>
    <x v="3"/>
    <x v="10"/>
    <x v="414"/>
    <x v="7"/>
    <x v="1544"/>
    <x v="283"/>
    <x v="4"/>
    <x v="1"/>
    <x v="1"/>
    <x v="38"/>
    <x v="0"/>
    <x v="127"/>
    <x v="4"/>
    <x v="139"/>
    <x v="12"/>
    <x v="176"/>
    <x v="0"/>
    <x v="201"/>
    <x v="180"/>
    <x v="141"/>
    <x v="230"/>
    <x v="233"/>
    <x v="212"/>
    <x v="209"/>
    <x v="10"/>
    <x v="1"/>
  </r>
  <r>
    <x v="3"/>
    <x v="10"/>
    <x v="573"/>
    <x v="7"/>
    <x v="1545"/>
    <x v="284"/>
    <x v="4"/>
    <x v="1"/>
    <x v="1"/>
    <x v="38"/>
    <x v="0"/>
    <x v="112"/>
    <x v="4"/>
    <x v="119"/>
    <x v="12"/>
    <x v="154"/>
    <x v="0"/>
    <x v="177"/>
    <x v="157"/>
    <x v="123"/>
    <x v="230"/>
    <x v="209"/>
    <x v="187"/>
    <x v="186"/>
    <x v="10"/>
    <x v="1"/>
  </r>
  <r>
    <x v="3"/>
    <x v="10"/>
    <x v="605"/>
    <x v="7"/>
    <x v="1546"/>
    <x v="287"/>
    <x v="16"/>
    <x v="1"/>
    <x v="1"/>
    <x v="38"/>
    <x v="0"/>
    <x v="511"/>
    <x v="16"/>
    <x v="675"/>
    <x v="12"/>
    <x v="745"/>
    <x v="0"/>
    <x v="796"/>
    <x v="724"/>
    <x v="609"/>
    <x v="230"/>
    <x v="843"/>
    <x v="810"/>
    <x v="799"/>
    <x v="10"/>
    <x v="1"/>
  </r>
  <r>
    <x v="3"/>
    <x v="10"/>
    <x v="144"/>
    <x v="7"/>
    <x v="1547"/>
    <x v="289"/>
    <x v="8"/>
    <x v="1"/>
    <x v="1"/>
    <x v="38"/>
    <x v="0"/>
    <x v="312"/>
    <x v="8"/>
    <x v="400"/>
    <x v="12"/>
    <x v="459"/>
    <x v="0"/>
    <x v="501"/>
    <x v="454"/>
    <x v="391"/>
    <x v="230"/>
    <x v="538"/>
    <x v="517"/>
    <x v="514"/>
    <x v="10"/>
    <x v="1"/>
  </r>
  <r>
    <x v="3"/>
    <x v="10"/>
    <x v="595"/>
    <x v="7"/>
    <x v="1548"/>
    <x v="290"/>
    <x v="2"/>
    <x v="1"/>
    <x v="1"/>
    <x v="38"/>
    <x v="0"/>
    <x v="41"/>
    <x v="2"/>
    <x v="43"/>
    <x v="12"/>
    <x v="51"/>
    <x v="0"/>
    <x v="60"/>
    <x v="52"/>
    <x v="42"/>
    <x v="230"/>
    <x v="83"/>
    <x v="64"/>
    <x v="62"/>
    <x v="10"/>
    <x v="1"/>
  </r>
  <r>
    <x v="3"/>
    <x v="10"/>
    <x v="106"/>
    <x v="7"/>
    <x v="1549"/>
    <x v="292"/>
    <x v="3"/>
    <x v="1"/>
    <x v="1"/>
    <x v="38"/>
    <x v="0"/>
    <x v="75"/>
    <x v="3"/>
    <x v="77"/>
    <x v="12"/>
    <x v="103"/>
    <x v="0"/>
    <x v="118"/>
    <x v="108"/>
    <x v="82"/>
    <x v="230"/>
    <x v="147"/>
    <x v="127"/>
    <x v="124"/>
    <x v="10"/>
    <x v="1"/>
  </r>
  <r>
    <x v="3"/>
    <x v="10"/>
    <x v="777"/>
    <x v="7"/>
    <x v="1550"/>
    <x v="293"/>
    <x v="1"/>
    <x v="1"/>
    <x v="1"/>
    <x v="38"/>
    <x v="0"/>
    <x v="18"/>
    <x v="1"/>
    <x v="19"/>
    <x v="12"/>
    <x v="26"/>
    <x v="0"/>
    <x v="29"/>
    <x v="23"/>
    <x v="24"/>
    <x v="230"/>
    <x v="36"/>
    <x v="29"/>
    <x v="30"/>
    <x v="10"/>
    <x v="1"/>
  </r>
  <r>
    <x v="3"/>
    <x v="10"/>
    <x v="597"/>
    <x v="7"/>
    <x v="1551"/>
    <x v="294"/>
    <x v="4"/>
    <x v="1"/>
    <x v="1"/>
    <x v="38"/>
    <x v="0"/>
    <x v="121"/>
    <x v="4"/>
    <x v="131"/>
    <x v="12"/>
    <x v="169"/>
    <x v="0"/>
    <x v="191"/>
    <x v="172"/>
    <x v="134"/>
    <x v="230"/>
    <x v="224"/>
    <x v="203"/>
    <x v="200"/>
    <x v="10"/>
    <x v="1"/>
  </r>
  <r>
    <x v="3"/>
    <x v="10"/>
    <x v="128"/>
    <x v="7"/>
    <x v="1552"/>
    <x v="295"/>
    <x v="6"/>
    <x v="1"/>
    <x v="1"/>
    <x v="38"/>
    <x v="0"/>
    <x v="199"/>
    <x v="6"/>
    <x v="239"/>
    <x v="12"/>
    <x v="286"/>
    <x v="0"/>
    <x v="323"/>
    <x v="293"/>
    <x v="236"/>
    <x v="230"/>
    <x v="362"/>
    <x v="337"/>
    <x v="335"/>
    <x v="10"/>
    <x v="1"/>
  </r>
  <r>
    <x v="3"/>
    <x v="10"/>
    <x v="346"/>
    <x v="7"/>
    <x v="1553"/>
    <x v="299"/>
    <x v="16"/>
    <x v="1"/>
    <x v="1"/>
    <x v="38"/>
    <x v="0"/>
    <x v="516"/>
    <x v="16"/>
    <x v="683"/>
    <x v="12"/>
    <x v="752"/>
    <x v="0"/>
    <x v="805"/>
    <x v="731"/>
    <x v="615"/>
    <x v="230"/>
    <x v="850"/>
    <x v="818"/>
    <x v="807"/>
    <x v="10"/>
    <x v="1"/>
  </r>
  <r>
    <x v="3"/>
    <x v="10"/>
    <x v="75"/>
    <x v="7"/>
    <x v="1554"/>
    <x v="300"/>
    <x v="9"/>
    <x v="1"/>
    <x v="1"/>
    <x v="38"/>
    <x v="0"/>
    <x v="308"/>
    <x v="9"/>
    <x v="393"/>
    <x v="12"/>
    <x v="450"/>
    <x v="0"/>
    <x v="491"/>
    <x v="446"/>
    <x v="382"/>
    <x v="230"/>
    <x v="528"/>
    <x v="505"/>
    <x v="504"/>
    <x v="10"/>
    <x v="1"/>
  </r>
  <r>
    <x v="3"/>
    <x v="10"/>
    <x v="100"/>
    <x v="7"/>
    <x v="1555"/>
    <x v="298"/>
    <x v="5"/>
    <x v="1"/>
    <x v="1"/>
    <x v="38"/>
    <x v="0"/>
    <x v="177"/>
    <x v="5"/>
    <x v="209"/>
    <x v="12"/>
    <x v="253"/>
    <x v="0"/>
    <x v="291"/>
    <x v="258"/>
    <x v="205"/>
    <x v="230"/>
    <x v="325"/>
    <x v="306"/>
    <x v="301"/>
    <x v="10"/>
    <x v="1"/>
  </r>
  <r>
    <x v="3"/>
    <x v="10"/>
    <x v="342"/>
    <x v="7"/>
    <x v="1556"/>
    <x v="299"/>
    <x v="5"/>
    <x v="1"/>
    <x v="1"/>
    <x v="38"/>
    <x v="0"/>
    <x v="182"/>
    <x v="5"/>
    <x v="217"/>
    <x v="12"/>
    <x v="263"/>
    <x v="0"/>
    <x v="300"/>
    <x v="266"/>
    <x v="214"/>
    <x v="230"/>
    <x v="335"/>
    <x v="314"/>
    <x v="310"/>
    <x v="10"/>
    <x v="1"/>
  </r>
  <r>
    <x v="3"/>
    <x v="13"/>
    <x v="580"/>
    <x v="0"/>
    <x v="1557"/>
    <x v="465"/>
    <x v="55"/>
    <x v="1"/>
    <x v="1"/>
    <x v="19"/>
    <x v="0"/>
    <x v="831"/>
    <x v="55"/>
    <x v="1059"/>
    <x v="31"/>
    <x v="1194"/>
    <x v="0"/>
    <x v="1259"/>
    <x v="1095"/>
    <x v="923"/>
    <x v="230"/>
    <x v="1309"/>
    <x v="1297"/>
    <x v="1277"/>
    <x v="0"/>
    <x v="1"/>
  </r>
  <r>
    <x v="3"/>
    <x v="13"/>
    <x v="252"/>
    <x v="0"/>
    <x v="1558"/>
    <x v="466"/>
    <x v="90"/>
    <x v="1"/>
    <x v="1"/>
    <x v="19"/>
    <x v="0"/>
    <x v="916"/>
    <x v="90"/>
    <x v="1147"/>
    <x v="31"/>
    <x v="1279"/>
    <x v="0"/>
    <x v="1356"/>
    <x v="1126"/>
    <x v="923"/>
    <x v="230"/>
    <x v="1412"/>
    <x v="1395"/>
    <x v="1385"/>
    <x v="0"/>
    <x v="1"/>
  </r>
  <r>
    <x v="3"/>
    <x v="14"/>
    <x v="226"/>
    <x v="1"/>
    <x v="1559"/>
    <x v="235"/>
    <x v="43"/>
    <x v="0"/>
    <x v="1"/>
    <x v="18"/>
    <x v="0"/>
    <x v="816"/>
    <x v="43"/>
    <x v="1043"/>
    <x v="12"/>
    <x v="1170"/>
    <x v="2"/>
    <x v="1267"/>
    <x v="1103"/>
    <x v="923"/>
    <x v="230"/>
    <x v="1316"/>
    <x v="1304"/>
    <x v="1283"/>
    <x v="1"/>
    <x v="1"/>
  </r>
  <r>
    <x v="7"/>
    <x v="1"/>
    <x v="246"/>
    <x v="7"/>
    <x v="102"/>
    <x v="1015"/>
    <x v="10"/>
    <x v="0"/>
    <x v="1"/>
    <x v="18"/>
    <x v="0"/>
    <x v="327"/>
    <x v="10"/>
    <x v="424"/>
    <x v="12"/>
    <x v="485"/>
    <x v="2"/>
    <x v="608"/>
    <x v="593"/>
    <x v="416"/>
    <x v="230"/>
    <x v="653"/>
    <x v="629"/>
    <x v="619"/>
    <x v="10"/>
    <x v="1"/>
  </r>
  <r>
    <x v="7"/>
    <x v="1"/>
    <x v="888"/>
    <x v="7"/>
    <x v="103"/>
    <x v="1015"/>
    <x v="3"/>
    <x v="0"/>
    <x v="1"/>
    <x v="18"/>
    <x v="0"/>
    <x v="74"/>
    <x v="3"/>
    <x v="76"/>
    <x v="12"/>
    <x v="102"/>
    <x v="2"/>
    <x v="149"/>
    <x v="157"/>
    <x v="81"/>
    <x v="230"/>
    <x v="182"/>
    <x v="166"/>
    <x v="156"/>
    <x v="10"/>
    <x v="1"/>
  </r>
  <r>
    <x v="7"/>
    <x v="1"/>
    <x v="888"/>
    <x v="7"/>
    <x v="104"/>
    <x v="1015"/>
    <x v="8"/>
    <x v="0"/>
    <x v="1"/>
    <x v="3"/>
    <x v="0"/>
    <x v="286"/>
    <x v="8"/>
    <x v="361"/>
    <x v="12"/>
    <x v="419"/>
    <x v="2"/>
    <x v="548"/>
    <x v="559"/>
    <x v="355"/>
    <x v="230"/>
    <x v="595"/>
    <x v="573"/>
    <x v="560"/>
    <x v="10"/>
    <x v="1"/>
  </r>
  <r>
    <x v="7"/>
    <x v="1"/>
    <x v="888"/>
    <x v="7"/>
    <x v="105"/>
    <x v="1015"/>
    <x v="9"/>
    <x v="0"/>
    <x v="1"/>
    <x v="18"/>
    <x v="0"/>
    <x v="349"/>
    <x v="9"/>
    <x v="456"/>
    <x v="12"/>
    <x v="521"/>
    <x v="2"/>
    <x v="641"/>
    <x v="634"/>
    <x v="444"/>
    <x v="230"/>
    <x v="690"/>
    <x v="665"/>
    <x v="648"/>
    <x v="10"/>
    <x v="1"/>
  </r>
  <r>
    <x v="7"/>
    <x v="1"/>
    <x v="888"/>
    <x v="7"/>
    <x v="106"/>
    <x v="1015"/>
    <x v="8"/>
    <x v="0"/>
    <x v="1"/>
    <x v="3"/>
    <x v="0"/>
    <x v="258"/>
    <x v="8"/>
    <x v="320"/>
    <x v="12"/>
    <x v="378"/>
    <x v="2"/>
    <x v="516"/>
    <x v="520"/>
    <x v="317"/>
    <x v="230"/>
    <x v="556"/>
    <x v="542"/>
    <x v="529"/>
    <x v="10"/>
    <x v="1"/>
  </r>
  <r>
    <x v="7"/>
    <x v="1"/>
    <x v="888"/>
    <x v="7"/>
    <x v="107"/>
    <x v="1015"/>
    <x v="8"/>
    <x v="0"/>
    <x v="1"/>
    <x v="18"/>
    <x v="0"/>
    <x v="286"/>
    <x v="8"/>
    <x v="361"/>
    <x v="12"/>
    <x v="419"/>
    <x v="2"/>
    <x v="548"/>
    <x v="559"/>
    <x v="355"/>
    <x v="230"/>
    <x v="595"/>
    <x v="573"/>
    <x v="560"/>
    <x v="10"/>
    <x v="1"/>
  </r>
  <r>
    <x v="7"/>
    <x v="1"/>
    <x v="888"/>
    <x v="7"/>
    <x v="108"/>
    <x v="1015"/>
    <x v="8"/>
    <x v="0"/>
    <x v="1"/>
    <x v="18"/>
    <x v="0"/>
    <x v="245"/>
    <x v="8"/>
    <x v="303"/>
    <x v="12"/>
    <x v="355"/>
    <x v="2"/>
    <x v="485"/>
    <x v="495"/>
    <x v="297"/>
    <x v="230"/>
    <x v="523"/>
    <x v="511"/>
    <x v="498"/>
    <x v="10"/>
    <x v="1"/>
  </r>
  <r>
    <x v="7"/>
    <x v="1"/>
    <x v="888"/>
    <x v="7"/>
    <x v="109"/>
    <x v="1015"/>
    <x v="12"/>
    <x v="1"/>
    <x v="1"/>
    <x v="38"/>
    <x v="0"/>
    <x v="396"/>
    <x v="12"/>
    <x v="520"/>
    <x v="12"/>
    <x v="586"/>
    <x v="0"/>
    <x v="634"/>
    <x v="574"/>
    <x v="496"/>
    <x v="230"/>
    <x v="680"/>
    <x v="646"/>
    <x v="641"/>
    <x v="10"/>
    <x v="1"/>
  </r>
  <r>
    <x v="7"/>
    <x v="1"/>
    <x v="888"/>
    <x v="7"/>
    <x v="110"/>
    <x v="1015"/>
    <x v="16"/>
    <x v="1"/>
    <x v="1"/>
    <x v="38"/>
    <x v="0"/>
    <x v="453"/>
    <x v="16"/>
    <x v="601"/>
    <x v="12"/>
    <x v="671"/>
    <x v="0"/>
    <x v="719"/>
    <x v="652"/>
    <x v="551"/>
    <x v="230"/>
    <x v="761"/>
    <x v="731"/>
    <x v="721"/>
    <x v="10"/>
    <x v="1"/>
  </r>
  <r>
    <x v="7"/>
    <x v="1"/>
    <x v="888"/>
    <x v="7"/>
    <x v="111"/>
    <x v="1015"/>
    <x v="6"/>
    <x v="1"/>
    <x v="1"/>
    <x v="38"/>
    <x v="0"/>
    <x v="179"/>
    <x v="6"/>
    <x v="212"/>
    <x v="12"/>
    <x v="257"/>
    <x v="0"/>
    <x v="294"/>
    <x v="261"/>
    <x v="208"/>
    <x v="230"/>
    <x v="329"/>
    <x v="309"/>
    <x v="304"/>
    <x v="10"/>
    <x v="1"/>
  </r>
  <r>
    <x v="7"/>
    <x v="1"/>
    <x v="888"/>
    <x v="7"/>
    <x v="112"/>
    <x v="1015"/>
    <x v="8"/>
    <x v="1"/>
    <x v="1"/>
    <x v="38"/>
    <x v="0"/>
    <x v="283"/>
    <x v="8"/>
    <x v="357"/>
    <x v="12"/>
    <x v="414"/>
    <x v="0"/>
    <x v="447"/>
    <x v="409"/>
    <x v="350"/>
    <x v="230"/>
    <x v="484"/>
    <x v="460"/>
    <x v="456"/>
    <x v="10"/>
    <x v="1"/>
  </r>
  <r>
    <x v="7"/>
    <x v="1"/>
    <x v="888"/>
    <x v="7"/>
    <x v="113"/>
    <x v="1015"/>
    <x v="6"/>
    <x v="1"/>
    <x v="1"/>
    <x v="38"/>
    <x v="0"/>
    <x v="210"/>
    <x v="6"/>
    <x v="254"/>
    <x v="12"/>
    <x v="304"/>
    <x v="0"/>
    <x v="341"/>
    <x v="310"/>
    <x v="253"/>
    <x v="230"/>
    <x v="379"/>
    <x v="354"/>
    <x v="353"/>
    <x v="10"/>
    <x v="1"/>
  </r>
  <r>
    <x v="7"/>
    <x v="1"/>
    <x v="888"/>
    <x v="7"/>
    <x v="114"/>
    <x v="1015"/>
    <x v="24"/>
    <x v="1"/>
    <x v="1"/>
    <x v="38"/>
    <x v="0"/>
    <x v="712"/>
    <x v="24"/>
    <x v="935"/>
    <x v="12"/>
    <x v="1061"/>
    <x v="0"/>
    <x v="1117"/>
    <x v="1009"/>
    <x v="857"/>
    <x v="230"/>
    <x v="1181"/>
    <x v="1156"/>
    <x v="1132"/>
    <x v="10"/>
    <x v="1"/>
  </r>
  <r>
    <x v="7"/>
    <x v="1"/>
    <x v="888"/>
    <x v="7"/>
    <x v="115"/>
    <x v="1015"/>
    <x v="14"/>
    <x v="1"/>
    <x v="1"/>
    <x v="38"/>
    <x v="0"/>
    <x v="451"/>
    <x v="14"/>
    <x v="596"/>
    <x v="12"/>
    <x v="666"/>
    <x v="0"/>
    <x v="713"/>
    <x v="647"/>
    <x v="546"/>
    <x v="230"/>
    <x v="756"/>
    <x v="726"/>
    <x v="715"/>
    <x v="10"/>
    <x v="1"/>
  </r>
  <r>
    <x v="7"/>
    <x v="1"/>
    <x v="888"/>
    <x v="7"/>
    <x v="116"/>
    <x v="1015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</r>
  <r>
    <x v="7"/>
    <x v="1"/>
    <x v="888"/>
    <x v="7"/>
    <x v="117"/>
    <x v="1015"/>
    <x v="8"/>
    <x v="0"/>
    <x v="1"/>
    <x v="18"/>
    <x v="0"/>
    <x v="232"/>
    <x v="8"/>
    <x v="286"/>
    <x v="12"/>
    <x v="339"/>
    <x v="2"/>
    <x v="451"/>
    <x v="474"/>
    <x v="281"/>
    <x v="230"/>
    <x v="490"/>
    <x v="479"/>
    <x v="460"/>
    <x v="10"/>
    <x v="1"/>
  </r>
  <r>
    <x v="7"/>
    <x v="1"/>
    <x v="888"/>
    <x v="7"/>
    <x v="118"/>
    <x v="1015"/>
    <x v="3"/>
    <x v="0"/>
    <x v="1"/>
    <x v="18"/>
    <x v="0"/>
    <x v="72"/>
    <x v="3"/>
    <x v="74"/>
    <x v="12"/>
    <x v="100"/>
    <x v="2"/>
    <x v="148"/>
    <x v="153"/>
    <x v="79"/>
    <x v="230"/>
    <x v="180"/>
    <x v="158"/>
    <x v="155"/>
    <x v="10"/>
    <x v="1"/>
  </r>
  <r>
    <x v="7"/>
    <x v="1"/>
    <x v="888"/>
    <x v="7"/>
    <x v="119"/>
    <x v="1015"/>
    <x v="1"/>
    <x v="1"/>
    <x v="1"/>
    <x v="38"/>
    <x v="0"/>
    <x v="22"/>
    <x v="1"/>
    <x v="23"/>
    <x v="12"/>
    <x v="31"/>
    <x v="0"/>
    <x v="36"/>
    <x v="31"/>
    <x v="28"/>
    <x v="230"/>
    <x v="47"/>
    <x v="39"/>
    <x v="40"/>
    <x v="10"/>
    <x v="1"/>
  </r>
  <r>
    <x v="7"/>
    <x v="1"/>
    <x v="888"/>
    <x v="7"/>
    <x v="120"/>
    <x v="1015"/>
    <x v="5"/>
    <x v="1"/>
    <x v="1"/>
    <x v="38"/>
    <x v="0"/>
    <x v="155"/>
    <x v="5"/>
    <x v="177"/>
    <x v="12"/>
    <x v="221"/>
    <x v="0"/>
    <x v="249"/>
    <x v="222"/>
    <x v="182"/>
    <x v="230"/>
    <x v="289"/>
    <x v="262"/>
    <x v="259"/>
    <x v="10"/>
    <x v="1"/>
  </r>
  <r>
    <x v="7"/>
    <x v="1"/>
    <x v="888"/>
    <x v="7"/>
    <x v="121"/>
    <x v="1015"/>
    <x v="5"/>
    <x v="1"/>
    <x v="1"/>
    <x v="38"/>
    <x v="0"/>
    <x v="170"/>
    <x v="5"/>
    <x v="198"/>
    <x v="12"/>
    <x v="246"/>
    <x v="0"/>
    <x v="283"/>
    <x v="250"/>
    <x v="200"/>
    <x v="230"/>
    <x v="317"/>
    <x v="294"/>
    <x v="292"/>
    <x v="10"/>
    <x v="1"/>
  </r>
  <r>
    <x v="7"/>
    <x v="1"/>
    <x v="888"/>
    <x v="7"/>
    <x v="122"/>
    <x v="1015"/>
    <x v="6"/>
    <x v="1"/>
    <x v="1"/>
    <x v="38"/>
    <x v="0"/>
    <x v="171"/>
    <x v="6"/>
    <x v="199"/>
    <x v="12"/>
    <x v="247"/>
    <x v="0"/>
    <x v="284"/>
    <x v="251"/>
    <x v="201"/>
    <x v="230"/>
    <x v="319"/>
    <x v="295"/>
    <x v="293"/>
    <x v="10"/>
    <x v="1"/>
  </r>
  <r>
    <x v="7"/>
    <x v="1"/>
    <x v="888"/>
    <x v="7"/>
    <x v="123"/>
    <x v="1015"/>
    <x v="6"/>
    <x v="1"/>
    <x v="1"/>
    <x v="38"/>
    <x v="0"/>
    <x v="192"/>
    <x v="6"/>
    <x v="228"/>
    <x v="12"/>
    <x v="277"/>
    <x v="0"/>
    <x v="317"/>
    <x v="285"/>
    <x v="227"/>
    <x v="230"/>
    <x v="354"/>
    <x v="330"/>
    <x v="328"/>
    <x v="10"/>
    <x v="1"/>
  </r>
  <r>
    <x v="7"/>
    <x v="1"/>
    <x v="888"/>
    <x v="7"/>
    <x v="124"/>
    <x v="1015"/>
    <x v="8"/>
    <x v="1"/>
    <x v="1"/>
    <x v="38"/>
    <x v="0"/>
    <x v="262"/>
    <x v="8"/>
    <x v="325"/>
    <x v="12"/>
    <x v="382"/>
    <x v="0"/>
    <x v="417"/>
    <x v="378"/>
    <x v="321"/>
    <x v="230"/>
    <x v="455"/>
    <x v="429"/>
    <x v="426"/>
    <x v="10"/>
    <x v="1"/>
  </r>
  <r>
    <x v="7"/>
    <x v="1"/>
    <x v="888"/>
    <x v="7"/>
    <x v="125"/>
    <x v="1015"/>
    <x v="4"/>
    <x v="1"/>
    <x v="1"/>
    <x v="38"/>
    <x v="0"/>
    <x v="131"/>
    <x v="4"/>
    <x v="144"/>
    <x v="12"/>
    <x v="182"/>
    <x v="0"/>
    <x v="207"/>
    <x v="185"/>
    <x v="148"/>
    <x v="230"/>
    <x v="239"/>
    <x v="217"/>
    <x v="216"/>
    <x v="10"/>
    <x v="1"/>
  </r>
  <r>
    <x v="7"/>
    <x v="1"/>
    <x v="888"/>
    <x v="7"/>
    <x v="126"/>
    <x v="1015"/>
    <x v="4"/>
    <x v="1"/>
    <x v="1"/>
    <x v="38"/>
    <x v="0"/>
    <x v="133"/>
    <x v="4"/>
    <x v="147"/>
    <x v="12"/>
    <x v="185"/>
    <x v="0"/>
    <x v="211"/>
    <x v="188"/>
    <x v="150"/>
    <x v="230"/>
    <x v="243"/>
    <x v="221"/>
    <x v="220"/>
    <x v="10"/>
    <x v="1"/>
  </r>
  <r>
    <x v="7"/>
    <x v="1"/>
    <x v="888"/>
    <x v="7"/>
    <x v="127"/>
    <x v="1015"/>
    <x v="2"/>
    <x v="1"/>
    <x v="1"/>
    <x v="38"/>
    <x v="0"/>
    <x v="51"/>
    <x v="2"/>
    <x v="53"/>
    <x v="12"/>
    <x v="69"/>
    <x v="0"/>
    <x v="83"/>
    <x v="73"/>
    <x v="56"/>
    <x v="230"/>
    <x v="106"/>
    <x v="90"/>
    <x v="89"/>
    <x v="10"/>
    <x v="1"/>
  </r>
  <r>
    <x v="7"/>
    <x v="1"/>
    <x v="888"/>
    <x v="7"/>
    <x v="128"/>
    <x v="1015"/>
    <x v="8"/>
    <x v="1"/>
    <x v="1"/>
    <x v="38"/>
    <x v="0"/>
    <x v="279"/>
    <x v="8"/>
    <x v="347"/>
    <x v="12"/>
    <x v="405"/>
    <x v="0"/>
    <x v="439"/>
    <x v="400"/>
    <x v="341"/>
    <x v="230"/>
    <x v="476"/>
    <x v="451"/>
    <x v="448"/>
    <x v="10"/>
    <x v="1"/>
  </r>
  <r>
    <x v="7"/>
    <x v="1"/>
    <x v="888"/>
    <x v="7"/>
    <x v="129"/>
    <x v="1015"/>
    <x v="8"/>
    <x v="1"/>
    <x v="1"/>
    <x v="38"/>
    <x v="0"/>
    <x v="288"/>
    <x v="8"/>
    <x v="365"/>
    <x v="12"/>
    <x v="422"/>
    <x v="0"/>
    <x v="456"/>
    <x v="417"/>
    <x v="357"/>
    <x v="230"/>
    <x v="492"/>
    <x v="470"/>
    <x v="465"/>
    <x v="10"/>
    <x v="1"/>
  </r>
  <r>
    <x v="7"/>
    <x v="1"/>
    <x v="888"/>
    <x v="7"/>
    <x v="130"/>
    <x v="1015"/>
    <x v="8"/>
    <x v="1"/>
    <x v="1"/>
    <x v="38"/>
    <x v="0"/>
    <x v="280"/>
    <x v="8"/>
    <x v="350"/>
    <x v="12"/>
    <x v="408"/>
    <x v="0"/>
    <x v="441"/>
    <x v="402"/>
    <x v="344"/>
    <x v="230"/>
    <x v="478"/>
    <x v="453"/>
    <x v="450"/>
    <x v="10"/>
    <x v="1"/>
  </r>
  <r>
    <x v="7"/>
    <x v="1"/>
    <x v="888"/>
    <x v="7"/>
    <x v="336"/>
    <x v="1015"/>
    <x v="2"/>
    <x v="1"/>
    <x v="1"/>
    <x v="38"/>
    <x v="0"/>
    <x v="45"/>
    <x v="2"/>
    <x v="47"/>
    <x v="12"/>
    <x v="59"/>
    <x v="0"/>
    <x v="71"/>
    <x v="61"/>
    <x v="50"/>
    <x v="230"/>
    <x v="95"/>
    <x v="76"/>
    <x v="76"/>
    <x v="10"/>
    <x v="1"/>
  </r>
  <r>
    <x v="7"/>
    <x v="1"/>
    <x v="888"/>
    <x v="7"/>
    <x v="337"/>
    <x v="1015"/>
    <x v="24"/>
    <x v="1"/>
    <x v="1"/>
    <x v="38"/>
    <x v="0"/>
    <x v="720"/>
    <x v="24"/>
    <x v="944"/>
    <x v="12"/>
    <x v="1069"/>
    <x v="0"/>
    <x v="1125"/>
    <x v="1015"/>
    <x v="862"/>
    <x v="230"/>
    <x v="1193"/>
    <x v="1164"/>
    <x v="1142"/>
    <x v="10"/>
    <x v="1"/>
  </r>
  <r>
    <x v="7"/>
    <x v="1"/>
    <x v="888"/>
    <x v="7"/>
    <x v="338"/>
    <x v="1015"/>
    <x v="20"/>
    <x v="1"/>
    <x v="1"/>
    <x v="38"/>
    <x v="0"/>
    <x v="679"/>
    <x v="20"/>
    <x v="897"/>
    <x v="12"/>
    <x v="1022"/>
    <x v="0"/>
    <x v="1080"/>
    <x v="980"/>
    <x v="844"/>
    <x v="230"/>
    <x v="1148"/>
    <x v="1112"/>
    <x v="1095"/>
    <x v="10"/>
    <x v="1"/>
  </r>
  <r>
    <x v="7"/>
    <x v="1"/>
    <x v="888"/>
    <x v="7"/>
    <x v="339"/>
    <x v="1015"/>
    <x v="12"/>
    <x v="0"/>
    <x v="1"/>
    <x v="18"/>
    <x v="0"/>
    <x v="384"/>
    <x v="12"/>
    <x v="505"/>
    <x v="12"/>
    <x v="571"/>
    <x v="2"/>
    <x v="693"/>
    <x v="689"/>
    <x v="483"/>
    <x v="230"/>
    <x v="743"/>
    <x v="719"/>
    <x v="696"/>
    <x v="10"/>
    <x v="1"/>
  </r>
  <r>
    <x v="7"/>
    <x v="1"/>
    <x v="888"/>
    <x v="7"/>
    <x v="340"/>
    <x v="1015"/>
    <x v="5"/>
    <x v="0"/>
    <x v="1"/>
    <x v="18"/>
    <x v="0"/>
    <x v="153"/>
    <x v="5"/>
    <x v="174"/>
    <x v="12"/>
    <x v="216"/>
    <x v="2"/>
    <x v="308"/>
    <x v="316"/>
    <x v="178"/>
    <x v="230"/>
    <x v="344"/>
    <x v="327"/>
    <x v="318"/>
    <x v="10"/>
    <x v="1"/>
  </r>
  <r>
    <x v="7"/>
    <x v="1"/>
    <x v="888"/>
    <x v="7"/>
    <x v="341"/>
    <x v="1015"/>
    <x v="3"/>
    <x v="0"/>
    <x v="1"/>
    <x v="18"/>
    <x v="0"/>
    <x v="41"/>
    <x v="3"/>
    <x v="42"/>
    <x v="12"/>
    <x v="50"/>
    <x v="2"/>
    <x v="90"/>
    <x v="86"/>
    <x v="41"/>
    <x v="230"/>
    <x v="112"/>
    <x v="98"/>
    <x v="96"/>
    <x v="10"/>
    <x v="1"/>
  </r>
  <r>
    <x v="7"/>
    <x v="1"/>
    <x v="888"/>
    <x v="7"/>
    <x v="342"/>
    <x v="1015"/>
    <x v="3"/>
    <x v="0"/>
    <x v="1"/>
    <x v="18"/>
    <x v="0"/>
    <x v="68"/>
    <x v="3"/>
    <x v="70"/>
    <x v="12"/>
    <x v="92"/>
    <x v="2"/>
    <x v="143"/>
    <x v="146"/>
    <x v="75"/>
    <x v="230"/>
    <x v="175"/>
    <x v="154"/>
    <x v="148"/>
    <x v="10"/>
    <x v="1"/>
  </r>
  <r>
    <x v="7"/>
    <x v="1"/>
    <x v="888"/>
    <x v="7"/>
    <x v="343"/>
    <x v="1015"/>
    <x v="16"/>
    <x v="0"/>
    <x v="1"/>
    <x v="18"/>
    <x v="0"/>
    <x v="460"/>
    <x v="16"/>
    <x v="611"/>
    <x v="12"/>
    <x v="683"/>
    <x v="2"/>
    <x v="840"/>
    <x v="918"/>
    <x v="562"/>
    <x v="230"/>
    <x v="883"/>
    <x v="883"/>
    <x v="843"/>
    <x v="10"/>
    <x v="1"/>
  </r>
  <r>
    <x v="7"/>
    <x v="1"/>
    <x v="888"/>
    <x v="7"/>
    <x v="344"/>
    <x v="1015"/>
    <x v="8"/>
    <x v="0"/>
    <x v="1"/>
    <x v="18"/>
    <x v="0"/>
    <x v="276"/>
    <x v="8"/>
    <x v="344"/>
    <x v="12"/>
    <x v="402"/>
    <x v="2"/>
    <x v="540"/>
    <x v="545"/>
    <x v="338"/>
    <x v="230"/>
    <x v="582"/>
    <x v="562"/>
    <x v="552"/>
    <x v="10"/>
    <x v="1"/>
  </r>
  <r>
    <x v="7"/>
    <x v="1"/>
    <x v="888"/>
    <x v="7"/>
    <x v="345"/>
    <x v="1015"/>
    <x v="22"/>
    <x v="0"/>
    <x v="1"/>
    <x v="18"/>
    <x v="0"/>
    <x v="679"/>
    <x v="22"/>
    <x v="896"/>
    <x v="12"/>
    <x v="1020"/>
    <x v="2"/>
    <x v="1135"/>
    <x v="1049"/>
    <x v="843"/>
    <x v="230"/>
    <x v="1196"/>
    <x v="1177"/>
    <x v="1148"/>
    <x v="10"/>
    <x v="1"/>
  </r>
  <r>
    <x v="7"/>
    <x v="1"/>
    <x v="888"/>
    <x v="7"/>
    <x v="346"/>
    <x v="1015"/>
    <x v="8"/>
    <x v="0"/>
    <x v="1"/>
    <x v="18"/>
    <x v="0"/>
    <x v="269"/>
    <x v="8"/>
    <x v="334"/>
    <x v="12"/>
    <x v="393"/>
    <x v="2"/>
    <x v="533"/>
    <x v="535"/>
    <x v="330"/>
    <x v="230"/>
    <x v="575"/>
    <x v="554"/>
    <x v="545"/>
    <x v="10"/>
    <x v="1"/>
  </r>
  <r>
    <x v="7"/>
    <x v="1"/>
    <x v="888"/>
    <x v="7"/>
    <x v="347"/>
    <x v="1015"/>
    <x v="15"/>
    <x v="0"/>
    <x v="1"/>
    <x v="18"/>
    <x v="0"/>
    <x v="480"/>
    <x v="15"/>
    <x v="635"/>
    <x v="12"/>
    <x v="707"/>
    <x v="2"/>
    <x v="916"/>
    <x v="964"/>
    <x v="579"/>
    <x v="230"/>
    <x v="964"/>
    <x v="966"/>
    <x v="922"/>
    <x v="10"/>
    <x v="1"/>
  </r>
  <r>
    <x v="7"/>
    <x v="1"/>
    <x v="888"/>
    <x v="7"/>
    <x v="348"/>
    <x v="1015"/>
    <x v="2"/>
    <x v="0"/>
    <x v="1"/>
    <x v="18"/>
    <x v="0"/>
    <x v="46"/>
    <x v="2"/>
    <x v="48"/>
    <x v="12"/>
    <x v="62"/>
    <x v="2"/>
    <x v="97"/>
    <x v="95"/>
    <x v="51"/>
    <x v="230"/>
    <x v="118"/>
    <x v="103"/>
    <x v="103"/>
    <x v="10"/>
    <x v="1"/>
  </r>
  <r>
    <x v="7"/>
    <x v="1"/>
    <x v="888"/>
    <x v="7"/>
    <x v="349"/>
    <x v="1015"/>
    <x v="8"/>
    <x v="0"/>
    <x v="1"/>
    <x v="18"/>
    <x v="0"/>
    <x v="256"/>
    <x v="8"/>
    <x v="317"/>
    <x v="12"/>
    <x v="374"/>
    <x v="2"/>
    <x v="513"/>
    <x v="517"/>
    <x v="313"/>
    <x v="230"/>
    <x v="551"/>
    <x v="540"/>
    <x v="526"/>
    <x v="10"/>
    <x v="1"/>
  </r>
  <r>
    <x v="7"/>
    <x v="1"/>
    <x v="888"/>
    <x v="7"/>
    <x v="350"/>
    <x v="1015"/>
    <x v="10"/>
    <x v="0"/>
    <x v="1"/>
    <x v="18"/>
    <x v="0"/>
    <x v="341"/>
    <x v="10"/>
    <x v="445"/>
    <x v="12"/>
    <x v="506"/>
    <x v="2"/>
    <x v="627"/>
    <x v="615"/>
    <x v="433"/>
    <x v="230"/>
    <x v="675"/>
    <x v="650"/>
    <x v="637"/>
    <x v="10"/>
    <x v="1"/>
  </r>
  <r>
    <x v="7"/>
    <x v="1"/>
    <x v="888"/>
    <x v="7"/>
    <x v="351"/>
    <x v="1015"/>
    <x v="8"/>
    <x v="0"/>
    <x v="1"/>
    <x v="18"/>
    <x v="0"/>
    <x v="239"/>
    <x v="8"/>
    <x v="294"/>
    <x v="12"/>
    <x v="349"/>
    <x v="2"/>
    <x v="470"/>
    <x v="487"/>
    <x v="291"/>
    <x v="230"/>
    <x v="509"/>
    <x v="498"/>
    <x v="482"/>
    <x v="10"/>
    <x v="1"/>
  </r>
  <r>
    <x v="7"/>
    <x v="1"/>
    <x v="888"/>
    <x v="7"/>
    <x v="352"/>
    <x v="1015"/>
    <x v="3"/>
    <x v="0"/>
    <x v="1"/>
    <x v="18"/>
    <x v="0"/>
    <x v="63"/>
    <x v="3"/>
    <x v="65"/>
    <x v="12"/>
    <x v="85"/>
    <x v="2"/>
    <x v="135"/>
    <x v="139"/>
    <x v="70"/>
    <x v="230"/>
    <x v="162"/>
    <x v="148"/>
    <x v="138"/>
    <x v="10"/>
    <x v="1"/>
  </r>
  <r>
    <x v="7"/>
    <x v="1"/>
    <x v="888"/>
    <x v="7"/>
    <x v="353"/>
    <x v="1015"/>
    <x v="3"/>
    <x v="0"/>
    <x v="1"/>
    <x v="18"/>
    <x v="0"/>
    <x v="61"/>
    <x v="3"/>
    <x v="63"/>
    <x v="12"/>
    <x v="80"/>
    <x v="2"/>
    <x v="130"/>
    <x v="131"/>
    <x v="65"/>
    <x v="230"/>
    <x v="154"/>
    <x v="140"/>
    <x v="132"/>
    <x v="10"/>
    <x v="1"/>
  </r>
  <r>
    <x v="7"/>
    <x v="1"/>
    <x v="888"/>
    <x v="7"/>
    <x v="354"/>
    <x v="1015"/>
    <x v="1"/>
    <x v="0"/>
    <x v="1"/>
    <x v="18"/>
    <x v="0"/>
    <x v="6"/>
    <x v="1"/>
    <x v="7"/>
    <x v="12"/>
    <x v="9"/>
    <x v="2"/>
    <x v="19"/>
    <x v="28"/>
    <x v="9"/>
    <x v="230"/>
    <x v="28"/>
    <x v="22"/>
    <x v="20"/>
    <x v="10"/>
    <x v="1"/>
  </r>
  <r>
    <x v="7"/>
    <x v="1"/>
    <x v="888"/>
    <x v="7"/>
    <x v="355"/>
    <x v="1015"/>
    <x v="1"/>
    <x v="0"/>
    <x v="1"/>
    <x v="18"/>
    <x v="0"/>
    <x v="6"/>
    <x v="1"/>
    <x v="7"/>
    <x v="12"/>
    <x v="9"/>
    <x v="2"/>
    <x v="19"/>
    <x v="28"/>
    <x v="9"/>
    <x v="230"/>
    <x v="28"/>
    <x v="22"/>
    <x v="20"/>
    <x v="10"/>
    <x v="1"/>
  </r>
  <r>
    <x v="7"/>
    <x v="1"/>
    <x v="888"/>
    <x v="7"/>
    <x v="356"/>
    <x v="1015"/>
    <x v="12"/>
    <x v="0"/>
    <x v="1"/>
    <x v="18"/>
    <x v="0"/>
    <x v="395"/>
    <x v="12"/>
    <x v="518"/>
    <x v="12"/>
    <x v="585"/>
    <x v="2"/>
    <x v="725"/>
    <x v="710"/>
    <x v="495"/>
    <x v="230"/>
    <x v="771"/>
    <x v="748"/>
    <x v="728"/>
    <x v="10"/>
    <x v="1"/>
  </r>
  <r>
    <x v="7"/>
    <x v="1"/>
    <x v="888"/>
    <x v="7"/>
    <x v="357"/>
    <x v="1015"/>
    <x v="12"/>
    <x v="0"/>
    <x v="1"/>
    <x v="18"/>
    <x v="0"/>
    <x v="371"/>
    <x v="12"/>
    <x v="490"/>
    <x v="12"/>
    <x v="556"/>
    <x v="2"/>
    <x v="670"/>
    <x v="670"/>
    <x v="472"/>
    <x v="230"/>
    <x v="718"/>
    <x v="692"/>
    <x v="676"/>
    <x v="10"/>
    <x v="1"/>
  </r>
  <r>
    <x v="7"/>
    <x v="1"/>
    <x v="888"/>
    <x v="7"/>
    <x v="358"/>
    <x v="1015"/>
    <x v="3"/>
    <x v="0"/>
    <x v="1"/>
    <x v="18"/>
    <x v="0"/>
    <x v="57"/>
    <x v="3"/>
    <x v="59"/>
    <x v="12"/>
    <x v="78"/>
    <x v="2"/>
    <x v="119"/>
    <x v="127"/>
    <x v="63"/>
    <x v="230"/>
    <x v="148"/>
    <x v="130"/>
    <x v="125"/>
    <x v="10"/>
    <x v="1"/>
  </r>
  <r>
    <x v="7"/>
    <x v="1"/>
    <x v="888"/>
    <x v="7"/>
    <x v="359"/>
    <x v="1015"/>
    <x v="8"/>
    <x v="0"/>
    <x v="1"/>
    <x v="18"/>
    <x v="0"/>
    <x v="234"/>
    <x v="8"/>
    <x v="288"/>
    <x v="12"/>
    <x v="342"/>
    <x v="2"/>
    <x v="459"/>
    <x v="479"/>
    <x v="284"/>
    <x v="230"/>
    <x v="497"/>
    <x v="485"/>
    <x v="469"/>
    <x v="10"/>
    <x v="1"/>
  </r>
  <r>
    <x v="7"/>
    <x v="1"/>
    <x v="888"/>
    <x v="7"/>
    <x v="360"/>
    <x v="1015"/>
    <x v="8"/>
    <x v="0"/>
    <x v="1"/>
    <x v="18"/>
    <x v="0"/>
    <x v="237"/>
    <x v="8"/>
    <x v="292"/>
    <x v="12"/>
    <x v="345"/>
    <x v="2"/>
    <x v="466"/>
    <x v="482"/>
    <x v="288"/>
    <x v="230"/>
    <x v="502"/>
    <x v="490"/>
    <x v="477"/>
    <x v="10"/>
    <x v="1"/>
  </r>
  <r>
    <x v="7"/>
    <x v="1"/>
    <x v="888"/>
    <x v="7"/>
    <x v="361"/>
    <x v="1015"/>
    <x v="3"/>
    <x v="0"/>
    <x v="1"/>
    <x v="18"/>
    <x v="0"/>
    <x v="81"/>
    <x v="3"/>
    <x v="85"/>
    <x v="12"/>
    <x v="114"/>
    <x v="2"/>
    <x v="167"/>
    <x v="176"/>
    <x v="90"/>
    <x v="230"/>
    <x v="201"/>
    <x v="181"/>
    <x v="174"/>
    <x v="10"/>
    <x v="1"/>
  </r>
  <r>
    <x v="7"/>
    <x v="1"/>
    <x v="115"/>
    <x v="12"/>
    <x v="362"/>
    <x v="1015"/>
    <x v="0"/>
    <x v="2"/>
    <x v="1"/>
    <x v="9"/>
    <x v="0"/>
    <x v="921"/>
    <x v="0"/>
    <x v="0"/>
    <x v="32"/>
    <x v="0"/>
    <x v="4"/>
    <x v="0"/>
    <x v="1129"/>
    <x v="923"/>
    <x v="230"/>
    <x v="1425"/>
    <x v="0"/>
    <x v="0"/>
    <x v="21"/>
    <x v="3"/>
  </r>
  <r>
    <x v="7"/>
    <x v="1"/>
    <x v="888"/>
    <x v="7"/>
    <x v="363"/>
    <x v="1015"/>
    <x v="8"/>
    <x v="1"/>
    <x v="1"/>
    <x v="38"/>
    <x v="0"/>
    <x v="265"/>
    <x v="8"/>
    <x v="329"/>
    <x v="12"/>
    <x v="386"/>
    <x v="0"/>
    <x v="421"/>
    <x v="381"/>
    <x v="324"/>
    <x v="230"/>
    <x v="458"/>
    <x v="433"/>
    <x v="429"/>
    <x v="10"/>
    <x v="1"/>
  </r>
  <r>
    <x v="7"/>
    <x v="1"/>
    <x v="888"/>
    <x v="7"/>
    <x v="364"/>
    <x v="1015"/>
    <x v="5"/>
    <x v="1"/>
    <x v="1"/>
    <x v="38"/>
    <x v="0"/>
    <x v="154"/>
    <x v="5"/>
    <x v="176"/>
    <x v="12"/>
    <x v="219"/>
    <x v="0"/>
    <x v="247"/>
    <x v="220"/>
    <x v="181"/>
    <x v="230"/>
    <x v="288"/>
    <x v="258"/>
    <x v="256"/>
    <x v="10"/>
    <x v="1"/>
  </r>
  <r>
    <x v="7"/>
    <x v="1"/>
    <x v="888"/>
    <x v="7"/>
    <x v="365"/>
    <x v="1015"/>
    <x v="4"/>
    <x v="1"/>
    <x v="1"/>
    <x v="38"/>
    <x v="0"/>
    <x v="118"/>
    <x v="4"/>
    <x v="127"/>
    <x v="12"/>
    <x v="163"/>
    <x v="0"/>
    <x v="185"/>
    <x v="165"/>
    <x v="131"/>
    <x v="230"/>
    <x v="219"/>
    <x v="196"/>
    <x v="194"/>
    <x v="10"/>
    <x v="1"/>
  </r>
  <r>
    <x v="7"/>
    <x v="1"/>
    <x v="888"/>
    <x v="7"/>
    <x v="366"/>
    <x v="1015"/>
    <x v="1"/>
    <x v="1"/>
    <x v="1"/>
    <x v="38"/>
    <x v="0"/>
    <x v="17"/>
    <x v="1"/>
    <x v="18"/>
    <x v="12"/>
    <x v="25"/>
    <x v="0"/>
    <x v="27"/>
    <x v="21"/>
    <x v="23"/>
    <x v="230"/>
    <x v="33"/>
    <x v="27"/>
    <x v="28"/>
    <x v="10"/>
    <x v="1"/>
  </r>
  <r>
    <x v="7"/>
    <x v="1"/>
    <x v="888"/>
    <x v="7"/>
    <x v="367"/>
    <x v="1015"/>
    <x v="19"/>
    <x v="1"/>
    <x v="1"/>
    <x v="38"/>
    <x v="0"/>
    <x v="659"/>
    <x v="19"/>
    <x v="874"/>
    <x v="12"/>
    <x v="974"/>
    <x v="0"/>
    <x v="1027"/>
    <x v="935"/>
    <x v="816"/>
    <x v="230"/>
    <x v="1084"/>
    <x v="1056"/>
    <x v="1040"/>
    <x v="10"/>
    <x v="1"/>
  </r>
  <r>
    <x v="7"/>
    <x v="1"/>
    <x v="888"/>
    <x v="7"/>
    <x v="368"/>
    <x v="1015"/>
    <x v="8"/>
    <x v="1"/>
    <x v="1"/>
    <x v="38"/>
    <x v="0"/>
    <x v="292"/>
    <x v="8"/>
    <x v="370"/>
    <x v="12"/>
    <x v="428"/>
    <x v="0"/>
    <x v="463"/>
    <x v="423"/>
    <x v="362"/>
    <x v="230"/>
    <x v="498"/>
    <x v="475"/>
    <x v="473"/>
    <x v="10"/>
    <x v="1"/>
  </r>
  <r>
    <x v="7"/>
    <x v="1"/>
    <x v="888"/>
    <x v="7"/>
    <x v="369"/>
    <x v="1015"/>
    <x v="4"/>
    <x v="1"/>
    <x v="1"/>
    <x v="38"/>
    <x v="0"/>
    <x v="119"/>
    <x v="4"/>
    <x v="128"/>
    <x v="12"/>
    <x v="165"/>
    <x v="0"/>
    <x v="187"/>
    <x v="168"/>
    <x v="132"/>
    <x v="230"/>
    <x v="221"/>
    <x v="198"/>
    <x v="196"/>
    <x v="10"/>
    <x v="1"/>
  </r>
  <r>
    <x v="7"/>
    <x v="1"/>
    <x v="888"/>
    <x v="7"/>
    <x v="371"/>
    <x v="1015"/>
    <x v="3"/>
    <x v="1"/>
    <x v="1"/>
    <x v="38"/>
    <x v="0"/>
    <x v="80"/>
    <x v="3"/>
    <x v="84"/>
    <x v="12"/>
    <x v="113"/>
    <x v="0"/>
    <x v="131"/>
    <x v="116"/>
    <x v="89"/>
    <x v="230"/>
    <x v="155"/>
    <x v="136"/>
    <x v="133"/>
    <x v="10"/>
    <x v="1"/>
  </r>
  <r>
    <x v="7"/>
    <x v="1"/>
    <x v="888"/>
    <x v="7"/>
    <x v="372"/>
    <x v="1015"/>
    <x v="1"/>
    <x v="1"/>
    <x v="1"/>
    <x v="38"/>
    <x v="0"/>
    <x v="7"/>
    <x v="1"/>
    <x v="8"/>
    <x v="12"/>
    <x v="11"/>
    <x v="0"/>
    <x v="9"/>
    <x v="7"/>
    <x v="11"/>
    <x v="230"/>
    <x v="12"/>
    <x v="9"/>
    <x v="9"/>
    <x v="10"/>
    <x v="1"/>
  </r>
  <r>
    <x v="7"/>
    <x v="1"/>
    <x v="888"/>
    <x v="7"/>
    <x v="373"/>
    <x v="1015"/>
    <x v="3"/>
    <x v="1"/>
    <x v="1"/>
    <x v="38"/>
    <x v="0"/>
    <x v="80"/>
    <x v="3"/>
    <x v="84"/>
    <x v="12"/>
    <x v="113"/>
    <x v="0"/>
    <x v="131"/>
    <x v="116"/>
    <x v="89"/>
    <x v="230"/>
    <x v="155"/>
    <x v="136"/>
    <x v="133"/>
    <x v="10"/>
    <x v="1"/>
  </r>
  <r>
    <x v="7"/>
    <x v="1"/>
    <x v="888"/>
    <x v="7"/>
    <x v="374"/>
    <x v="1015"/>
    <x v="4"/>
    <x v="1"/>
    <x v="1"/>
    <x v="38"/>
    <x v="0"/>
    <x v="131"/>
    <x v="4"/>
    <x v="144"/>
    <x v="12"/>
    <x v="182"/>
    <x v="0"/>
    <x v="207"/>
    <x v="185"/>
    <x v="148"/>
    <x v="230"/>
    <x v="239"/>
    <x v="217"/>
    <x v="216"/>
    <x v="10"/>
    <x v="1"/>
  </r>
  <r>
    <x v="7"/>
    <x v="1"/>
    <x v="888"/>
    <x v="7"/>
    <x v="375"/>
    <x v="1015"/>
    <x v="12"/>
    <x v="1"/>
    <x v="1"/>
    <x v="38"/>
    <x v="0"/>
    <x v="436"/>
    <x v="12"/>
    <x v="580"/>
    <x v="12"/>
    <x v="642"/>
    <x v="0"/>
    <x v="686"/>
    <x v="625"/>
    <x v="529"/>
    <x v="230"/>
    <x v="734"/>
    <x v="703"/>
    <x v="690"/>
    <x v="10"/>
    <x v="1"/>
  </r>
  <r>
    <x v="7"/>
    <x v="1"/>
    <x v="888"/>
    <x v="7"/>
    <x v="376"/>
    <x v="1015"/>
    <x v="15"/>
    <x v="1"/>
    <x v="1"/>
    <x v="38"/>
    <x v="0"/>
    <x v="467"/>
    <x v="15"/>
    <x v="619"/>
    <x v="12"/>
    <x v="693"/>
    <x v="0"/>
    <x v="742"/>
    <x v="674"/>
    <x v="568"/>
    <x v="230"/>
    <x v="785"/>
    <x v="755"/>
    <x v="744"/>
    <x v="10"/>
    <x v="1"/>
  </r>
  <r>
    <x v="7"/>
    <x v="1"/>
    <x v="888"/>
    <x v="7"/>
    <x v="377"/>
    <x v="1015"/>
    <x v="4"/>
    <x v="1"/>
    <x v="1"/>
    <x v="38"/>
    <x v="0"/>
    <x v="115"/>
    <x v="4"/>
    <x v="123"/>
    <x v="12"/>
    <x v="159"/>
    <x v="0"/>
    <x v="181"/>
    <x v="161"/>
    <x v="127"/>
    <x v="230"/>
    <x v="214"/>
    <x v="192"/>
    <x v="190"/>
    <x v="10"/>
    <x v="1"/>
  </r>
  <r>
    <x v="7"/>
    <x v="1"/>
    <x v="888"/>
    <x v="7"/>
    <x v="378"/>
    <x v="1015"/>
    <x v="2"/>
    <x v="0"/>
    <x v="1"/>
    <x v="18"/>
    <x v="0"/>
    <x v="55"/>
    <x v="2"/>
    <x v="57"/>
    <x v="12"/>
    <x v="75"/>
    <x v="2"/>
    <x v="103"/>
    <x v="110"/>
    <x v="61"/>
    <x v="230"/>
    <x v="130"/>
    <x v="112"/>
    <x v="109"/>
    <x v="10"/>
    <x v="1"/>
  </r>
  <r>
    <x v="7"/>
    <x v="1"/>
    <x v="888"/>
    <x v="7"/>
    <x v="379"/>
    <x v="1015"/>
    <x v="6"/>
    <x v="1"/>
    <x v="1"/>
    <x v="38"/>
    <x v="0"/>
    <x v="190"/>
    <x v="6"/>
    <x v="226"/>
    <x v="12"/>
    <x v="276"/>
    <x v="0"/>
    <x v="316"/>
    <x v="282"/>
    <x v="226"/>
    <x v="230"/>
    <x v="353"/>
    <x v="328"/>
    <x v="327"/>
    <x v="10"/>
    <x v="1"/>
  </r>
  <r>
    <x v="7"/>
    <x v="1"/>
    <x v="888"/>
    <x v="7"/>
    <x v="380"/>
    <x v="1015"/>
    <x v="2"/>
    <x v="1"/>
    <x v="1"/>
    <x v="38"/>
    <x v="0"/>
    <x v="43"/>
    <x v="2"/>
    <x v="45"/>
    <x v="12"/>
    <x v="55"/>
    <x v="2"/>
    <x v="93"/>
    <x v="89"/>
    <x v="46"/>
    <x v="230"/>
    <x v="114"/>
    <x v="100"/>
    <x v="99"/>
    <x v="10"/>
    <x v="1"/>
  </r>
  <r>
    <x v="7"/>
    <x v="1"/>
    <x v="888"/>
    <x v="7"/>
    <x v="381"/>
    <x v="1015"/>
    <x v="8"/>
    <x v="0"/>
    <x v="1"/>
    <x v="18"/>
    <x v="0"/>
    <x v="283"/>
    <x v="8"/>
    <x v="357"/>
    <x v="12"/>
    <x v="414"/>
    <x v="0"/>
    <x v="447"/>
    <x v="409"/>
    <x v="350"/>
    <x v="230"/>
    <x v="484"/>
    <x v="460"/>
    <x v="456"/>
    <x v="10"/>
    <x v="1"/>
  </r>
  <r>
    <x v="7"/>
    <x v="1"/>
    <x v="888"/>
    <x v="7"/>
    <x v="383"/>
    <x v="1015"/>
    <x v="4"/>
    <x v="1"/>
    <x v="1"/>
    <x v="38"/>
    <x v="0"/>
    <x v="110"/>
    <x v="4"/>
    <x v="117"/>
    <x v="12"/>
    <x v="151"/>
    <x v="0"/>
    <x v="173"/>
    <x v="154"/>
    <x v="121"/>
    <x v="230"/>
    <x v="206"/>
    <x v="184"/>
    <x v="181"/>
    <x v="10"/>
    <x v="1"/>
  </r>
  <r>
    <x v="7"/>
    <x v="1"/>
    <x v="888"/>
    <x v="7"/>
    <x v="384"/>
    <x v="1015"/>
    <x v="5"/>
    <x v="1"/>
    <x v="1"/>
    <x v="38"/>
    <x v="0"/>
    <x v="185"/>
    <x v="5"/>
    <x v="220"/>
    <x v="12"/>
    <x v="268"/>
    <x v="0"/>
    <x v="305"/>
    <x v="271"/>
    <x v="219"/>
    <x v="230"/>
    <x v="340"/>
    <x v="320"/>
    <x v="315"/>
    <x v="10"/>
    <x v="1"/>
  </r>
  <r>
    <x v="7"/>
    <x v="1"/>
    <x v="888"/>
    <x v="7"/>
    <x v="385"/>
    <x v="1015"/>
    <x v="1"/>
    <x v="1"/>
    <x v="1"/>
    <x v="38"/>
    <x v="0"/>
    <x v="19"/>
    <x v="1"/>
    <x v="20"/>
    <x v="12"/>
    <x v="28"/>
    <x v="0"/>
    <x v="32"/>
    <x v="25"/>
    <x v="25"/>
    <x v="230"/>
    <x v="39"/>
    <x v="33"/>
    <x v="34"/>
    <x v="10"/>
    <x v="1"/>
  </r>
  <r>
    <x v="7"/>
    <x v="1"/>
    <x v="888"/>
    <x v="7"/>
    <x v="1245"/>
    <x v="1015"/>
    <x v="16"/>
    <x v="1"/>
    <x v="1"/>
    <x v="38"/>
    <x v="0"/>
    <x v="508"/>
    <x v="16"/>
    <x v="672"/>
    <x v="12"/>
    <x v="741"/>
    <x v="0"/>
    <x v="793"/>
    <x v="721"/>
    <x v="606"/>
    <x v="230"/>
    <x v="840"/>
    <x v="807"/>
    <x v="796"/>
    <x v="10"/>
    <x v="1"/>
  </r>
  <r>
    <x v="7"/>
    <x v="1"/>
    <x v="888"/>
    <x v="7"/>
    <x v="1246"/>
    <x v="1015"/>
    <x v="4"/>
    <x v="1"/>
    <x v="1"/>
    <x v="38"/>
    <x v="0"/>
    <x v="119"/>
    <x v="4"/>
    <x v="128"/>
    <x v="12"/>
    <x v="165"/>
    <x v="0"/>
    <x v="187"/>
    <x v="168"/>
    <x v="132"/>
    <x v="230"/>
    <x v="221"/>
    <x v="198"/>
    <x v="196"/>
    <x v="10"/>
    <x v="1"/>
  </r>
  <r>
    <x v="7"/>
    <x v="1"/>
    <x v="888"/>
    <x v="7"/>
    <x v="1247"/>
    <x v="1015"/>
    <x v="5"/>
    <x v="1"/>
    <x v="1"/>
    <x v="38"/>
    <x v="0"/>
    <x v="173"/>
    <x v="5"/>
    <x v="203"/>
    <x v="12"/>
    <x v="249"/>
    <x v="0"/>
    <x v="287"/>
    <x v="254"/>
    <x v="203"/>
    <x v="230"/>
    <x v="322"/>
    <x v="299"/>
    <x v="296"/>
    <x v="10"/>
    <x v="1"/>
  </r>
  <r>
    <x v="7"/>
    <x v="1"/>
    <x v="888"/>
    <x v="7"/>
    <x v="1248"/>
    <x v="1015"/>
    <x v="4"/>
    <x v="1"/>
    <x v="1"/>
    <x v="38"/>
    <x v="0"/>
    <x v="123"/>
    <x v="4"/>
    <x v="134"/>
    <x v="12"/>
    <x v="172"/>
    <x v="0"/>
    <x v="197"/>
    <x v="175"/>
    <x v="137"/>
    <x v="230"/>
    <x v="229"/>
    <x v="206"/>
    <x v="205"/>
    <x v="10"/>
    <x v="1"/>
  </r>
  <r>
    <x v="7"/>
    <x v="1"/>
    <x v="888"/>
    <x v="7"/>
    <x v="1249"/>
    <x v="1015"/>
    <x v="8"/>
    <x v="1"/>
    <x v="1"/>
    <x v="38"/>
    <x v="0"/>
    <x v="281"/>
    <x v="8"/>
    <x v="352"/>
    <x v="12"/>
    <x v="410"/>
    <x v="0"/>
    <x v="443"/>
    <x v="405"/>
    <x v="346"/>
    <x v="230"/>
    <x v="480"/>
    <x v="455"/>
    <x v="452"/>
    <x v="10"/>
    <x v="1"/>
  </r>
  <r>
    <x v="7"/>
    <x v="1"/>
    <x v="888"/>
    <x v="7"/>
    <x v="1250"/>
    <x v="1015"/>
    <x v="8"/>
    <x v="1"/>
    <x v="1"/>
    <x v="38"/>
    <x v="0"/>
    <x v="317"/>
    <x v="8"/>
    <x v="410"/>
    <x v="12"/>
    <x v="473"/>
    <x v="0"/>
    <x v="519"/>
    <x v="469"/>
    <x v="406"/>
    <x v="230"/>
    <x v="557"/>
    <x v="533"/>
    <x v="531"/>
    <x v="10"/>
    <x v="1"/>
  </r>
  <r>
    <x v="7"/>
    <x v="1"/>
    <x v="888"/>
    <x v="7"/>
    <x v="1251"/>
    <x v="1015"/>
    <x v="24"/>
    <x v="1"/>
    <x v="1"/>
    <x v="38"/>
    <x v="0"/>
    <x v="718"/>
    <x v="24"/>
    <x v="942"/>
    <x v="12"/>
    <x v="1067"/>
    <x v="0"/>
    <x v="1122"/>
    <x v="1013"/>
    <x v="860"/>
    <x v="230"/>
    <x v="1189"/>
    <x v="1160"/>
    <x v="1140"/>
    <x v="10"/>
    <x v="1"/>
  </r>
  <r>
    <x v="7"/>
    <x v="1"/>
    <x v="888"/>
    <x v="7"/>
    <x v="1252"/>
    <x v="1015"/>
    <x v="16"/>
    <x v="0"/>
    <x v="1"/>
    <x v="18"/>
    <x v="0"/>
    <x v="447"/>
    <x v="16"/>
    <x v="591"/>
    <x v="12"/>
    <x v="657"/>
    <x v="2"/>
    <x v="804"/>
    <x v="869"/>
    <x v="540"/>
    <x v="230"/>
    <x v="851"/>
    <x v="834"/>
    <x v="806"/>
    <x v="10"/>
    <x v="1"/>
  </r>
  <r>
    <x v="7"/>
    <x v="1"/>
    <x v="888"/>
    <x v="7"/>
    <x v="1253"/>
    <x v="1015"/>
    <x v="18"/>
    <x v="0"/>
    <x v="1"/>
    <x v="18"/>
    <x v="0"/>
    <x v="476"/>
    <x v="18"/>
    <x v="631"/>
    <x v="12"/>
    <x v="703"/>
    <x v="2"/>
    <x v="909"/>
    <x v="962"/>
    <x v="575"/>
    <x v="230"/>
    <x v="957"/>
    <x v="957"/>
    <x v="915"/>
    <x v="10"/>
    <x v="1"/>
  </r>
  <r>
    <x v="7"/>
    <x v="1"/>
    <x v="888"/>
    <x v="7"/>
    <x v="1254"/>
    <x v="1015"/>
    <x v="8"/>
    <x v="0"/>
    <x v="1"/>
    <x v="18"/>
    <x v="0"/>
    <x v="250"/>
    <x v="8"/>
    <x v="310"/>
    <x v="12"/>
    <x v="362"/>
    <x v="2"/>
    <x v="500"/>
    <x v="508"/>
    <x v="303"/>
    <x v="230"/>
    <x v="537"/>
    <x v="528"/>
    <x v="513"/>
    <x v="10"/>
    <x v="1"/>
  </r>
  <r>
    <x v="7"/>
    <x v="1"/>
    <x v="888"/>
    <x v="7"/>
    <x v="1255"/>
    <x v="1015"/>
    <x v="4"/>
    <x v="0"/>
    <x v="1"/>
    <x v="18"/>
    <x v="0"/>
    <x v="95"/>
    <x v="4"/>
    <x v="101"/>
    <x v="12"/>
    <x v="129"/>
    <x v="2"/>
    <x v="196"/>
    <x v="207"/>
    <x v="101"/>
    <x v="230"/>
    <x v="228"/>
    <x v="209"/>
    <x v="204"/>
    <x v="10"/>
    <x v="1"/>
  </r>
  <r>
    <x v="7"/>
    <x v="1"/>
    <x v="888"/>
    <x v="7"/>
    <x v="1256"/>
    <x v="1015"/>
    <x v="1"/>
    <x v="0"/>
    <x v="1"/>
    <x v="18"/>
    <x v="0"/>
    <x v="10"/>
    <x v="1"/>
    <x v="11"/>
    <x v="12"/>
    <x v="15"/>
    <x v="2"/>
    <x v="31"/>
    <x v="34"/>
    <x v="14"/>
    <x v="230"/>
    <x v="41"/>
    <x v="36"/>
    <x v="33"/>
    <x v="10"/>
    <x v="1"/>
  </r>
  <r>
    <x v="7"/>
    <x v="1"/>
    <x v="888"/>
    <x v="7"/>
    <x v="1257"/>
    <x v="1015"/>
    <x v="10"/>
    <x v="0"/>
    <x v="1"/>
    <x v="18"/>
    <x v="0"/>
    <x v="309"/>
    <x v="10"/>
    <x v="395"/>
    <x v="12"/>
    <x v="453"/>
    <x v="2"/>
    <x v="576"/>
    <x v="573"/>
    <x v="385"/>
    <x v="230"/>
    <x v="619"/>
    <x v="605"/>
    <x v="590"/>
    <x v="10"/>
    <x v="1"/>
  </r>
  <r>
    <x v="7"/>
    <x v="1"/>
    <x v="888"/>
    <x v="7"/>
    <x v="1258"/>
    <x v="1015"/>
    <x v="10"/>
    <x v="0"/>
    <x v="1"/>
    <x v="18"/>
    <x v="0"/>
    <x v="330"/>
    <x v="10"/>
    <x v="428"/>
    <x v="12"/>
    <x v="488"/>
    <x v="2"/>
    <x v="612"/>
    <x v="597"/>
    <x v="418"/>
    <x v="230"/>
    <x v="657"/>
    <x v="633"/>
    <x v="623"/>
    <x v="10"/>
    <x v="1"/>
  </r>
  <r>
    <x v="7"/>
    <x v="1"/>
    <x v="888"/>
    <x v="7"/>
    <x v="1259"/>
    <x v="1015"/>
    <x v="7"/>
    <x v="0"/>
    <x v="1"/>
    <x v="17"/>
    <x v="0"/>
    <x v="227"/>
    <x v="7"/>
    <x v="278"/>
    <x v="12"/>
    <x v="333"/>
    <x v="2"/>
    <x v="436"/>
    <x v="465"/>
    <x v="276"/>
    <x v="230"/>
    <x v="474"/>
    <x v="463"/>
    <x v="445"/>
    <x v="10"/>
    <x v="1"/>
  </r>
  <r>
    <x v="7"/>
    <x v="1"/>
    <x v="888"/>
    <x v="7"/>
    <x v="1260"/>
    <x v="1015"/>
    <x v="2"/>
    <x v="0"/>
    <x v="1"/>
    <x v="18"/>
    <x v="0"/>
    <x v="26"/>
    <x v="2"/>
    <x v="27"/>
    <x v="12"/>
    <x v="35"/>
    <x v="2"/>
    <x v="54"/>
    <x v="65"/>
    <x v="31"/>
    <x v="230"/>
    <x v="72"/>
    <x v="58"/>
    <x v="56"/>
    <x v="10"/>
    <x v="1"/>
  </r>
  <r>
    <x v="7"/>
    <x v="1"/>
    <x v="888"/>
    <x v="7"/>
    <x v="1261"/>
    <x v="1015"/>
    <x v="5"/>
    <x v="0"/>
    <x v="1"/>
    <x v="18"/>
    <x v="0"/>
    <x v="140"/>
    <x v="5"/>
    <x v="158"/>
    <x v="12"/>
    <x v="197"/>
    <x v="2"/>
    <x v="286"/>
    <x v="289"/>
    <x v="160"/>
    <x v="230"/>
    <x v="321"/>
    <x v="302"/>
    <x v="295"/>
    <x v="10"/>
    <x v="1"/>
  </r>
  <r>
    <x v="7"/>
    <x v="1"/>
    <x v="115"/>
    <x v="12"/>
    <x v="1262"/>
    <x v="1015"/>
    <x v="0"/>
    <x v="2"/>
    <x v="1"/>
    <x v="0"/>
    <x v="0"/>
    <x v="921"/>
    <x v="0"/>
    <x v="0"/>
    <x v="32"/>
    <x v="0"/>
    <x v="4"/>
    <x v="0"/>
    <x v="1129"/>
    <x v="923"/>
    <x v="230"/>
    <x v="1425"/>
    <x v="0"/>
    <x v="0"/>
    <x v="21"/>
    <x v="3"/>
  </r>
  <r>
    <x v="7"/>
    <x v="1"/>
    <x v="888"/>
    <x v="7"/>
    <x v="1263"/>
    <x v="1015"/>
    <x v="4"/>
    <x v="0"/>
    <x v="1"/>
    <x v="18"/>
    <x v="0"/>
    <x v="100"/>
    <x v="4"/>
    <x v="106"/>
    <x v="12"/>
    <x v="137"/>
    <x v="2"/>
    <x v="204"/>
    <x v="215"/>
    <x v="109"/>
    <x v="230"/>
    <x v="236"/>
    <x v="220"/>
    <x v="213"/>
    <x v="10"/>
    <x v="1"/>
  </r>
  <r>
    <x v="7"/>
    <x v="1"/>
    <x v="888"/>
    <x v="7"/>
    <x v="1264"/>
    <x v="1015"/>
    <x v="16"/>
    <x v="0"/>
    <x v="1"/>
    <x v="18"/>
    <x v="0"/>
    <x v="422"/>
    <x v="16"/>
    <x v="559"/>
    <x v="12"/>
    <x v="621"/>
    <x v="2"/>
    <x v="763"/>
    <x v="781"/>
    <x v="518"/>
    <x v="230"/>
    <x v="813"/>
    <x v="787"/>
    <x v="766"/>
    <x v="10"/>
    <x v="1"/>
  </r>
  <r>
    <x v="7"/>
    <x v="1"/>
    <x v="888"/>
    <x v="7"/>
    <x v="1267"/>
    <x v="1015"/>
    <x v="9"/>
    <x v="0"/>
    <x v="1"/>
    <x v="18"/>
    <x v="0"/>
    <x v="267"/>
    <x v="9"/>
    <x v="331"/>
    <x v="12"/>
    <x v="389"/>
    <x v="2"/>
    <x v="531"/>
    <x v="532"/>
    <x v="326"/>
    <x v="230"/>
    <x v="573"/>
    <x v="552"/>
    <x v="543"/>
    <x v="10"/>
    <x v="1"/>
  </r>
  <r>
    <x v="7"/>
    <x v="1"/>
    <x v="888"/>
    <x v="7"/>
    <x v="1265"/>
    <x v="1015"/>
    <x v="20"/>
    <x v="0"/>
    <x v="1"/>
    <x v="18"/>
    <x v="0"/>
    <x v="661"/>
    <x v="20"/>
    <x v="876"/>
    <x v="12"/>
    <x v="977"/>
    <x v="2"/>
    <x v="1115"/>
    <x v="1039"/>
    <x v="819"/>
    <x v="230"/>
    <x v="1182"/>
    <x v="1159"/>
    <x v="1129"/>
    <x v="10"/>
    <x v="1"/>
  </r>
  <r>
    <x v="7"/>
    <x v="1"/>
    <x v="888"/>
    <x v="7"/>
    <x v="1266"/>
    <x v="1015"/>
    <x v="1"/>
    <x v="1"/>
    <x v="1"/>
    <x v="38"/>
    <x v="0"/>
    <x v="17"/>
    <x v="1"/>
    <x v="18"/>
    <x v="12"/>
    <x v="25"/>
    <x v="0"/>
    <x v="27"/>
    <x v="21"/>
    <x v="23"/>
    <x v="230"/>
    <x v="33"/>
    <x v="27"/>
    <x v="28"/>
    <x v="10"/>
    <x v="1"/>
  </r>
  <r>
    <x v="7"/>
    <x v="4"/>
    <x v="154"/>
    <x v="7"/>
    <x v="1267"/>
    <x v="727"/>
    <x v="9"/>
    <x v="0"/>
    <x v="1"/>
    <x v="18"/>
    <x v="0"/>
    <x v="267"/>
    <x v="9"/>
    <x v="331"/>
    <x v="12"/>
    <x v="389"/>
    <x v="2"/>
    <x v="531"/>
    <x v="532"/>
    <x v="326"/>
    <x v="230"/>
    <x v="573"/>
    <x v="552"/>
    <x v="543"/>
    <x v="10"/>
    <x v="1"/>
  </r>
  <r>
    <x v="7"/>
    <x v="6"/>
    <x v="15"/>
    <x v="8"/>
    <x v="1268"/>
    <x v="731"/>
    <x v="3"/>
    <x v="0"/>
    <x v="1"/>
    <x v="16"/>
    <x v="0"/>
    <x v="72"/>
    <x v="3"/>
    <x v="74"/>
    <x v="12"/>
    <x v="100"/>
    <x v="2"/>
    <x v="148"/>
    <x v="153"/>
    <x v="923"/>
    <x v="230"/>
    <x v="159"/>
    <x v="158"/>
    <x v="155"/>
    <x v="13"/>
    <x v="1"/>
  </r>
  <r>
    <x v="7"/>
    <x v="6"/>
    <x v="332"/>
    <x v="8"/>
    <x v="1269"/>
    <x v="732"/>
    <x v="2"/>
    <x v="0"/>
    <x v="1"/>
    <x v="17"/>
    <x v="0"/>
    <x v="39"/>
    <x v="2"/>
    <x v="40"/>
    <x v="12"/>
    <x v="47"/>
    <x v="2"/>
    <x v="89"/>
    <x v="85"/>
    <x v="923"/>
    <x v="230"/>
    <x v="100"/>
    <x v="96"/>
    <x v="95"/>
    <x v="13"/>
    <x v="1"/>
  </r>
  <r>
    <x v="7"/>
    <x v="6"/>
    <x v="534"/>
    <x v="8"/>
    <x v="1270"/>
    <x v="733"/>
    <x v="2"/>
    <x v="1"/>
    <x v="1"/>
    <x v="38"/>
    <x v="0"/>
    <x v="44"/>
    <x v="2"/>
    <x v="46"/>
    <x v="12"/>
    <x v="57"/>
    <x v="0"/>
    <x v="69"/>
    <x v="59"/>
    <x v="923"/>
    <x v="230"/>
    <x v="68"/>
    <x v="72"/>
    <x v="73"/>
    <x v="13"/>
    <x v="1"/>
  </r>
  <r>
    <x v="7"/>
    <x v="6"/>
    <x v="717"/>
    <x v="8"/>
    <x v="1271"/>
    <x v="728"/>
    <x v="2"/>
    <x v="1"/>
    <x v="1"/>
    <x v="38"/>
    <x v="0"/>
    <x v="40"/>
    <x v="2"/>
    <x v="41"/>
    <x v="12"/>
    <x v="49"/>
    <x v="0"/>
    <x v="59"/>
    <x v="51"/>
    <x v="923"/>
    <x v="230"/>
    <x v="60"/>
    <x v="63"/>
    <x v="61"/>
    <x v="13"/>
    <x v="1"/>
  </r>
  <r>
    <x v="7"/>
    <x v="7"/>
    <x v="356"/>
    <x v="7"/>
    <x v="1272"/>
    <x v="561"/>
    <x v="4"/>
    <x v="1"/>
    <x v="1"/>
    <x v="38"/>
    <x v="0"/>
    <x v="122"/>
    <x v="4"/>
    <x v="133"/>
    <x v="12"/>
    <x v="171"/>
    <x v="0"/>
    <x v="195"/>
    <x v="174"/>
    <x v="136"/>
    <x v="230"/>
    <x v="227"/>
    <x v="205"/>
    <x v="203"/>
    <x v="10"/>
    <x v="1"/>
  </r>
  <r>
    <x v="7"/>
    <x v="7"/>
    <x v="56"/>
    <x v="7"/>
    <x v="1273"/>
    <x v="563"/>
    <x v="4"/>
    <x v="1"/>
    <x v="1"/>
    <x v="38"/>
    <x v="0"/>
    <x v="123"/>
    <x v="4"/>
    <x v="134"/>
    <x v="12"/>
    <x v="172"/>
    <x v="0"/>
    <x v="197"/>
    <x v="175"/>
    <x v="137"/>
    <x v="230"/>
    <x v="229"/>
    <x v="206"/>
    <x v="205"/>
    <x v="10"/>
    <x v="1"/>
  </r>
  <r>
    <x v="7"/>
    <x v="7"/>
    <x v="588"/>
    <x v="7"/>
    <x v="1274"/>
    <x v="564"/>
    <x v="13"/>
    <x v="1"/>
    <x v="1"/>
    <x v="38"/>
    <x v="0"/>
    <x v="397"/>
    <x v="13"/>
    <x v="521"/>
    <x v="12"/>
    <x v="587"/>
    <x v="0"/>
    <x v="636"/>
    <x v="576"/>
    <x v="497"/>
    <x v="230"/>
    <x v="681"/>
    <x v="648"/>
    <x v="642"/>
    <x v="10"/>
    <x v="1"/>
  </r>
  <r>
    <x v="7"/>
    <x v="7"/>
    <x v="391"/>
    <x v="7"/>
    <x v="1275"/>
    <x v="565"/>
    <x v="6"/>
    <x v="1"/>
    <x v="1"/>
    <x v="38"/>
    <x v="0"/>
    <x v="182"/>
    <x v="6"/>
    <x v="216"/>
    <x v="12"/>
    <x v="262"/>
    <x v="0"/>
    <x v="299"/>
    <x v="265"/>
    <x v="213"/>
    <x v="230"/>
    <x v="334"/>
    <x v="313"/>
    <x v="309"/>
    <x v="10"/>
    <x v="1"/>
  </r>
  <r>
    <x v="7"/>
    <x v="7"/>
    <x v="677"/>
    <x v="7"/>
    <x v="1276"/>
    <x v="568"/>
    <x v="6"/>
    <x v="1"/>
    <x v="1"/>
    <x v="38"/>
    <x v="0"/>
    <x v="196"/>
    <x v="6"/>
    <x v="234"/>
    <x v="12"/>
    <x v="281"/>
    <x v="0"/>
    <x v="319"/>
    <x v="290"/>
    <x v="231"/>
    <x v="230"/>
    <x v="358"/>
    <x v="333"/>
    <x v="332"/>
    <x v="10"/>
    <x v="1"/>
  </r>
  <r>
    <x v="7"/>
    <x v="7"/>
    <x v="488"/>
    <x v="7"/>
    <x v="1277"/>
    <x v="577"/>
    <x v="10"/>
    <x v="1"/>
    <x v="1"/>
    <x v="38"/>
    <x v="0"/>
    <x v="354"/>
    <x v="10"/>
    <x v="466"/>
    <x v="12"/>
    <x v="529"/>
    <x v="0"/>
    <x v="570"/>
    <x v="525"/>
    <x v="449"/>
    <x v="230"/>
    <x v="611"/>
    <x v="588"/>
    <x v="583"/>
    <x v="10"/>
    <x v="1"/>
  </r>
  <r>
    <x v="7"/>
    <x v="7"/>
    <x v="317"/>
    <x v="7"/>
    <x v="1278"/>
    <x v="581"/>
    <x v="4"/>
    <x v="1"/>
    <x v="1"/>
    <x v="38"/>
    <x v="0"/>
    <x v="109"/>
    <x v="4"/>
    <x v="116"/>
    <x v="12"/>
    <x v="150"/>
    <x v="0"/>
    <x v="172"/>
    <x v="152"/>
    <x v="120"/>
    <x v="230"/>
    <x v="205"/>
    <x v="183"/>
    <x v="179"/>
    <x v="10"/>
    <x v="1"/>
  </r>
  <r>
    <x v="7"/>
    <x v="7"/>
    <x v="22"/>
    <x v="7"/>
    <x v="1279"/>
    <x v="569"/>
    <x v="8"/>
    <x v="1"/>
    <x v="1"/>
    <x v="38"/>
    <x v="0"/>
    <x v="282"/>
    <x v="8"/>
    <x v="355"/>
    <x v="12"/>
    <x v="413"/>
    <x v="0"/>
    <x v="446"/>
    <x v="408"/>
    <x v="349"/>
    <x v="230"/>
    <x v="483"/>
    <x v="458"/>
    <x v="455"/>
    <x v="10"/>
    <x v="1"/>
  </r>
  <r>
    <x v="7"/>
    <x v="7"/>
    <x v="383"/>
    <x v="7"/>
    <x v="1280"/>
    <x v="572"/>
    <x v="7"/>
    <x v="1"/>
    <x v="1"/>
    <x v="38"/>
    <x v="0"/>
    <x v="207"/>
    <x v="7"/>
    <x v="249"/>
    <x v="12"/>
    <x v="300"/>
    <x v="0"/>
    <x v="337"/>
    <x v="307"/>
    <x v="249"/>
    <x v="230"/>
    <x v="376"/>
    <x v="350"/>
    <x v="350"/>
    <x v="10"/>
    <x v="1"/>
  </r>
  <r>
    <x v="7"/>
    <x v="7"/>
    <x v="109"/>
    <x v="7"/>
    <x v="1281"/>
    <x v="578"/>
    <x v="5"/>
    <x v="1"/>
    <x v="1"/>
    <x v="38"/>
    <x v="0"/>
    <x v="149"/>
    <x v="5"/>
    <x v="169"/>
    <x v="12"/>
    <x v="210"/>
    <x v="0"/>
    <x v="239"/>
    <x v="211"/>
    <x v="172"/>
    <x v="230"/>
    <x v="280"/>
    <x v="248"/>
    <x v="247"/>
    <x v="10"/>
    <x v="1"/>
  </r>
  <r>
    <x v="7"/>
    <x v="7"/>
    <x v="204"/>
    <x v="7"/>
    <x v="1282"/>
    <x v="579"/>
    <x v="4"/>
    <x v="1"/>
    <x v="1"/>
    <x v="38"/>
    <x v="0"/>
    <x v="117"/>
    <x v="4"/>
    <x v="126"/>
    <x v="12"/>
    <x v="162"/>
    <x v="0"/>
    <x v="184"/>
    <x v="164"/>
    <x v="130"/>
    <x v="230"/>
    <x v="217"/>
    <x v="195"/>
    <x v="193"/>
    <x v="10"/>
    <x v="1"/>
  </r>
  <r>
    <x v="7"/>
    <x v="7"/>
    <x v="750"/>
    <x v="7"/>
    <x v="1283"/>
    <x v="566"/>
    <x v="4"/>
    <x v="1"/>
    <x v="1"/>
    <x v="38"/>
    <x v="0"/>
    <x v="134"/>
    <x v="4"/>
    <x v="149"/>
    <x v="12"/>
    <x v="187"/>
    <x v="0"/>
    <x v="213"/>
    <x v="191"/>
    <x v="152"/>
    <x v="230"/>
    <x v="246"/>
    <x v="223"/>
    <x v="223"/>
    <x v="10"/>
    <x v="1"/>
  </r>
  <r>
    <x v="7"/>
    <x v="7"/>
    <x v="196"/>
    <x v="7"/>
    <x v="1284"/>
    <x v="570"/>
    <x v="6"/>
    <x v="1"/>
    <x v="1"/>
    <x v="38"/>
    <x v="0"/>
    <x v="219"/>
    <x v="6"/>
    <x v="268"/>
    <x v="12"/>
    <x v="321"/>
    <x v="0"/>
    <x v="357"/>
    <x v="328"/>
    <x v="266"/>
    <x v="230"/>
    <x v="394"/>
    <x v="371"/>
    <x v="369"/>
    <x v="10"/>
    <x v="1"/>
  </r>
  <r>
    <x v="7"/>
    <x v="7"/>
    <x v="640"/>
    <x v="7"/>
    <x v="1285"/>
    <x v="582"/>
    <x v="8"/>
    <x v="1"/>
    <x v="1"/>
    <x v="38"/>
    <x v="0"/>
    <x v="256"/>
    <x v="8"/>
    <x v="317"/>
    <x v="12"/>
    <x v="374"/>
    <x v="0"/>
    <x v="409"/>
    <x v="370"/>
    <x v="313"/>
    <x v="230"/>
    <x v="446"/>
    <x v="422"/>
    <x v="418"/>
    <x v="10"/>
    <x v="1"/>
  </r>
  <r>
    <x v="7"/>
    <x v="7"/>
    <x v="679"/>
    <x v="7"/>
    <x v="1286"/>
    <x v="583"/>
    <x v="8"/>
    <x v="1"/>
    <x v="1"/>
    <x v="38"/>
    <x v="0"/>
    <x v="289"/>
    <x v="8"/>
    <x v="366"/>
    <x v="12"/>
    <x v="424"/>
    <x v="0"/>
    <x v="458"/>
    <x v="420"/>
    <x v="359"/>
    <x v="230"/>
    <x v="494"/>
    <x v="472"/>
    <x v="467"/>
    <x v="10"/>
    <x v="1"/>
  </r>
  <r>
    <x v="7"/>
    <x v="7"/>
    <x v="810"/>
    <x v="7"/>
    <x v="1287"/>
    <x v="574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</r>
  <r>
    <x v="7"/>
    <x v="7"/>
    <x v="261"/>
    <x v="7"/>
    <x v="1288"/>
    <x v="575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</r>
  <r>
    <x v="7"/>
    <x v="7"/>
    <x v="683"/>
    <x v="7"/>
    <x v="1289"/>
    <x v="576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</r>
  <r>
    <x v="7"/>
    <x v="7"/>
    <x v="829"/>
    <x v="7"/>
    <x v="1290"/>
    <x v="585"/>
    <x v="12"/>
    <x v="1"/>
    <x v="1"/>
    <x v="38"/>
    <x v="0"/>
    <x v="375"/>
    <x v="12"/>
    <x v="495"/>
    <x v="12"/>
    <x v="562"/>
    <x v="0"/>
    <x v="606"/>
    <x v="557"/>
    <x v="477"/>
    <x v="230"/>
    <x v="647"/>
    <x v="621"/>
    <x v="617"/>
    <x v="10"/>
    <x v="1"/>
  </r>
  <r>
    <x v="7"/>
    <x v="7"/>
    <x v="394"/>
    <x v="7"/>
    <x v="1291"/>
    <x v="586"/>
    <x v="6"/>
    <x v="1"/>
    <x v="1"/>
    <x v="38"/>
    <x v="0"/>
    <x v="201"/>
    <x v="6"/>
    <x v="241"/>
    <x v="12"/>
    <x v="290"/>
    <x v="0"/>
    <x v="327"/>
    <x v="297"/>
    <x v="239"/>
    <x v="230"/>
    <x v="365"/>
    <x v="341"/>
    <x v="340"/>
    <x v="10"/>
    <x v="1"/>
  </r>
  <r>
    <x v="7"/>
    <x v="7"/>
    <x v="466"/>
    <x v="7"/>
    <x v="1292"/>
    <x v="587"/>
    <x v="1"/>
    <x v="1"/>
    <x v="1"/>
    <x v="38"/>
    <x v="0"/>
    <x v="19"/>
    <x v="1"/>
    <x v="20"/>
    <x v="12"/>
    <x v="28"/>
    <x v="0"/>
    <x v="32"/>
    <x v="25"/>
    <x v="25"/>
    <x v="230"/>
    <x v="39"/>
    <x v="33"/>
    <x v="34"/>
    <x v="10"/>
    <x v="1"/>
  </r>
  <r>
    <x v="7"/>
    <x v="7"/>
    <x v="36"/>
    <x v="7"/>
    <x v="1293"/>
    <x v="588"/>
    <x v="16"/>
    <x v="1"/>
    <x v="1"/>
    <x v="38"/>
    <x v="0"/>
    <x v="546"/>
    <x v="16"/>
    <x v="731"/>
    <x v="12"/>
    <x v="791"/>
    <x v="0"/>
    <x v="838"/>
    <x v="764"/>
    <x v="643"/>
    <x v="230"/>
    <x v="879"/>
    <x v="856"/>
    <x v="841"/>
    <x v="10"/>
    <x v="1"/>
  </r>
  <r>
    <x v="7"/>
    <x v="7"/>
    <x v="257"/>
    <x v="7"/>
    <x v="1294"/>
    <x v="589"/>
    <x v="9"/>
    <x v="1"/>
    <x v="1"/>
    <x v="38"/>
    <x v="0"/>
    <x v="340"/>
    <x v="9"/>
    <x v="443"/>
    <x v="12"/>
    <x v="504"/>
    <x v="0"/>
    <x v="549"/>
    <x v="498"/>
    <x v="431"/>
    <x v="230"/>
    <x v="592"/>
    <x v="565"/>
    <x v="561"/>
    <x v="10"/>
    <x v="1"/>
  </r>
  <r>
    <x v="7"/>
    <x v="7"/>
    <x v="833"/>
    <x v="7"/>
    <x v="1295"/>
    <x v="590"/>
    <x v="8"/>
    <x v="1"/>
    <x v="1"/>
    <x v="38"/>
    <x v="0"/>
    <x v="290"/>
    <x v="8"/>
    <x v="368"/>
    <x v="12"/>
    <x v="426"/>
    <x v="0"/>
    <x v="460"/>
    <x v="421"/>
    <x v="360"/>
    <x v="230"/>
    <x v="495"/>
    <x v="473"/>
    <x v="470"/>
    <x v="10"/>
    <x v="1"/>
  </r>
  <r>
    <x v="7"/>
    <x v="7"/>
    <x v="301"/>
    <x v="7"/>
    <x v="1296"/>
    <x v="592"/>
    <x v="1"/>
    <x v="1"/>
    <x v="1"/>
    <x v="38"/>
    <x v="0"/>
    <x v="16"/>
    <x v="1"/>
    <x v="17"/>
    <x v="12"/>
    <x v="23"/>
    <x v="0"/>
    <x v="23"/>
    <x v="19"/>
    <x v="21"/>
    <x v="230"/>
    <x v="31"/>
    <x v="23"/>
    <x v="24"/>
    <x v="10"/>
    <x v="1"/>
  </r>
  <r>
    <x v="7"/>
    <x v="7"/>
    <x v="412"/>
    <x v="7"/>
    <x v="1297"/>
    <x v="591"/>
    <x v="3"/>
    <x v="1"/>
    <x v="1"/>
    <x v="38"/>
    <x v="0"/>
    <x v="82"/>
    <x v="3"/>
    <x v="86"/>
    <x v="12"/>
    <x v="115"/>
    <x v="0"/>
    <x v="133"/>
    <x v="118"/>
    <x v="91"/>
    <x v="230"/>
    <x v="158"/>
    <x v="138"/>
    <x v="135"/>
    <x v="10"/>
    <x v="1"/>
  </r>
  <r>
    <x v="7"/>
    <x v="7"/>
    <x v="102"/>
    <x v="7"/>
    <x v="1298"/>
    <x v="593"/>
    <x v="2"/>
    <x v="1"/>
    <x v="1"/>
    <x v="38"/>
    <x v="0"/>
    <x v="47"/>
    <x v="2"/>
    <x v="49"/>
    <x v="12"/>
    <x v="63"/>
    <x v="0"/>
    <x v="76"/>
    <x v="66"/>
    <x v="52"/>
    <x v="230"/>
    <x v="99"/>
    <x v="82"/>
    <x v="81"/>
    <x v="10"/>
    <x v="1"/>
  </r>
  <r>
    <x v="7"/>
    <x v="7"/>
    <x v="670"/>
    <x v="7"/>
    <x v="1299"/>
    <x v="594"/>
    <x v="8"/>
    <x v="1"/>
    <x v="1"/>
    <x v="38"/>
    <x v="0"/>
    <x v="284"/>
    <x v="8"/>
    <x v="359"/>
    <x v="12"/>
    <x v="416"/>
    <x v="0"/>
    <x v="449"/>
    <x v="411"/>
    <x v="352"/>
    <x v="230"/>
    <x v="486"/>
    <x v="462"/>
    <x v="458"/>
    <x v="10"/>
    <x v="1"/>
  </r>
  <r>
    <x v="7"/>
    <x v="7"/>
    <x v="344"/>
    <x v="7"/>
    <x v="1300"/>
    <x v="595"/>
    <x v="4"/>
    <x v="1"/>
    <x v="1"/>
    <x v="38"/>
    <x v="0"/>
    <x v="111"/>
    <x v="4"/>
    <x v="118"/>
    <x v="12"/>
    <x v="152"/>
    <x v="0"/>
    <x v="175"/>
    <x v="155"/>
    <x v="122"/>
    <x v="230"/>
    <x v="207"/>
    <x v="185"/>
    <x v="183"/>
    <x v="10"/>
    <x v="1"/>
  </r>
  <r>
    <x v="7"/>
    <x v="7"/>
    <x v="843"/>
    <x v="7"/>
    <x v="1301"/>
    <x v="596"/>
    <x v="1"/>
    <x v="1"/>
    <x v="1"/>
    <x v="38"/>
    <x v="0"/>
    <x v="14"/>
    <x v="1"/>
    <x v="15"/>
    <x v="12"/>
    <x v="20"/>
    <x v="0"/>
    <x v="18"/>
    <x v="16"/>
    <x v="19"/>
    <x v="230"/>
    <x v="27"/>
    <x v="18"/>
    <x v="19"/>
    <x v="10"/>
    <x v="1"/>
  </r>
  <r>
    <x v="7"/>
    <x v="7"/>
    <x v="618"/>
    <x v="7"/>
    <x v="1302"/>
    <x v="597"/>
    <x v="1"/>
    <x v="1"/>
    <x v="1"/>
    <x v="38"/>
    <x v="0"/>
    <x v="20"/>
    <x v="1"/>
    <x v="21"/>
    <x v="12"/>
    <x v="29"/>
    <x v="0"/>
    <x v="33"/>
    <x v="27"/>
    <x v="26"/>
    <x v="230"/>
    <x v="42"/>
    <x v="35"/>
    <x v="36"/>
    <x v="10"/>
    <x v="1"/>
  </r>
  <r>
    <x v="7"/>
    <x v="7"/>
    <x v="423"/>
    <x v="7"/>
    <x v="1303"/>
    <x v="584"/>
    <x v="10"/>
    <x v="1"/>
    <x v="1"/>
    <x v="38"/>
    <x v="0"/>
    <x v="262"/>
    <x v="10"/>
    <x v="324"/>
    <x v="12"/>
    <x v="381"/>
    <x v="0"/>
    <x v="416"/>
    <x v="377"/>
    <x v="320"/>
    <x v="230"/>
    <x v="454"/>
    <x v="428"/>
    <x v="425"/>
    <x v="10"/>
    <x v="1"/>
  </r>
  <r>
    <x v="7"/>
    <x v="7"/>
    <x v="129"/>
    <x v="7"/>
    <x v="1304"/>
    <x v="598"/>
    <x v="16"/>
    <x v="1"/>
    <x v="1"/>
    <x v="38"/>
    <x v="0"/>
    <x v="544"/>
    <x v="16"/>
    <x v="727"/>
    <x v="12"/>
    <x v="786"/>
    <x v="0"/>
    <x v="833"/>
    <x v="759"/>
    <x v="638"/>
    <x v="230"/>
    <x v="874"/>
    <x v="850"/>
    <x v="836"/>
    <x v="10"/>
    <x v="1"/>
  </r>
  <r>
    <x v="7"/>
    <x v="7"/>
    <x v="49"/>
    <x v="7"/>
    <x v="1305"/>
    <x v="599"/>
    <x v="8"/>
    <x v="1"/>
    <x v="1"/>
    <x v="38"/>
    <x v="0"/>
    <x v="295"/>
    <x v="8"/>
    <x v="374"/>
    <x v="12"/>
    <x v="432"/>
    <x v="0"/>
    <x v="469"/>
    <x v="427"/>
    <x v="366"/>
    <x v="230"/>
    <x v="506"/>
    <x v="481"/>
    <x v="480"/>
    <x v="10"/>
    <x v="1"/>
  </r>
  <r>
    <x v="7"/>
    <x v="7"/>
    <x v="780"/>
    <x v="7"/>
    <x v="1306"/>
    <x v="600"/>
    <x v="2"/>
    <x v="1"/>
    <x v="1"/>
    <x v="38"/>
    <x v="0"/>
    <x v="45"/>
    <x v="2"/>
    <x v="47"/>
    <x v="12"/>
    <x v="59"/>
    <x v="0"/>
    <x v="71"/>
    <x v="61"/>
    <x v="50"/>
    <x v="230"/>
    <x v="95"/>
    <x v="76"/>
    <x v="76"/>
    <x v="10"/>
    <x v="1"/>
  </r>
  <r>
    <x v="7"/>
    <x v="8"/>
    <x v="456"/>
    <x v="7"/>
    <x v="1307"/>
    <x v="601"/>
    <x v="8"/>
    <x v="0"/>
    <x v="1"/>
    <x v="18"/>
    <x v="0"/>
    <x v="238"/>
    <x v="8"/>
    <x v="293"/>
    <x v="12"/>
    <x v="348"/>
    <x v="2"/>
    <x v="467"/>
    <x v="484"/>
    <x v="290"/>
    <x v="230"/>
    <x v="505"/>
    <x v="491"/>
    <x v="478"/>
    <x v="10"/>
    <x v="1"/>
  </r>
  <r>
    <x v="7"/>
    <x v="8"/>
    <x v="502"/>
    <x v="7"/>
    <x v="1308"/>
    <x v="602"/>
    <x v="1"/>
    <x v="0"/>
    <x v="1"/>
    <x v="18"/>
    <x v="0"/>
    <x v="12"/>
    <x v="1"/>
    <x v="13"/>
    <x v="12"/>
    <x v="17"/>
    <x v="2"/>
    <x v="35"/>
    <x v="35"/>
    <x v="16"/>
    <x v="230"/>
    <x v="46"/>
    <x v="40"/>
    <x v="39"/>
    <x v="10"/>
    <x v="1"/>
  </r>
  <r>
    <x v="7"/>
    <x v="8"/>
    <x v="133"/>
    <x v="7"/>
    <x v="1309"/>
    <x v="603"/>
    <x v="8"/>
    <x v="0"/>
    <x v="1"/>
    <x v="18"/>
    <x v="0"/>
    <x v="265"/>
    <x v="8"/>
    <x v="329"/>
    <x v="12"/>
    <x v="386"/>
    <x v="2"/>
    <x v="527"/>
    <x v="530"/>
    <x v="324"/>
    <x v="230"/>
    <x v="569"/>
    <x v="548"/>
    <x v="538"/>
    <x v="10"/>
    <x v="1"/>
  </r>
  <r>
    <x v="7"/>
    <x v="8"/>
    <x v="638"/>
    <x v="7"/>
    <x v="1310"/>
    <x v="604"/>
    <x v="2"/>
    <x v="0"/>
    <x v="1"/>
    <x v="18"/>
    <x v="0"/>
    <x v="28"/>
    <x v="2"/>
    <x v="29"/>
    <x v="12"/>
    <x v="37"/>
    <x v="2"/>
    <x v="63"/>
    <x v="77"/>
    <x v="33"/>
    <x v="230"/>
    <x v="89"/>
    <x v="73"/>
    <x v="66"/>
    <x v="10"/>
    <x v="1"/>
  </r>
  <r>
    <x v="7"/>
    <x v="8"/>
    <x v="772"/>
    <x v="7"/>
    <x v="1311"/>
    <x v="605"/>
    <x v="12"/>
    <x v="0"/>
    <x v="1"/>
    <x v="18"/>
    <x v="0"/>
    <x v="365"/>
    <x v="12"/>
    <x v="482"/>
    <x v="12"/>
    <x v="544"/>
    <x v="2"/>
    <x v="658"/>
    <x v="663"/>
    <x v="463"/>
    <x v="230"/>
    <x v="709"/>
    <x v="686"/>
    <x v="666"/>
    <x v="10"/>
    <x v="1"/>
  </r>
  <r>
    <x v="7"/>
    <x v="8"/>
    <x v="17"/>
    <x v="7"/>
    <x v="1312"/>
    <x v="606"/>
    <x v="4"/>
    <x v="0"/>
    <x v="1"/>
    <x v="18"/>
    <x v="0"/>
    <x v="86"/>
    <x v="4"/>
    <x v="91"/>
    <x v="12"/>
    <x v="121"/>
    <x v="2"/>
    <x v="174"/>
    <x v="189"/>
    <x v="95"/>
    <x v="230"/>
    <x v="208"/>
    <x v="191"/>
    <x v="182"/>
    <x v="10"/>
    <x v="1"/>
  </r>
  <r>
    <x v="7"/>
    <x v="8"/>
    <x v="159"/>
    <x v="7"/>
    <x v="1313"/>
    <x v="607"/>
    <x v="4"/>
    <x v="0"/>
    <x v="1"/>
    <x v="18"/>
    <x v="0"/>
    <x v="102"/>
    <x v="4"/>
    <x v="108"/>
    <x v="12"/>
    <x v="139"/>
    <x v="2"/>
    <x v="209"/>
    <x v="219"/>
    <x v="111"/>
    <x v="230"/>
    <x v="242"/>
    <x v="226"/>
    <x v="218"/>
    <x v="10"/>
    <x v="1"/>
  </r>
  <r>
    <x v="7"/>
    <x v="8"/>
    <x v="716"/>
    <x v="7"/>
    <x v="1314"/>
    <x v="608"/>
    <x v="12"/>
    <x v="0"/>
    <x v="1"/>
    <x v="18"/>
    <x v="0"/>
    <x v="385"/>
    <x v="12"/>
    <x v="506"/>
    <x v="12"/>
    <x v="572"/>
    <x v="2"/>
    <x v="695"/>
    <x v="691"/>
    <x v="484"/>
    <x v="230"/>
    <x v="744"/>
    <x v="722"/>
    <x v="698"/>
    <x v="10"/>
    <x v="1"/>
  </r>
  <r>
    <x v="7"/>
    <x v="8"/>
    <x v="131"/>
    <x v="7"/>
    <x v="1315"/>
    <x v="609"/>
    <x v="24"/>
    <x v="0"/>
    <x v="1"/>
    <x v="18"/>
    <x v="0"/>
    <x v="691"/>
    <x v="24"/>
    <x v="912"/>
    <x v="12"/>
    <x v="1033"/>
    <x v="2"/>
    <x v="1159"/>
    <x v="1057"/>
    <x v="850"/>
    <x v="230"/>
    <x v="1215"/>
    <x v="1197"/>
    <x v="1170"/>
    <x v="10"/>
    <x v="1"/>
  </r>
  <r>
    <x v="7"/>
    <x v="8"/>
    <x v="865"/>
    <x v="7"/>
    <x v="1316"/>
    <x v="610"/>
    <x v="7"/>
    <x v="0"/>
    <x v="1"/>
    <x v="18"/>
    <x v="0"/>
    <x v="196"/>
    <x v="7"/>
    <x v="233"/>
    <x v="12"/>
    <x v="280"/>
    <x v="2"/>
    <x v="378"/>
    <x v="384"/>
    <x v="230"/>
    <x v="230"/>
    <x v="417"/>
    <x v="398"/>
    <x v="388"/>
    <x v="10"/>
    <x v="1"/>
  </r>
  <r>
    <x v="7"/>
    <x v="8"/>
    <x v="200"/>
    <x v="7"/>
    <x v="1317"/>
    <x v="611"/>
    <x v="11"/>
    <x v="0"/>
    <x v="1"/>
    <x v="18"/>
    <x v="0"/>
    <x v="334"/>
    <x v="11"/>
    <x v="433"/>
    <x v="12"/>
    <x v="495"/>
    <x v="2"/>
    <x v="619"/>
    <x v="607"/>
    <x v="423"/>
    <x v="230"/>
    <x v="662"/>
    <x v="641"/>
    <x v="628"/>
    <x v="10"/>
    <x v="1"/>
  </r>
  <r>
    <x v="7"/>
    <x v="8"/>
    <x v="428"/>
    <x v="7"/>
    <x v="1318"/>
    <x v="612"/>
    <x v="8"/>
    <x v="0"/>
    <x v="1"/>
    <x v="18"/>
    <x v="0"/>
    <x v="265"/>
    <x v="8"/>
    <x v="329"/>
    <x v="12"/>
    <x v="386"/>
    <x v="2"/>
    <x v="527"/>
    <x v="530"/>
    <x v="324"/>
    <x v="230"/>
    <x v="569"/>
    <x v="548"/>
    <x v="538"/>
    <x v="10"/>
    <x v="1"/>
  </r>
  <r>
    <x v="7"/>
    <x v="9"/>
    <x v="814"/>
    <x v="7"/>
    <x v="1319"/>
    <x v="613"/>
    <x v="23"/>
    <x v="1"/>
    <x v="1"/>
    <x v="38"/>
    <x v="0"/>
    <x v="713"/>
    <x v="23"/>
    <x v="936"/>
    <x v="12"/>
    <x v="1062"/>
    <x v="0"/>
    <x v="1119"/>
    <x v="1010"/>
    <x v="858"/>
    <x v="230"/>
    <x v="1185"/>
    <x v="1157"/>
    <x v="1134"/>
    <x v="10"/>
    <x v="1"/>
  </r>
  <r>
    <x v="7"/>
    <x v="9"/>
    <x v="420"/>
    <x v="7"/>
    <x v="1320"/>
    <x v="567"/>
    <x v="6"/>
    <x v="1"/>
    <x v="1"/>
    <x v="38"/>
    <x v="0"/>
    <x v="213"/>
    <x v="6"/>
    <x v="258"/>
    <x v="12"/>
    <x v="309"/>
    <x v="0"/>
    <x v="346"/>
    <x v="315"/>
    <x v="258"/>
    <x v="230"/>
    <x v="384"/>
    <x v="361"/>
    <x v="358"/>
    <x v="10"/>
    <x v="1"/>
  </r>
  <r>
    <x v="7"/>
    <x v="9"/>
    <x v="782"/>
    <x v="7"/>
    <x v="1321"/>
    <x v="614"/>
    <x v="8"/>
    <x v="1"/>
    <x v="1"/>
    <x v="38"/>
    <x v="0"/>
    <x v="300"/>
    <x v="8"/>
    <x v="380"/>
    <x v="12"/>
    <x v="438"/>
    <x v="0"/>
    <x v="476"/>
    <x v="433"/>
    <x v="371"/>
    <x v="230"/>
    <x v="513"/>
    <x v="489"/>
    <x v="489"/>
    <x v="10"/>
    <x v="1"/>
  </r>
  <r>
    <x v="7"/>
    <x v="9"/>
    <x v="778"/>
    <x v="7"/>
    <x v="1322"/>
    <x v="616"/>
    <x v="7"/>
    <x v="1"/>
    <x v="1"/>
    <x v="38"/>
    <x v="0"/>
    <x v="229"/>
    <x v="7"/>
    <x v="281"/>
    <x v="12"/>
    <x v="335"/>
    <x v="0"/>
    <x v="371"/>
    <x v="340"/>
    <x v="278"/>
    <x v="230"/>
    <x v="409"/>
    <x v="384"/>
    <x v="382"/>
    <x v="10"/>
    <x v="1"/>
  </r>
  <r>
    <x v="7"/>
    <x v="9"/>
    <x v="80"/>
    <x v="7"/>
    <x v="1323"/>
    <x v="615"/>
    <x v="1"/>
    <x v="1"/>
    <x v="1"/>
    <x v="38"/>
    <x v="0"/>
    <x v="16"/>
    <x v="1"/>
    <x v="17"/>
    <x v="12"/>
    <x v="23"/>
    <x v="0"/>
    <x v="23"/>
    <x v="19"/>
    <x v="21"/>
    <x v="230"/>
    <x v="31"/>
    <x v="23"/>
    <x v="24"/>
    <x v="10"/>
    <x v="1"/>
  </r>
  <r>
    <x v="7"/>
    <x v="9"/>
    <x v="872"/>
    <x v="7"/>
    <x v="1324"/>
    <x v="617"/>
    <x v="16"/>
    <x v="1"/>
    <x v="1"/>
    <x v="38"/>
    <x v="0"/>
    <x v="502"/>
    <x v="16"/>
    <x v="663"/>
    <x v="12"/>
    <x v="733"/>
    <x v="0"/>
    <x v="785"/>
    <x v="714"/>
    <x v="600"/>
    <x v="230"/>
    <x v="835"/>
    <x v="799"/>
    <x v="788"/>
    <x v="10"/>
    <x v="1"/>
  </r>
  <r>
    <x v="7"/>
    <x v="9"/>
    <x v="365"/>
    <x v="7"/>
    <x v="1325"/>
    <x v="571"/>
    <x v="2"/>
    <x v="1"/>
    <x v="1"/>
    <x v="38"/>
    <x v="0"/>
    <x v="46"/>
    <x v="2"/>
    <x v="48"/>
    <x v="12"/>
    <x v="62"/>
    <x v="0"/>
    <x v="75"/>
    <x v="64"/>
    <x v="51"/>
    <x v="230"/>
    <x v="98"/>
    <x v="81"/>
    <x v="80"/>
    <x v="10"/>
    <x v="1"/>
  </r>
  <r>
    <x v="7"/>
    <x v="9"/>
    <x v="179"/>
    <x v="7"/>
    <x v="1326"/>
    <x v="618"/>
    <x v="20"/>
    <x v="1"/>
    <x v="1"/>
    <x v="38"/>
    <x v="0"/>
    <x v="695"/>
    <x v="20"/>
    <x v="916"/>
    <x v="12"/>
    <x v="1036"/>
    <x v="0"/>
    <x v="1092"/>
    <x v="989"/>
    <x v="851"/>
    <x v="230"/>
    <x v="1160"/>
    <x v="1124"/>
    <x v="1106"/>
    <x v="10"/>
    <x v="1"/>
  </r>
  <r>
    <x v="7"/>
    <x v="9"/>
    <x v="318"/>
    <x v="7"/>
    <x v="1327"/>
    <x v="619"/>
    <x v="8"/>
    <x v="1"/>
    <x v="1"/>
    <x v="38"/>
    <x v="0"/>
    <x v="303"/>
    <x v="8"/>
    <x v="386"/>
    <x v="12"/>
    <x v="444"/>
    <x v="0"/>
    <x v="482"/>
    <x v="440"/>
    <x v="377"/>
    <x v="230"/>
    <x v="520"/>
    <x v="497"/>
    <x v="495"/>
    <x v="10"/>
    <x v="1"/>
  </r>
  <r>
    <x v="7"/>
    <x v="9"/>
    <x v="839"/>
    <x v="7"/>
    <x v="1328"/>
    <x v="620"/>
    <x v="16"/>
    <x v="1"/>
    <x v="1"/>
    <x v="38"/>
    <x v="0"/>
    <x v="540"/>
    <x v="16"/>
    <x v="721"/>
    <x v="12"/>
    <x v="782"/>
    <x v="0"/>
    <x v="829"/>
    <x v="755"/>
    <x v="634"/>
    <x v="230"/>
    <x v="870"/>
    <x v="846"/>
    <x v="831"/>
    <x v="10"/>
    <x v="1"/>
  </r>
  <r>
    <x v="7"/>
    <x v="9"/>
    <x v="355"/>
    <x v="7"/>
    <x v="1329"/>
    <x v="621"/>
    <x v="4"/>
    <x v="1"/>
    <x v="1"/>
    <x v="38"/>
    <x v="0"/>
    <x v="136"/>
    <x v="4"/>
    <x v="153"/>
    <x v="12"/>
    <x v="191"/>
    <x v="0"/>
    <x v="216"/>
    <x v="193"/>
    <x v="156"/>
    <x v="230"/>
    <x v="249"/>
    <x v="225"/>
    <x v="226"/>
    <x v="10"/>
    <x v="1"/>
  </r>
  <r>
    <x v="7"/>
    <x v="9"/>
    <x v="99"/>
    <x v="7"/>
    <x v="1330"/>
    <x v="626"/>
    <x v="6"/>
    <x v="1"/>
    <x v="1"/>
    <x v="38"/>
    <x v="0"/>
    <x v="156"/>
    <x v="6"/>
    <x v="178"/>
    <x v="12"/>
    <x v="222"/>
    <x v="0"/>
    <x v="250"/>
    <x v="223"/>
    <x v="183"/>
    <x v="230"/>
    <x v="290"/>
    <x v="263"/>
    <x v="260"/>
    <x v="10"/>
    <x v="1"/>
  </r>
  <r>
    <x v="7"/>
    <x v="9"/>
    <x v="672"/>
    <x v="7"/>
    <x v="1331"/>
    <x v="622"/>
    <x v="8"/>
    <x v="1"/>
    <x v="1"/>
    <x v="38"/>
    <x v="0"/>
    <x v="293"/>
    <x v="8"/>
    <x v="371"/>
    <x v="12"/>
    <x v="430"/>
    <x v="0"/>
    <x v="465"/>
    <x v="425"/>
    <x v="364"/>
    <x v="230"/>
    <x v="501"/>
    <x v="477"/>
    <x v="476"/>
    <x v="10"/>
    <x v="1"/>
  </r>
  <r>
    <x v="7"/>
    <x v="9"/>
    <x v="123"/>
    <x v="7"/>
    <x v="1332"/>
    <x v="623"/>
    <x v="1"/>
    <x v="1"/>
    <x v="1"/>
    <x v="38"/>
    <x v="0"/>
    <x v="13"/>
    <x v="1"/>
    <x v="14"/>
    <x v="12"/>
    <x v="18"/>
    <x v="0"/>
    <x v="15"/>
    <x v="14"/>
    <x v="17"/>
    <x v="230"/>
    <x v="24"/>
    <x v="15"/>
    <x v="15"/>
    <x v="10"/>
    <x v="1"/>
  </r>
  <r>
    <x v="7"/>
    <x v="9"/>
    <x v="308"/>
    <x v="7"/>
    <x v="1333"/>
    <x v="624"/>
    <x v="3"/>
    <x v="1"/>
    <x v="1"/>
    <x v="38"/>
    <x v="0"/>
    <x v="79"/>
    <x v="3"/>
    <x v="82"/>
    <x v="12"/>
    <x v="111"/>
    <x v="0"/>
    <x v="128"/>
    <x v="115"/>
    <x v="87"/>
    <x v="230"/>
    <x v="153"/>
    <x v="135"/>
    <x v="131"/>
    <x v="10"/>
    <x v="1"/>
  </r>
  <r>
    <x v="7"/>
    <x v="9"/>
    <x v="870"/>
    <x v="7"/>
    <x v="1334"/>
    <x v="625"/>
    <x v="1"/>
    <x v="1"/>
    <x v="1"/>
    <x v="38"/>
    <x v="0"/>
    <x v="19"/>
    <x v="1"/>
    <x v="20"/>
    <x v="12"/>
    <x v="28"/>
    <x v="0"/>
    <x v="32"/>
    <x v="25"/>
    <x v="25"/>
    <x v="230"/>
    <x v="39"/>
    <x v="33"/>
    <x v="34"/>
    <x v="10"/>
    <x v="1"/>
  </r>
  <r>
    <x v="7"/>
    <x v="9"/>
    <x v="107"/>
    <x v="7"/>
    <x v="1335"/>
    <x v="627"/>
    <x v="10"/>
    <x v="1"/>
    <x v="1"/>
    <x v="38"/>
    <x v="0"/>
    <x v="357"/>
    <x v="10"/>
    <x v="470"/>
    <x v="12"/>
    <x v="532"/>
    <x v="0"/>
    <x v="573"/>
    <x v="528"/>
    <x v="452"/>
    <x v="230"/>
    <x v="615"/>
    <x v="592"/>
    <x v="586"/>
    <x v="10"/>
    <x v="1"/>
  </r>
  <r>
    <x v="7"/>
    <x v="9"/>
    <x v="348"/>
    <x v="7"/>
    <x v="1336"/>
    <x v="628"/>
    <x v="4"/>
    <x v="1"/>
    <x v="1"/>
    <x v="38"/>
    <x v="0"/>
    <x v="149"/>
    <x v="4"/>
    <x v="170"/>
    <x v="12"/>
    <x v="211"/>
    <x v="0"/>
    <x v="240"/>
    <x v="212"/>
    <x v="173"/>
    <x v="230"/>
    <x v="281"/>
    <x v="249"/>
    <x v="248"/>
    <x v="10"/>
    <x v="1"/>
  </r>
  <r>
    <x v="7"/>
    <x v="9"/>
    <x v="60"/>
    <x v="7"/>
    <x v="1337"/>
    <x v="629"/>
    <x v="10"/>
    <x v="1"/>
    <x v="1"/>
    <x v="38"/>
    <x v="0"/>
    <x v="362"/>
    <x v="10"/>
    <x v="476"/>
    <x v="12"/>
    <x v="538"/>
    <x v="0"/>
    <x v="579"/>
    <x v="536"/>
    <x v="458"/>
    <x v="230"/>
    <x v="621"/>
    <x v="597"/>
    <x v="593"/>
    <x v="10"/>
    <x v="1"/>
  </r>
  <r>
    <x v="7"/>
    <x v="9"/>
    <x v="164"/>
    <x v="7"/>
    <x v="1338"/>
    <x v="632"/>
    <x v="5"/>
    <x v="1"/>
    <x v="1"/>
    <x v="38"/>
    <x v="0"/>
    <x v="176"/>
    <x v="5"/>
    <x v="207"/>
    <x v="12"/>
    <x v="252"/>
    <x v="0"/>
    <x v="290"/>
    <x v="257"/>
    <x v="204"/>
    <x v="230"/>
    <x v="323"/>
    <x v="305"/>
    <x v="300"/>
    <x v="10"/>
    <x v="1"/>
  </r>
  <r>
    <x v="7"/>
    <x v="9"/>
    <x v="143"/>
    <x v="7"/>
    <x v="1339"/>
    <x v="657"/>
    <x v="8"/>
    <x v="0"/>
    <x v="1"/>
    <x v="13"/>
    <x v="0"/>
    <x v="235"/>
    <x v="8"/>
    <x v="290"/>
    <x v="12"/>
    <x v="344"/>
    <x v="2"/>
    <x v="462"/>
    <x v="481"/>
    <x v="286"/>
    <x v="230"/>
    <x v="499"/>
    <x v="487"/>
    <x v="472"/>
    <x v="10"/>
    <x v="1"/>
  </r>
  <r>
    <x v="7"/>
    <x v="9"/>
    <x v="703"/>
    <x v="7"/>
    <x v="1340"/>
    <x v="658"/>
    <x v="8"/>
    <x v="0"/>
    <x v="1"/>
    <x v="18"/>
    <x v="0"/>
    <x v="217"/>
    <x v="8"/>
    <x v="264"/>
    <x v="12"/>
    <x v="314"/>
    <x v="2"/>
    <x v="410"/>
    <x v="434"/>
    <x v="262"/>
    <x v="230"/>
    <x v="449"/>
    <x v="430"/>
    <x v="419"/>
    <x v="10"/>
    <x v="1"/>
  </r>
  <r>
    <x v="7"/>
    <x v="9"/>
    <x v="757"/>
    <x v="7"/>
    <x v="1341"/>
    <x v="659"/>
    <x v="24"/>
    <x v="0"/>
    <x v="1"/>
    <x v="18"/>
    <x v="0"/>
    <x v="683"/>
    <x v="24"/>
    <x v="904"/>
    <x v="12"/>
    <x v="1028"/>
    <x v="2"/>
    <x v="1149"/>
    <x v="1051"/>
    <x v="846"/>
    <x v="230"/>
    <x v="1206"/>
    <x v="1189"/>
    <x v="1160"/>
    <x v="10"/>
    <x v="1"/>
  </r>
  <r>
    <x v="7"/>
    <x v="9"/>
    <x v="888"/>
    <x v="7"/>
    <x v="382"/>
    <x v="1015"/>
    <x v="16"/>
    <x v="1"/>
    <x v="1"/>
    <x v="38"/>
    <x v="0"/>
    <x v="511"/>
    <x v="16"/>
    <x v="675"/>
    <x v="12"/>
    <x v="745"/>
    <x v="0"/>
    <x v="796"/>
    <x v="724"/>
    <x v="609"/>
    <x v="230"/>
    <x v="843"/>
    <x v="810"/>
    <x v="799"/>
    <x v="10"/>
    <x v="1"/>
  </r>
  <r>
    <x v="7"/>
    <x v="9"/>
    <x v="888"/>
    <x v="7"/>
    <x v="370"/>
    <x v="1015"/>
    <x v="2"/>
    <x v="1"/>
    <x v="1"/>
    <x v="0"/>
    <x v="0"/>
    <x v="26"/>
    <x v="2"/>
    <x v="27"/>
    <x v="12"/>
    <x v="35"/>
    <x v="0"/>
    <x v="45"/>
    <x v="42"/>
    <x v="31"/>
    <x v="230"/>
    <x v="54"/>
    <x v="48"/>
    <x v="48"/>
    <x v="10"/>
    <x v="1"/>
  </r>
  <r>
    <x v="7"/>
    <x v="12"/>
    <x v="250"/>
    <x v="7"/>
    <x v="1342"/>
    <x v="360"/>
    <x v="8"/>
    <x v="1"/>
    <x v="1"/>
    <x v="38"/>
    <x v="0"/>
    <x v="293"/>
    <x v="8"/>
    <x v="371"/>
    <x v="12"/>
    <x v="430"/>
    <x v="0"/>
    <x v="465"/>
    <x v="425"/>
    <x v="364"/>
    <x v="230"/>
    <x v="501"/>
    <x v="477"/>
    <x v="476"/>
    <x v="10"/>
    <x v="1"/>
  </r>
  <r>
    <x v="7"/>
    <x v="13"/>
    <x v="235"/>
    <x v="7"/>
    <x v="1343"/>
    <x v="361"/>
    <x v="2"/>
    <x v="1"/>
    <x v="1"/>
    <x v="38"/>
    <x v="0"/>
    <x v="33"/>
    <x v="2"/>
    <x v="34"/>
    <x v="12"/>
    <x v="41"/>
    <x v="0"/>
    <x v="49"/>
    <x v="44"/>
    <x v="36"/>
    <x v="230"/>
    <x v="62"/>
    <x v="51"/>
    <x v="51"/>
    <x v="10"/>
    <x v="1"/>
  </r>
  <r>
    <x v="7"/>
    <x v="13"/>
    <x v="291"/>
    <x v="7"/>
    <x v="1344"/>
    <x v="362"/>
    <x v="4"/>
    <x v="1"/>
    <x v="1"/>
    <x v="38"/>
    <x v="0"/>
    <x v="132"/>
    <x v="4"/>
    <x v="146"/>
    <x v="12"/>
    <x v="183"/>
    <x v="0"/>
    <x v="208"/>
    <x v="186"/>
    <x v="149"/>
    <x v="230"/>
    <x v="240"/>
    <x v="218"/>
    <x v="217"/>
    <x v="10"/>
    <x v="1"/>
  </r>
  <r>
    <x v="7"/>
    <x v="13"/>
    <x v="95"/>
    <x v="7"/>
    <x v="386"/>
    <x v="363"/>
    <x v="4"/>
    <x v="1"/>
    <x v="1"/>
    <x v="38"/>
    <x v="0"/>
    <x v="133"/>
    <x v="4"/>
    <x v="147"/>
    <x v="12"/>
    <x v="185"/>
    <x v="0"/>
    <x v="211"/>
    <x v="188"/>
    <x v="150"/>
    <x v="230"/>
    <x v="243"/>
    <x v="221"/>
    <x v="220"/>
    <x v="10"/>
    <x v="1"/>
  </r>
  <r>
    <x v="7"/>
    <x v="13"/>
    <x v="122"/>
    <x v="7"/>
    <x v="387"/>
    <x v="364"/>
    <x v="5"/>
    <x v="1"/>
    <x v="1"/>
    <x v="38"/>
    <x v="0"/>
    <x v="164"/>
    <x v="5"/>
    <x v="190"/>
    <x v="12"/>
    <x v="235"/>
    <x v="0"/>
    <x v="266"/>
    <x v="239"/>
    <x v="191"/>
    <x v="230"/>
    <x v="300"/>
    <x v="279"/>
    <x v="276"/>
    <x v="10"/>
    <x v="1"/>
  </r>
  <r>
    <x v="7"/>
    <x v="13"/>
    <x v="314"/>
    <x v="7"/>
    <x v="388"/>
    <x v="365"/>
    <x v="5"/>
    <x v="1"/>
    <x v="1"/>
    <x v="38"/>
    <x v="0"/>
    <x v="166"/>
    <x v="5"/>
    <x v="192"/>
    <x v="12"/>
    <x v="239"/>
    <x v="0"/>
    <x v="271"/>
    <x v="243"/>
    <x v="193"/>
    <x v="230"/>
    <x v="304"/>
    <x v="284"/>
    <x v="280"/>
    <x v="10"/>
    <x v="1"/>
  </r>
  <r>
    <x v="7"/>
    <x v="13"/>
    <x v="440"/>
    <x v="7"/>
    <x v="389"/>
    <x v="366"/>
    <x v="8"/>
    <x v="1"/>
    <x v="1"/>
    <x v="38"/>
    <x v="0"/>
    <x v="283"/>
    <x v="8"/>
    <x v="357"/>
    <x v="12"/>
    <x v="414"/>
    <x v="0"/>
    <x v="447"/>
    <x v="409"/>
    <x v="350"/>
    <x v="230"/>
    <x v="484"/>
    <x v="460"/>
    <x v="456"/>
    <x v="10"/>
    <x v="1"/>
  </r>
  <r>
    <x v="7"/>
    <x v="13"/>
    <x v="219"/>
    <x v="7"/>
    <x v="390"/>
    <x v="367"/>
    <x v="10"/>
    <x v="1"/>
    <x v="1"/>
    <x v="38"/>
    <x v="0"/>
    <x v="367"/>
    <x v="10"/>
    <x v="485"/>
    <x v="12"/>
    <x v="548"/>
    <x v="0"/>
    <x v="590"/>
    <x v="544"/>
    <x v="466"/>
    <x v="230"/>
    <x v="634"/>
    <x v="606"/>
    <x v="604"/>
    <x v="10"/>
    <x v="1"/>
  </r>
  <r>
    <x v="7"/>
    <x v="13"/>
    <x v="556"/>
    <x v="7"/>
    <x v="391"/>
    <x v="368"/>
    <x v="4"/>
    <x v="1"/>
    <x v="1"/>
    <x v="38"/>
    <x v="0"/>
    <x v="112"/>
    <x v="4"/>
    <x v="119"/>
    <x v="12"/>
    <x v="154"/>
    <x v="0"/>
    <x v="177"/>
    <x v="157"/>
    <x v="123"/>
    <x v="230"/>
    <x v="209"/>
    <x v="187"/>
    <x v="186"/>
    <x v="10"/>
    <x v="1"/>
  </r>
  <r>
    <x v="7"/>
    <x v="13"/>
    <x v="662"/>
    <x v="7"/>
    <x v="392"/>
    <x v="369"/>
    <x v="6"/>
    <x v="1"/>
    <x v="1"/>
    <x v="38"/>
    <x v="0"/>
    <x v="216"/>
    <x v="6"/>
    <x v="263"/>
    <x v="12"/>
    <x v="313"/>
    <x v="0"/>
    <x v="350"/>
    <x v="321"/>
    <x v="261"/>
    <x v="230"/>
    <x v="388"/>
    <x v="365"/>
    <x v="362"/>
    <x v="10"/>
    <x v="1"/>
  </r>
  <r>
    <x v="7"/>
    <x v="13"/>
    <x v="62"/>
    <x v="7"/>
    <x v="393"/>
    <x v="370"/>
    <x v="1"/>
    <x v="1"/>
    <x v="1"/>
    <x v="38"/>
    <x v="0"/>
    <x v="21"/>
    <x v="1"/>
    <x v="22"/>
    <x v="12"/>
    <x v="30"/>
    <x v="0"/>
    <x v="34"/>
    <x v="29"/>
    <x v="27"/>
    <x v="230"/>
    <x v="43"/>
    <x v="37"/>
    <x v="37"/>
    <x v="10"/>
    <x v="1"/>
  </r>
  <r>
    <x v="7"/>
    <x v="13"/>
    <x v="384"/>
    <x v="7"/>
    <x v="394"/>
    <x v="371"/>
    <x v="2"/>
    <x v="1"/>
    <x v="1"/>
    <x v="38"/>
    <x v="0"/>
    <x v="45"/>
    <x v="2"/>
    <x v="47"/>
    <x v="12"/>
    <x v="59"/>
    <x v="0"/>
    <x v="71"/>
    <x v="61"/>
    <x v="50"/>
    <x v="230"/>
    <x v="95"/>
    <x v="76"/>
    <x v="76"/>
    <x v="10"/>
    <x v="1"/>
  </r>
  <r>
    <x v="7"/>
    <x v="13"/>
    <x v="105"/>
    <x v="7"/>
    <x v="395"/>
    <x v="372"/>
    <x v="5"/>
    <x v="1"/>
    <x v="1"/>
    <x v="38"/>
    <x v="0"/>
    <x v="168"/>
    <x v="5"/>
    <x v="195"/>
    <x v="12"/>
    <x v="242"/>
    <x v="0"/>
    <x v="277"/>
    <x v="246"/>
    <x v="196"/>
    <x v="230"/>
    <x v="311"/>
    <x v="290"/>
    <x v="286"/>
    <x v="10"/>
    <x v="1"/>
  </r>
  <r>
    <x v="7"/>
    <x v="13"/>
    <x v="243"/>
    <x v="7"/>
    <x v="396"/>
    <x v="373"/>
    <x v="6"/>
    <x v="1"/>
    <x v="1"/>
    <x v="38"/>
    <x v="0"/>
    <x v="214"/>
    <x v="6"/>
    <x v="260"/>
    <x v="12"/>
    <x v="311"/>
    <x v="0"/>
    <x v="348"/>
    <x v="319"/>
    <x v="259"/>
    <x v="230"/>
    <x v="385"/>
    <x v="363"/>
    <x v="360"/>
    <x v="10"/>
    <x v="1"/>
  </r>
  <r>
    <x v="7"/>
    <x v="13"/>
    <x v="840"/>
    <x v="7"/>
    <x v="397"/>
    <x v="374"/>
    <x v="8"/>
    <x v="1"/>
    <x v="1"/>
    <x v="38"/>
    <x v="0"/>
    <x v="262"/>
    <x v="8"/>
    <x v="325"/>
    <x v="12"/>
    <x v="382"/>
    <x v="0"/>
    <x v="417"/>
    <x v="378"/>
    <x v="321"/>
    <x v="230"/>
    <x v="455"/>
    <x v="429"/>
    <x v="426"/>
    <x v="10"/>
    <x v="1"/>
  </r>
  <r>
    <x v="7"/>
    <x v="13"/>
    <x v="485"/>
    <x v="7"/>
    <x v="398"/>
    <x v="375"/>
    <x v="2"/>
    <x v="1"/>
    <x v="1"/>
    <x v="38"/>
    <x v="0"/>
    <x v="52"/>
    <x v="2"/>
    <x v="54"/>
    <x v="12"/>
    <x v="70"/>
    <x v="0"/>
    <x v="84"/>
    <x v="74"/>
    <x v="57"/>
    <x v="230"/>
    <x v="107"/>
    <x v="91"/>
    <x v="90"/>
    <x v="10"/>
    <x v="1"/>
  </r>
  <r>
    <x v="7"/>
    <x v="13"/>
    <x v="888"/>
    <x v="7"/>
    <x v="399"/>
    <x v="1015"/>
    <x v="22"/>
    <x v="1"/>
    <x v="1"/>
    <x v="38"/>
    <x v="0"/>
    <x v="702"/>
    <x v="22"/>
    <x v="924"/>
    <x v="12"/>
    <x v="1048"/>
    <x v="0"/>
    <x v="1106"/>
    <x v="1002"/>
    <x v="854"/>
    <x v="230"/>
    <x v="1171"/>
    <x v="1143"/>
    <x v="1119"/>
    <x v="10"/>
    <x v="1"/>
  </r>
  <r>
    <x v="7"/>
    <x v="13"/>
    <x v="888"/>
    <x v="7"/>
    <x v="400"/>
    <x v="1015"/>
    <x v="8"/>
    <x v="1"/>
    <x v="1"/>
    <x v="38"/>
    <x v="0"/>
    <x v="272"/>
    <x v="8"/>
    <x v="339"/>
    <x v="12"/>
    <x v="397"/>
    <x v="0"/>
    <x v="430"/>
    <x v="393"/>
    <x v="334"/>
    <x v="230"/>
    <x v="468"/>
    <x v="444"/>
    <x v="439"/>
    <x v="10"/>
    <x v="1"/>
  </r>
  <r>
    <x v="7"/>
    <x v="13"/>
    <x v="888"/>
    <x v="7"/>
    <x v="401"/>
    <x v="1015"/>
    <x v="2"/>
    <x v="1"/>
    <x v="1"/>
    <x v="38"/>
    <x v="0"/>
    <x v="41"/>
    <x v="2"/>
    <x v="43"/>
    <x v="12"/>
    <x v="51"/>
    <x v="0"/>
    <x v="60"/>
    <x v="52"/>
    <x v="923"/>
    <x v="230"/>
    <x v="61"/>
    <x v="64"/>
    <x v="62"/>
    <x v="10"/>
    <x v="1"/>
  </r>
  <r>
    <x v="7"/>
    <x v="13"/>
    <x v="888"/>
    <x v="7"/>
    <x v="402"/>
    <x v="1015"/>
    <x v="2"/>
    <x v="1"/>
    <x v="1"/>
    <x v="38"/>
    <x v="0"/>
    <x v="40"/>
    <x v="2"/>
    <x v="41"/>
    <x v="12"/>
    <x v="49"/>
    <x v="0"/>
    <x v="59"/>
    <x v="51"/>
    <x v="923"/>
    <x v="230"/>
    <x v="60"/>
    <x v="63"/>
    <x v="61"/>
    <x v="10"/>
    <x v="1"/>
  </r>
  <r>
    <x v="7"/>
    <x v="13"/>
    <x v="888"/>
    <x v="7"/>
    <x v="403"/>
    <x v="1015"/>
    <x v="2"/>
    <x v="1"/>
    <x v="1"/>
    <x v="38"/>
    <x v="0"/>
    <x v="42"/>
    <x v="2"/>
    <x v="44"/>
    <x v="12"/>
    <x v="53"/>
    <x v="0"/>
    <x v="62"/>
    <x v="54"/>
    <x v="923"/>
    <x v="230"/>
    <x v="63"/>
    <x v="66"/>
    <x v="65"/>
    <x v="10"/>
    <x v="1"/>
  </r>
  <r>
    <x v="7"/>
    <x v="13"/>
    <x v="888"/>
    <x v="7"/>
    <x v="404"/>
    <x v="1015"/>
    <x v="1"/>
    <x v="0"/>
    <x v="1"/>
    <x v="18"/>
    <x v="0"/>
    <x v="16"/>
    <x v="1"/>
    <x v="17"/>
    <x v="12"/>
    <x v="23"/>
    <x v="2"/>
    <x v="39"/>
    <x v="39"/>
    <x v="923"/>
    <x v="230"/>
    <x v="45"/>
    <x v="43"/>
    <x v="43"/>
    <x v="10"/>
    <x v="1"/>
  </r>
  <r>
    <x v="7"/>
    <x v="13"/>
    <x v="888"/>
    <x v="7"/>
    <x v="405"/>
    <x v="1015"/>
    <x v="1"/>
    <x v="0"/>
    <x v="1"/>
    <x v="3"/>
    <x v="0"/>
    <x v="13"/>
    <x v="1"/>
    <x v="14"/>
    <x v="12"/>
    <x v="18"/>
    <x v="2"/>
    <x v="37"/>
    <x v="36"/>
    <x v="923"/>
    <x v="230"/>
    <x v="34"/>
    <x v="41"/>
    <x v="41"/>
    <x v="10"/>
    <x v="1"/>
  </r>
  <r>
    <x v="7"/>
    <x v="13"/>
    <x v="888"/>
    <x v="7"/>
    <x v="406"/>
    <x v="1015"/>
    <x v="1"/>
    <x v="0"/>
    <x v="1"/>
    <x v="5"/>
    <x v="0"/>
    <x v="14"/>
    <x v="1"/>
    <x v="15"/>
    <x v="12"/>
    <x v="20"/>
    <x v="2"/>
    <x v="38"/>
    <x v="38"/>
    <x v="923"/>
    <x v="230"/>
    <x v="38"/>
    <x v="42"/>
    <x v="42"/>
    <x v="10"/>
    <x v="1"/>
  </r>
  <r>
    <x v="7"/>
    <x v="13"/>
    <x v="888"/>
    <x v="7"/>
    <x v="407"/>
    <x v="1015"/>
    <x v="2"/>
    <x v="0"/>
    <x v="1"/>
    <x v="16"/>
    <x v="0"/>
    <x v="39"/>
    <x v="2"/>
    <x v="40"/>
    <x v="12"/>
    <x v="47"/>
    <x v="2"/>
    <x v="89"/>
    <x v="85"/>
    <x v="923"/>
    <x v="230"/>
    <x v="100"/>
    <x v="96"/>
    <x v="95"/>
    <x v="10"/>
    <x v="1"/>
  </r>
  <r>
    <x v="7"/>
    <x v="13"/>
    <x v="888"/>
    <x v="7"/>
    <x v="408"/>
    <x v="1015"/>
    <x v="1"/>
    <x v="0"/>
    <x v="1"/>
    <x v="6"/>
    <x v="0"/>
    <x v="8"/>
    <x v="1"/>
    <x v="9"/>
    <x v="12"/>
    <x v="12"/>
    <x v="2"/>
    <x v="26"/>
    <x v="32"/>
    <x v="923"/>
    <x v="230"/>
    <x v="22"/>
    <x v="28"/>
    <x v="27"/>
    <x v="10"/>
    <x v="1"/>
  </r>
  <r>
    <x v="7"/>
    <x v="13"/>
    <x v="888"/>
    <x v="7"/>
    <x v="409"/>
    <x v="1015"/>
    <x v="1"/>
    <x v="0"/>
    <x v="1"/>
    <x v="7"/>
    <x v="0"/>
    <x v="7"/>
    <x v="1"/>
    <x v="8"/>
    <x v="12"/>
    <x v="11"/>
    <x v="2"/>
    <x v="22"/>
    <x v="30"/>
    <x v="923"/>
    <x v="230"/>
    <x v="19"/>
    <x v="26"/>
    <x v="23"/>
    <x v="10"/>
    <x v="1"/>
  </r>
  <r>
    <x v="7"/>
    <x v="13"/>
    <x v="888"/>
    <x v="7"/>
    <x v="410"/>
    <x v="1015"/>
    <x v="1"/>
    <x v="1"/>
    <x v="1"/>
    <x v="38"/>
    <x v="0"/>
    <x v="11"/>
    <x v="1"/>
    <x v="12"/>
    <x v="12"/>
    <x v="16"/>
    <x v="0"/>
    <x v="12"/>
    <x v="11"/>
    <x v="923"/>
    <x v="230"/>
    <x v="10"/>
    <x v="12"/>
    <x v="12"/>
    <x v="10"/>
    <x v="1"/>
  </r>
  <r>
    <x v="7"/>
    <x v="13"/>
    <x v="888"/>
    <x v="7"/>
    <x v="411"/>
    <x v="1015"/>
    <x v="1"/>
    <x v="1"/>
    <x v="1"/>
    <x v="38"/>
    <x v="0"/>
    <x v="16"/>
    <x v="1"/>
    <x v="17"/>
    <x v="12"/>
    <x v="23"/>
    <x v="0"/>
    <x v="23"/>
    <x v="19"/>
    <x v="923"/>
    <x v="230"/>
    <x v="16"/>
    <x v="23"/>
    <x v="24"/>
    <x v="10"/>
    <x v="1"/>
  </r>
  <r>
    <x v="7"/>
    <x v="13"/>
    <x v="888"/>
    <x v="7"/>
    <x v="412"/>
    <x v="1015"/>
    <x v="1"/>
    <x v="1"/>
    <x v="1"/>
    <x v="38"/>
    <x v="0"/>
    <x v="10"/>
    <x v="1"/>
    <x v="11"/>
    <x v="12"/>
    <x v="15"/>
    <x v="0"/>
    <x v="11"/>
    <x v="10"/>
    <x v="923"/>
    <x v="230"/>
    <x v="6"/>
    <x v="11"/>
    <x v="11"/>
    <x v="10"/>
    <x v="1"/>
  </r>
  <r>
    <x v="7"/>
    <x v="13"/>
    <x v="888"/>
    <x v="7"/>
    <x v="413"/>
    <x v="1015"/>
    <x v="2"/>
    <x v="1"/>
    <x v="1"/>
    <x v="38"/>
    <x v="0"/>
    <x v="52"/>
    <x v="2"/>
    <x v="54"/>
    <x v="12"/>
    <x v="70"/>
    <x v="0"/>
    <x v="84"/>
    <x v="74"/>
    <x v="923"/>
    <x v="230"/>
    <x v="88"/>
    <x v="91"/>
    <x v="90"/>
    <x v="10"/>
    <x v="1"/>
  </r>
  <r>
    <x v="7"/>
    <x v="13"/>
    <x v="888"/>
    <x v="7"/>
    <x v="414"/>
    <x v="1015"/>
    <x v="1"/>
    <x v="0"/>
    <x v="1"/>
    <x v="17"/>
    <x v="0"/>
    <x v="7"/>
    <x v="1"/>
    <x v="8"/>
    <x v="12"/>
    <x v="11"/>
    <x v="2"/>
    <x v="22"/>
    <x v="30"/>
    <x v="923"/>
    <x v="230"/>
    <x v="19"/>
    <x v="26"/>
    <x v="23"/>
    <x v="10"/>
    <x v="1"/>
  </r>
  <r>
    <x v="7"/>
    <x v="13"/>
    <x v="888"/>
    <x v="7"/>
    <x v="415"/>
    <x v="1015"/>
    <x v="2"/>
    <x v="0"/>
    <x v="1"/>
    <x v="9"/>
    <x v="0"/>
    <x v="34"/>
    <x v="2"/>
    <x v="35"/>
    <x v="12"/>
    <x v="42"/>
    <x v="2"/>
    <x v="79"/>
    <x v="82"/>
    <x v="923"/>
    <x v="230"/>
    <x v="84"/>
    <x v="89"/>
    <x v="84"/>
    <x v="10"/>
    <x v="1"/>
  </r>
  <r>
    <x v="7"/>
    <x v="13"/>
    <x v="888"/>
    <x v="7"/>
    <x v="416"/>
    <x v="1015"/>
    <x v="2"/>
    <x v="1"/>
    <x v="1"/>
    <x v="38"/>
    <x v="0"/>
    <x v="50"/>
    <x v="2"/>
    <x v="52"/>
    <x v="12"/>
    <x v="67"/>
    <x v="0"/>
    <x v="81"/>
    <x v="71"/>
    <x v="923"/>
    <x v="230"/>
    <x v="81"/>
    <x v="87"/>
    <x v="87"/>
    <x v="10"/>
    <x v="1"/>
  </r>
  <r>
    <x v="7"/>
    <x v="13"/>
    <x v="888"/>
    <x v="7"/>
    <x v="417"/>
    <x v="1015"/>
    <x v="2"/>
    <x v="1"/>
    <x v="1"/>
    <x v="38"/>
    <x v="0"/>
    <x v="43"/>
    <x v="2"/>
    <x v="45"/>
    <x v="12"/>
    <x v="55"/>
    <x v="0"/>
    <x v="65"/>
    <x v="57"/>
    <x v="923"/>
    <x v="230"/>
    <x v="64"/>
    <x v="68"/>
    <x v="68"/>
    <x v="10"/>
    <x v="1"/>
  </r>
  <r>
    <x v="7"/>
    <x v="13"/>
    <x v="888"/>
    <x v="7"/>
    <x v="418"/>
    <x v="1015"/>
    <x v="2"/>
    <x v="1"/>
    <x v="1"/>
    <x v="19"/>
    <x v="0"/>
    <x v="33"/>
    <x v="2"/>
    <x v="34"/>
    <x v="31"/>
    <x v="45"/>
    <x v="0"/>
    <x v="53"/>
    <x v="47"/>
    <x v="923"/>
    <x v="230"/>
    <x v="58"/>
    <x v="56"/>
    <x v="55"/>
    <x v="10"/>
    <x v="1"/>
  </r>
  <r>
    <x v="0"/>
    <x v="16"/>
    <x v="888"/>
    <x v="2"/>
    <x v="316"/>
    <x v="1015"/>
    <x v="20"/>
    <x v="1"/>
    <x v="0"/>
    <x v="19"/>
    <x v="0"/>
    <x v="530"/>
    <x v="20"/>
    <x v="705"/>
    <x v="31"/>
    <x v="815"/>
    <x v="0"/>
    <x v="863"/>
    <x v="789"/>
    <x v="666"/>
    <x v="230"/>
    <x v="903"/>
    <x v="882"/>
    <x v="868"/>
    <x v="2"/>
    <x v="1"/>
  </r>
  <r>
    <x v="0"/>
    <x v="16"/>
    <x v="888"/>
    <x v="2"/>
    <x v="317"/>
    <x v="1015"/>
    <x v="20"/>
    <x v="1"/>
    <x v="0"/>
    <x v="19"/>
    <x v="0"/>
    <x v="530"/>
    <x v="20"/>
    <x v="705"/>
    <x v="31"/>
    <x v="815"/>
    <x v="0"/>
    <x v="863"/>
    <x v="789"/>
    <x v="666"/>
    <x v="230"/>
    <x v="903"/>
    <x v="882"/>
    <x v="868"/>
    <x v="2"/>
    <x v="1"/>
  </r>
  <r>
    <x v="0"/>
    <x v="16"/>
    <x v="888"/>
    <x v="2"/>
    <x v="894"/>
    <x v="1015"/>
    <x v="20"/>
    <x v="1"/>
    <x v="0"/>
    <x v="19"/>
    <x v="0"/>
    <x v="525"/>
    <x v="20"/>
    <x v="697"/>
    <x v="31"/>
    <x v="807"/>
    <x v="0"/>
    <x v="855"/>
    <x v="780"/>
    <x v="659"/>
    <x v="230"/>
    <x v="896"/>
    <x v="874"/>
    <x v="859"/>
    <x v="2"/>
    <x v="1"/>
  </r>
  <r>
    <x v="0"/>
    <x v="16"/>
    <x v="888"/>
    <x v="2"/>
    <x v="895"/>
    <x v="1015"/>
    <x v="10"/>
    <x v="1"/>
    <x v="0"/>
    <x v="19"/>
    <x v="0"/>
    <x v="271"/>
    <x v="10"/>
    <x v="337"/>
    <x v="31"/>
    <x v="418"/>
    <x v="0"/>
    <x v="452"/>
    <x v="413"/>
    <x v="354"/>
    <x v="230"/>
    <x v="488"/>
    <x v="466"/>
    <x v="461"/>
    <x v="2"/>
    <x v="1"/>
  </r>
  <r>
    <x v="0"/>
    <x v="16"/>
    <x v="888"/>
    <x v="2"/>
    <x v="896"/>
    <x v="1015"/>
    <x v="19"/>
    <x v="1"/>
    <x v="0"/>
    <x v="19"/>
    <x v="0"/>
    <x v="645"/>
    <x v="19"/>
    <x v="859"/>
    <x v="31"/>
    <x v="995"/>
    <x v="0"/>
    <x v="1050"/>
    <x v="953"/>
    <x v="835"/>
    <x v="230"/>
    <x v="1107"/>
    <x v="1080"/>
    <x v="1062"/>
    <x v="2"/>
    <x v="1"/>
  </r>
  <r>
    <x v="0"/>
    <x v="16"/>
    <x v="888"/>
    <x v="2"/>
    <x v="897"/>
    <x v="1015"/>
    <x v="10"/>
    <x v="1"/>
    <x v="0"/>
    <x v="19"/>
    <x v="0"/>
    <x v="345"/>
    <x v="10"/>
    <x v="450"/>
    <x v="31"/>
    <x v="533"/>
    <x v="0"/>
    <x v="574"/>
    <x v="529"/>
    <x v="453"/>
    <x v="230"/>
    <x v="616"/>
    <x v="593"/>
    <x v="587"/>
    <x v="2"/>
    <x v="1"/>
  </r>
  <r>
    <x v="0"/>
    <x v="16"/>
    <x v="888"/>
    <x v="2"/>
    <x v="898"/>
    <x v="1015"/>
    <x v="19"/>
    <x v="1"/>
    <x v="0"/>
    <x v="19"/>
    <x v="0"/>
    <x v="536"/>
    <x v="19"/>
    <x v="715"/>
    <x v="31"/>
    <x v="826"/>
    <x v="0"/>
    <x v="873"/>
    <x v="799"/>
    <x v="676"/>
    <x v="230"/>
    <x v="915"/>
    <x v="894"/>
    <x v="878"/>
    <x v="2"/>
    <x v="1"/>
  </r>
  <r>
    <x v="0"/>
    <x v="16"/>
    <x v="888"/>
    <x v="2"/>
    <x v="899"/>
    <x v="1015"/>
    <x v="20"/>
    <x v="1"/>
    <x v="0"/>
    <x v="19"/>
    <x v="0"/>
    <x v="565"/>
    <x v="20"/>
    <x v="752"/>
    <x v="31"/>
    <x v="880"/>
    <x v="0"/>
    <x v="925"/>
    <x v="848"/>
    <x v="726"/>
    <x v="230"/>
    <x v="973"/>
    <x v="945"/>
    <x v="932"/>
    <x v="2"/>
    <x v="1"/>
  </r>
  <r>
    <x v="0"/>
    <x v="16"/>
    <x v="888"/>
    <x v="2"/>
    <x v="900"/>
    <x v="1015"/>
    <x v="20"/>
    <x v="1"/>
    <x v="0"/>
    <x v="19"/>
    <x v="0"/>
    <x v="636"/>
    <x v="20"/>
    <x v="848"/>
    <x v="31"/>
    <x v="987"/>
    <x v="0"/>
    <x v="1041"/>
    <x v="947"/>
    <x v="828"/>
    <x v="230"/>
    <x v="1099"/>
    <x v="1072"/>
    <x v="1054"/>
    <x v="2"/>
    <x v="1"/>
  </r>
  <r>
    <x v="0"/>
    <x v="16"/>
    <x v="888"/>
    <x v="2"/>
    <x v="901"/>
    <x v="1015"/>
    <x v="20"/>
    <x v="1"/>
    <x v="0"/>
    <x v="19"/>
    <x v="0"/>
    <x v="586"/>
    <x v="20"/>
    <x v="780"/>
    <x v="31"/>
    <x v="910"/>
    <x v="0"/>
    <x v="955"/>
    <x v="876"/>
    <x v="754"/>
    <x v="230"/>
    <x v="1007"/>
    <x v="982"/>
    <x v="967"/>
    <x v="2"/>
    <x v="1"/>
  </r>
  <r>
    <x v="0"/>
    <x v="16"/>
    <x v="888"/>
    <x v="2"/>
    <x v="902"/>
    <x v="1015"/>
    <x v="20"/>
    <x v="1"/>
    <x v="0"/>
    <x v="19"/>
    <x v="0"/>
    <x v="599"/>
    <x v="20"/>
    <x v="800"/>
    <x v="31"/>
    <x v="932"/>
    <x v="0"/>
    <x v="976"/>
    <x v="895"/>
    <x v="773"/>
    <x v="230"/>
    <x v="1029"/>
    <x v="1006"/>
    <x v="990"/>
    <x v="2"/>
    <x v="1"/>
  </r>
  <r>
    <x v="0"/>
    <x v="16"/>
    <x v="888"/>
    <x v="2"/>
    <x v="903"/>
    <x v="1015"/>
    <x v="20"/>
    <x v="1"/>
    <x v="0"/>
    <x v="19"/>
    <x v="0"/>
    <x v="611"/>
    <x v="20"/>
    <x v="814"/>
    <x v="31"/>
    <x v="953"/>
    <x v="0"/>
    <x v="999"/>
    <x v="913"/>
    <x v="796"/>
    <x v="230"/>
    <x v="1050"/>
    <x v="1028"/>
    <x v="1013"/>
    <x v="2"/>
    <x v="1"/>
  </r>
  <r>
    <x v="0"/>
    <x v="16"/>
    <x v="888"/>
    <x v="2"/>
    <x v="904"/>
    <x v="1015"/>
    <x v="20"/>
    <x v="1"/>
    <x v="0"/>
    <x v="19"/>
    <x v="0"/>
    <x v="626"/>
    <x v="20"/>
    <x v="832"/>
    <x v="31"/>
    <x v="968"/>
    <x v="0"/>
    <x v="1020"/>
    <x v="929"/>
    <x v="811"/>
    <x v="230"/>
    <x v="1078"/>
    <x v="1050"/>
    <x v="1033"/>
    <x v="2"/>
    <x v="1"/>
  </r>
  <r>
    <x v="0"/>
    <x v="16"/>
    <x v="888"/>
    <x v="2"/>
    <x v="905"/>
    <x v="1015"/>
    <x v="20"/>
    <x v="1"/>
    <x v="0"/>
    <x v="19"/>
    <x v="0"/>
    <x v="575"/>
    <x v="20"/>
    <x v="766"/>
    <x v="31"/>
    <x v="895"/>
    <x v="0"/>
    <x v="941"/>
    <x v="862"/>
    <x v="740"/>
    <x v="230"/>
    <x v="990"/>
    <x v="964"/>
    <x v="949"/>
    <x v="2"/>
    <x v="1"/>
  </r>
  <r>
    <x v="0"/>
    <x v="16"/>
    <x v="888"/>
    <x v="2"/>
    <x v="906"/>
    <x v="1015"/>
    <x v="11"/>
    <x v="1"/>
    <x v="0"/>
    <x v="18"/>
    <x v="0"/>
    <x v="314"/>
    <x v="11"/>
    <x v="404"/>
    <x v="12"/>
    <x v="465"/>
    <x v="2"/>
    <x v="588"/>
    <x v="581"/>
    <x v="398"/>
    <x v="230"/>
    <x v="632"/>
    <x v="617"/>
    <x v="602"/>
    <x v="2"/>
    <x v="1"/>
  </r>
  <r>
    <x v="0"/>
    <x v="16"/>
    <x v="888"/>
    <x v="2"/>
    <x v="907"/>
    <x v="1015"/>
    <x v="11"/>
    <x v="1"/>
    <x v="0"/>
    <x v="19"/>
    <x v="0"/>
    <x v="329"/>
    <x v="11"/>
    <x v="426"/>
    <x v="31"/>
    <x v="503"/>
    <x v="0"/>
    <x v="546"/>
    <x v="497"/>
    <x v="430"/>
    <x v="230"/>
    <x v="591"/>
    <x v="564"/>
    <x v="558"/>
    <x v="2"/>
    <x v="1"/>
  </r>
  <r>
    <x v="0"/>
    <x v="16"/>
    <x v="888"/>
    <x v="2"/>
    <x v="908"/>
    <x v="1015"/>
    <x v="17"/>
    <x v="1"/>
    <x v="0"/>
    <x v="19"/>
    <x v="0"/>
    <x v="462"/>
    <x v="17"/>
    <x v="613"/>
    <x v="31"/>
    <x v="701"/>
    <x v="0"/>
    <x v="750"/>
    <x v="681"/>
    <x v="574"/>
    <x v="230"/>
    <x v="794"/>
    <x v="764"/>
    <x v="754"/>
    <x v="2"/>
    <x v="1"/>
  </r>
  <r>
    <x v="0"/>
    <x v="16"/>
    <x v="888"/>
    <x v="2"/>
    <x v="909"/>
    <x v="1015"/>
    <x v="14"/>
    <x v="1"/>
    <x v="0"/>
    <x v="19"/>
    <x v="0"/>
    <x v="393"/>
    <x v="14"/>
    <x v="515"/>
    <x v="31"/>
    <x v="596"/>
    <x v="0"/>
    <x v="645"/>
    <x v="586"/>
    <x v="503"/>
    <x v="230"/>
    <x v="694"/>
    <x v="659"/>
    <x v="653"/>
    <x v="2"/>
    <x v="1"/>
  </r>
  <r>
    <x v="0"/>
    <x v="16"/>
    <x v="888"/>
    <x v="2"/>
    <x v="910"/>
    <x v="1015"/>
    <x v="5"/>
    <x v="1"/>
    <x v="0"/>
    <x v="19"/>
    <x v="0"/>
    <x v="132"/>
    <x v="5"/>
    <x v="145"/>
    <x v="31"/>
    <x v="199"/>
    <x v="0"/>
    <x v="226"/>
    <x v="200"/>
    <x v="162"/>
    <x v="230"/>
    <x v="260"/>
    <x v="234"/>
    <x v="235"/>
    <x v="2"/>
    <x v="1"/>
  </r>
  <r>
    <x v="0"/>
    <x v="16"/>
    <x v="888"/>
    <x v="2"/>
    <x v="911"/>
    <x v="1015"/>
    <x v="3"/>
    <x v="1"/>
    <x v="0"/>
    <x v="19"/>
    <x v="0"/>
    <x v="61"/>
    <x v="3"/>
    <x v="63"/>
    <x v="31"/>
    <x v="87"/>
    <x v="0"/>
    <x v="105"/>
    <x v="94"/>
    <x v="72"/>
    <x v="230"/>
    <x v="133"/>
    <x v="111"/>
    <x v="111"/>
    <x v="2"/>
    <x v="1"/>
  </r>
  <r>
    <x v="0"/>
    <x v="16"/>
    <x v="888"/>
    <x v="2"/>
    <x v="912"/>
    <x v="1015"/>
    <x v="20"/>
    <x v="1"/>
    <x v="0"/>
    <x v="19"/>
    <x v="0"/>
    <x v="545"/>
    <x v="20"/>
    <x v="728"/>
    <x v="31"/>
    <x v="844"/>
    <x v="0"/>
    <x v="893"/>
    <x v="818"/>
    <x v="693"/>
    <x v="230"/>
    <x v="936"/>
    <x v="912"/>
    <x v="897"/>
    <x v="2"/>
    <x v="1"/>
  </r>
  <r>
    <x v="0"/>
    <x v="16"/>
    <x v="888"/>
    <x v="2"/>
    <x v="913"/>
    <x v="1015"/>
    <x v="6"/>
    <x v="1"/>
    <x v="0"/>
    <x v="19"/>
    <x v="0"/>
    <x v="149"/>
    <x v="6"/>
    <x v="168"/>
    <x v="31"/>
    <x v="224"/>
    <x v="0"/>
    <x v="252"/>
    <x v="225"/>
    <x v="184"/>
    <x v="230"/>
    <x v="292"/>
    <x v="265"/>
    <x v="262"/>
    <x v="2"/>
    <x v="1"/>
  </r>
  <r>
    <x v="0"/>
    <x v="16"/>
    <x v="888"/>
    <x v="2"/>
    <x v="914"/>
    <x v="1015"/>
    <x v="20"/>
    <x v="1"/>
    <x v="0"/>
    <x v="19"/>
    <x v="0"/>
    <x v="681"/>
    <x v="20"/>
    <x v="901"/>
    <x v="31"/>
    <x v="1039"/>
    <x v="0"/>
    <x v="1094"/>
    <x v="993"/>
    <x v="839"/>
    <x v="230"/>
    <x v="1157"/>
    <x v="1126"/>
    <x v="1108"/>
    <x v="2"/>
    <x v="1"/>
  </r>
  <r>
    <x v="0"/>
    <x v="16"/>
    <x v="888"/>
    <x v="2"/>
    <x v="915"/>
    <x v="1015"/>
    <x v="20"/>
    <x v="1"/>
    <x v="0"/>
    <x v="19"/>
    <x v="0"/>
    <x v="687"/>
    <x v="20"/>
    <x v="908"/>
    <x v="31"/>
    <x v="1045"/>
    <x v="0"/>
    <x v="1099"/>
    <x v="999"/>
    <x v="839"/>
    <x v="230"/>
    <x v="1166"/>
    <x v="1137"/>
    <x v="1113"/>
    <x v="2"/>
    <x v="1"/>
  </r>
  <r>
    <x v="0"/>
    <x v="16"/>
    <x v="888"/>
    <x v="2"/>
    <x v="916"/>
    <x v="1015"/>
    <x v="7"/>
    <x v="1"/>
    <x v="0"/>
    <x v="19"/>
    <x v="0"/>
    <x v="245"/>
    <x v="7"/>
    <x v="304"/>
    <x v="31"/>
    <x v="373"/>
    <x v="0"/>
    <x v="408"/>
    <x v="369"/>
    <x v="312"/>
    <x v="230"/>
    <x v="445"/>
    <x v="421"/>
    <x v="417"/>
    <x v="2"/>
    <x v="1"/>
  </r>
  <r>
    <x v="0"/>
    <x v="16"/>
    <x v="888"/>
    <x v="2"/>
    <x v="917"/>
    <x v="1015"/>
    <x v="20"/>
    <x v="1"/>
    <x v="0"/>
    <x v="19"/>
    <x v="0"/>
    <x v="599"/>
    <x v="20"/>
    <x v="800"/>
    <x v="31"/>
    <x v="932"/>
    <x v="0"/>
    <x v="976"/>
    <x v="895"/>
    <x v="773"/>
    <x v="230"/>
    <x v="1029"/>
    <x v="1006"/>
    <x v="990"/>
    <x v="2"/>
    <x v="1"/>
  </r>
  <r>
    <x v="0"/>
    <x v="16"/>
    <x v="888"/>
    <x v="2"/>
    <x v="918"/>
    <x v="1015"/>
    <x v="20"/>
    <x v="1"/>
    <x v="0"/>
    <x v="19"/>
    <x v="0"/>
    <x v="601"/>
    <x v="20"/>
    <x v="802"/>
    <x v="31"/>
    <x v="935"/>
    <x v="0"/>
    <x v="979"/>
    <x v="897"/>
    <x v="776"/>
    <x v="230"/>
    <x v="1031"/>
    <x v="1008"/>
    <x v="992"/>
    <x v="2"/>
    <x v="1"/>
  </r>
  <r>
    <x v="0"/>
    <x v="16"/>
    <x v="888"/>
    <x v="2"/>
    <x v="919"/>
    <x v="1015"/>
    <x v="20"/>
    <x v="1"/>
    <x v="0"/>
    <x v="19"/>
    <x v="0"/>
    <x v="571"/>
    <x v="20"/>
    <x v="761"/>
    <x v="31"/>
    <x v="890"/>
    <x v="0"/>
    <x v="936"/>
    <x v="857"/>
    <x v="735"/>
    <x v="230"/>
    <x v="984"/>
    <x v="956"/>
    <x v="943"/>
    <x v="2"/>
    <x v="1"/>
  </r>
  <r>
    <x v="0"/>
    <x v="16"/>
    <x v="888"/>
    <x v="2"/>
    <x v="920"/>
    <x v="1015"/>
    <x v="20"/>
    <x v="1"/>
    <x v="0"/>
    <x v="19"/>
    <x v="0"/>
    <x v="642"/>
    <x v="20"/>
    <x v="855"/>
    <x v="31"/>
    <x v="992"/>
    <x v="0"/>
    <x v="1046"/>
    <x v="950"/>
    <x v="832"/>
    <x v="230"/>
    <x v="1102"/>
    <x v="1076"/>
    <x v="1059"/>
    <x v="2"/>
    <x v="1"/>
  </r>
  <r>
    <x v="0"/>
    <x v="16"/>
    <x v="888"/>
    <x v="2"/>
    <x v="921"/>
    <x v="1015"/>
    <x v="20"/>
    <x v="1"/>
    <x v="0"/>
    <x v="19"/>
    <x v="0"/>
    <x v="632"/>
    <x v="20"/>
    <x v="841"/>
    <x v="31"/>
    <x v="980"/>
    <x v="0"/>
    <x v="1033"/>
    <x v="940"/>
    <x v="822"/>
    <x v="230"/>
    <x v="1091"/>
    <x v="1063"/>
    <x v="1047"/>
    <x v="2"/>
    <x v="1"/>
  </r>
  <r>
    <x v="0"/>
    <x v="17"/>
    <x v="888"/>
    <x v="9"/>
    <x v="922"/>
    <x v="1015"/>
    <x v="14"/>
    <x v="1"/>
    <x v="0"/>
    <x v="19"/>
    <x v="0"/>
    <x v="379"/>
    <x v="14"/>
    <x v="500"/>
    <x v="31"/>
    <x v="579"/>
    <x v="0"/>
    <x v="625"/>
    <x v="570"/>
    <x v="491"/>
    <x v="230"/>
    <x v="671"/>
    <x v="640"/>
    <x v="635"/>
    <x v="16"/>
    <x v="1"/>
  </r>
  <r>
    <x v="0"/>
    <x v="17"/>
    <x v="888"/>
    <x v="9"/>
    <x v="923"/>
    <x v="1015"/>
    <x v="20"/>
    <x v="1"/>
    <x v="0"/>
    <x v="19"/>
    <x v="0"/>
    <x v="513"/>
    <x v="20"/>
    <x v="678"/>
    <x v="31"/>
    <x v="787"/>
    <x v="0"/>
    <x v="834"/>
    <x v="760"/>
    <x v="639"/>
    <x v="230"/>
    <x v="875"/>
    <x v="851"/>
    <x v="837"/>
    <x v="16"/>
    <x v="1"/>
  </r>
  <r>
    <x v="0"/>
    <x v="17"/>
    <x v="888"/>
    <x v="9"/>
    <x v="924"/>
    <x v="1015"/>
    <x v="6"/>
    <x v="1"/>
    <x v="0"/>
    <x v="19"/>
    <x v="0"/>
    <x v="161"/>
    <x v="6"/>
    <x v="186"/>
    <x v="31"/>
    <x v="243"/>
    <x v="0"/>
    <x v="278"/>
    <x v="247"/>
    <x v="197"/>
    <x v="230"/>
    <x v="312"/>
    <x v="291"/>
    <x v="287"/>
    <x v="16"/>
    <x v="1"/>
  </r>
  <r>
    <x v="0"/>
    <x v="17"/>
    <x v="888"/>
    <x v="9"/>
    <x v="925"/>
    <x v="1015"/>
    <x v="20"/>
    <x v="1"/>
    <x v="0"/>
    <x v="19"/>
    <x v="0"/>
    <x v="526"/>
    <x v="20"/>
    <x v="699"/>
    <x v="31"/>
    <x v="809"/>
    <x v="0"/>
    <x v="857"/>
    <x v="783"/>
    <x v="661"/>
    <x v="230"/>
    <x v="898"/>
    <x v="876"/>
    <x v="861"/>
    <x v="16"/>
    <x v="1"/>
  </r>
  <r>
    <x v="0"/>
    <x v="17"/>
    <x v="888"/>
    <x v="9"/>
    <x v="926"/>
    <x v="1015"/>
    <x v="20"/>
    <x v="1"/>
    <x v="0"/>
    <x v="19"/>
    <x v="0"/>
    <x v="521"/>
    <x v="20"/>
    <x v="688"/>
    <x v="31"/>
    <x v="799"/>
    <x v="0"/>
    <x v="847"/>
    <x v="772"/>
    <x v="651"/>
    <x v="230"/>
    <x v="888"/>
    <x v="865"/>
    <x v="851"/>
    <x v="16"/>
    <x v="1"/>
  </r>
  <r>
    <x v="0"/>
    <x v="17"/>
    <x v="888"/>
    <x v="9"/>
    <x v="927"/>
    <x v="1015"/>
    <x v="20"/>
    <x v="1"/>
    <x v="0"/>
    <x v="19"/>
    <x v="0"/>
    <x v="613"/>
    <x v="20"/>
    <x v="818"/>
    <x v="31"/>
    <x v="957"/>
    <x v="0"/>
    <x v="1004"/>
    <x v="917"/>
    <x v="800"/>
    <x v="230"/>
    <x v="1057"/>
    <x v="1032"/>
    <x v="1017"/>
    <x v="16"/>
    <x v="1"/>
  </r>
  <r>
    <x v="1"/>
    <x v="17"/>
    <x v="888"/>
    <x v="0"/>
    <x v="952"/>
    <x v="1015"/>
    <x v="57"/>
    <x v="1"/>
    <x v="1"/>
    <x v="19"/>
    <x v="0"/>
    <x v="862"/>
    <x v="57"/>
    <x v="1092"/>
    <x v="31"/>
    <x v="1226"/>
    <x v="0"/>
    <x v="1295"/>
    <x v="1109"/>
    <x v="923"/>
    <x v="230"/>
    <x v="1343"/>
    <x v="1329"/>
    <x v="1310"/>
    <x v="0"/>
    <x v="1"/>
  </r>
  <r>
    <x v="1"/>
    <x v="17"/>
    <x v="888"/>
    <x v="0"/>
    <x v="953"/>
    <x v="1015"/>
    <x v="43"/>
    <x v="1"/>
    <x v="1"/>
    <x v="19"/>
    <x v="0"/>
    <x v="809"/>
    <x v="43"/>
    <x v="1036"/>
    <x v="31"/>
    <x v="1167"/>
    <x v="0"/>
    <x v="1235"/>
    <x v="1084"/>
    <x v="923"/>
    <x v="230"/>
    <x v="1287"/>
    <x v="1272"/>
    <x v="1255"/>
    <x v="0"/>
    <x v="1"/>
  </r>
  <r>
    <x v="1"/>
    <x v="17"/>
    <x v="888"/>
    <x v="1"/>
    <x v="954"/>
    <x v="1015"/>
    <x v="59"/>
    <x v="1"/>
    <x v="1"/>
    <x v="19"/>
    <x v="0"/>
    <x v="858"/>
    <x v="59"/>
    <x v="1088"/>
    <x v="31"/>
    <x v="1223"/>
    <x v="0"/>
    <x v="1289"/>
    <x v="1106"/>
    <x v="923"/>
    <x v="230"/>
    <x v="1340"/>
    <x v="1325"/>
    <x v="1306"/>
    <x v="1"/>
    <x v="1"/>
  </r>
  <r>
    <x v="1"/>
    <x v="17"/>
    <x v="888"/>
    <x v="10"/>
    <x v="955"/>
    <x v="1015"/>
    <x v="85"/>
    <x v="1"/>
    <x v="1"/>
    <x v="19"/>
    <x v="0"/>
    <x v="909"/>
    <x v="85"/>
    <x v="1140"/>
    <x v="31"/>
    <x v="1270"/>
    <x v="0"/>
    <x v="1349"/>
    <x v="1124"/>
    <x v="923"/>
    <x v="230"/>
    <x v="1402"/>
    <x v="1385"/>
    <x v="1371"/>
    <x v="18"/>
    <x v="1"/>
  </r>
  <r>
    <x v="1"/>
    <x v="18"/>
    <x v="888"/>
    <x v="9"/>
    <x v="956"/>
    <x v="1015"/>
    <x v="20"/>
    <x v="1"/>
    <x v="1"/>
    <x v="19"/>
    <x v="0"/>
    <x v="630"/>
    <x v="20"/>
    <x v="838"/>
    <x v="31"/>
    <x v="976"/>
    <x v="0"/>
    <x v="1029"/>
    <x v="937"/>
    <x v="818"/>
    <x v="230"/>
    <x v="1087"/>
    <x v="1058"/>
    <x v="1042"/>
    <x v="16"/>
    <x v="1"/>
  </r>
  <r>
    <x v="1"/>
    <x v="18"/>
    <x v="888"/>
    <x v="9"/>
    <x v="957"/>
    <x v="1015"/>
    <x v="5"/>
    <x v="1"/>
    <x v="1"/>
    <x v="19"/>
    <x v="0"/>
    <x v="136"/>
    <x v="5"/>
    <x v="152"/>
    <x v="31"/>
    <x v="202"/>
    <x v="0"/>
    <x v="231"/>
    <x v="203"/>
    <x v="165"/>
    <x v="230"/>
    <x v="269"/>
    <x v="240"/>
    <x v="240"/>
    <x v="16"/>
    <x v="1"/>
  </r>
  <r>
    <x v="1"/>
    <x v="18"/>
    <x v="888"/>
    <x v="9"/>
    <x v="958"/>
    <x v="1015"/>
    <x v="12"/>
    <x v="1"/>
    <x v="1"/>
    <x v="19"/>
    <x v="0"/>
    <x v="350"/>
    <x v="12"/>
    <x v="457"/>
    <x v="31"/>
    <x v="540"/>
    <x v="0"/>
    <x v="581"/>
    <x v="537"/>
    <x v="459"/>
    <x v="230"/>
    <x v="622"/>
    <x v="598"/>
    <x v="595"/>
    <x v="16"/>
    <x v="1"/>
  </r>
  <r>
    <x v="1"/>
    <x v="18"/>
    <x v="888"/>
    <x v="9"/>
    <x v="959"/>
    <x v="1015"/>
    <x v="20"/>
    <x v="1"/>
    <x v="1"/>
    <x v="19"/>
    <x v="0"/>
    <x v="615"/>
    <x v="20"/>
    <x v="820"/>
    <x v="31"/>
    <x v="959"/>
    <x v="0"/>
    <x v="1006"/>
    <x v="920"/>
    <x v="802"/>
    <x v="230"/>
    <x v="1061"/>
    <x v="1035"/>
    <x v="1020"/>
    <x v="16"/>
    <x v="1"/>
  </r>
  <r>
    <x v="1"/>
    <x v="18"/>
    <x v="888"/>
    <x v="9"/>
    <x v="960"/>
    <x v="1015"/>
    <x v="15"/>
    <x v="1"/>
    <x v="1"/>
    <x v="19"/>
    <x v="0"/>
    <x v="426"/>
    <x v="15"/>
    <x v="566"/>
    <x v="31"/>
    <x v="650"/>
    <x v="0"/>
    <x v="699"/>
    <x v="635"/>
    <x v="537"/>
    <x v="230"/>
    <x v="745"/>
    <x v="712"/>
    <x v="701"/>
    <x v="16"/>
    <x v="1"/>
  </r>
  <r>
    <x v="1"/>
    <x v="18"/>
    <x v="888"/>
    <x v="9"/>
    <x v="961"/>
    <x v="1015"/>
    <x v="20"/>
    <x v="1"/>
    <x v="1"/>
    <x v="19"/>
    <x v="0"/>
    <x v="572"/>
    <x v="20"/>
    <x v="762"/>
    <x v="31"/>
    <x v="892"/>
    <x v="0"/>
    <x v="939"/>
    <x v="860"/>
    <x v="737"/>
    <x v="230"/>
    <x v="986"/>
    <x v="959"/>
    <x v="945"/>
    <x v="16"/>
    <x v="1"/>
  </r>
  <r>
    <x v="1"/>
    <x v="18"/>
    <x v="888"/>
    <x v="9"/>
    <x v="962"/>
    <x v="1015"/>
    <x v="11"/>
    <x v="1"/>
    <x v="1"/>
    <x v="19"/>
    <x v="0"/>
    <x v="344"/>
    <x v="11"/>
    <x v="449"/>
    <x v="31"/>
    <x v="530"/>
    <x v="0"/>
    <x v="571"/>
    <x v="526"/>
    <x v="450"/>
    <x v="230"/>
    <x v="612"/>
    <x v="589"/>
    <x v="584"/>
    <x v="16"/>
    <x v="1"/>
  </r>
  <r>
    <x v="1"/>
    <x v="18"/>
    <x v="888"/>
    <x v="9"/>
    <x v="963"/>
    <x v="1015"/>
    <x v="22"/>
    <x v="1"/>
    <x v="1"/>
    <x v="19"/>
    <x v="0"/>
    <x v="651"/>
    <x v="22"/>
    <x v="865"/>
    <x v="31"/>
    <x v="1003"/>
    <x v="0"/>
    <x v="1060"/>
    <x v="961"/>
    <x v="839"/>
    <x v="230"/>
    <x v="1119"/>
    <x v="1091"/>
    <x v="1074"/>
    <x v="16"/>
    <x v="1"/>
  </r>
  <r>
    <x v="1"/>
    <x v="18"/>
    <x v="888"/>
    <x v="9"/>
    <x v="964"/>
    <x v="1015"/>
    <x v="9"/>
    <x v="1"/>
    <x v="1"/>
    <x v="19"/>
    <x v="0"/>
    <x v="244"/>
    <x v="9"/>
    <x v="300"/>
    <x v="31"/>
    <x v="370"/>
    <x v="0"/>
    <x v="406"/>
    <x v="366"/>
    <x v="310"/>
    <x v="230"/>
    <x v="443"/>
    <x v="419"/>
    <x v="415"/>
    <x v="16"/>
    <x v="1"/>
  </r>
  <r>
    <x v="1"/>
    <x v="18"/>
    <x v="888"/>
    <x v="9"/>
    <x v="965"/>
    <x v="1015"/>
    <x v="20"/>
    <x v="1"/>
    <x v="1"/>
    <x v="19"/>
    <x v="0"/>
    <x v="568"/>
    <x v="20"/>
    <x v="756"/>
    <x v="31"/>
    <x v="884"/>
    <x v="0"/>
    <x v="929"/>
    <x v="852"/>
    <x v="730"/>
    <x v="230"/>
    <x v="976"/>
    <x v="950"/>
    <x v="936"/>
    <x v="16"/>
    <x v="1"/>
  </r>
  <r>
    <x v="1"/>
    <x v="18"/>
    <x v="888"/>
    <x v="9"/>
    <x v="966"/>
    <x v="1015"/>
    <x v="20"/>
    <x v="1"/>
    <x v="1"/>
    <x v="19"/>
    <x v="0"/>
    <x v="557"/>
    <x v="20"/>
    <x v="744"/>
    <x v="31"/>
    <x v="866"/>
    <x v="0"/>
    <x v="912"/>
    <x v="836"/>
    <x v="712"/>
    <x v="230"/>
    <x v="956"/>
    <x v="931"/>
    <x v="918"/>
    <x v="16"/>
    <x v="1"/>
  </r>
  <r>
    <x v="1"/>
    <x v="18"/>
    <x v="888"/>
    <x v="9"/>
    <x v="967"/>
    <x v="1015"/>
    <x v="5"/>
    <x v="1"/>
    <x v="1"/>
    <x v="19"/>
    <x v="0"/>
    <x v="120"/>
    <x v="5"/>
    <x v="129"/>
    <x v="31"/>
    <x v="177"/>
    <x v="0"/>
    <x v="202"/>
    <x v="181"/>
    <x v="142"/>
    <x v="230"/>
    <x v="234"/>
    <x v="213"/>
    <x v="210"/>
    <x v="16"/>
    <x v="1"/>
  </r>
  <r>
    <x v="1"/>
    <x v="18"/>
    <x v="888"/>
    <x v="9"/>
    <x v="968"/>
    <x v="1015"/>
    <x v="13"/>
    <x v="1"/>
    <x v="1"/>
    <x v="19"/>
    <x v="0"/>
    <x v="374"/>
    <x v="13"/>
    <x v="494"/>
    <x v="31"/>
    <x v="573"/>
    <x v="0"/>
    <x v="616"/>
    <x v="564"/>
    <x v="485"/>
    <x v="230"/>
    <x v="661"/>
    <x v="628"/>
    <x v="627"/>
    <x v="16"/>
    <x v="1"/>
  </r>
  <r>
    <x v="1"/>
    <x v="18"/>
    <x v="888"/>
    <x v="9"/>
    <x v="969"/>
    <x v="1015"/>
    <x v="20"/>
    <x v="1"/>
    <x v="1"/>
    <x v="19"/>
    <x v="0"/>
    <x v="610"/>
    <x v="20"/>
    <x v="812"/>
    <x v="31"/>
    <x v="952"/>
    <x v="0"/>
    <x v="998"/>
    <x v="912"/>
    <x v="794"/>
    <x v="230"/>
    <x v="1047"/>
    <x v="1025"/>
    <x v="1010"/>
    <x v="16"/>
    <x v="1"/>
  </r>
  <r>
    <x v="1"/>
    <x v="18"/>
    <x v="888"/>
    <x v="9"/>
    <x v="970"/>
    <x v="1015"/>
    <x v="17"/>
    <x v="1"/>
    <x v="1"/>
    <x v="19"/>
    <x v="0"/>
    <x v="468"/>
    <x v="17"/>
    <x v="621"/>
    <x v="31"/>
    <x v="713"/>
    <x v="0"/>
    <x v="762"/>
    <x v="692"/>
    <x v="583"/>
    <x v="230"/>
    <x v="809"/>
    <x v="775"/>
    <x v="765"/>
    <x v="16"/>
    <x v="1"/>
  </r>
  <r>
    <x v="1"/>
    <x v="18"/>
    <x v="888"/>
    <x v="9"/>
    <x v="971"/>
    <x v="1015"/>
    <x v="20"/>
    <x v="1"/>
    <x v="1"/>
    <x v="19"/>
    <x v="0"/>
    <x v="583"/>
    <x v="20"/>
    <x v="776"/>
    <x v="31"/>
    <x v="905"/>
    <x v="0"/>
    <x v="950"/>
    <x v="871"/>
    <x v="750"/>
    <x v="230"/>
    <x v="999"/>
    <x v="973"/>
    <x v="957"/>
    <x v="16"/>
    <x v="1"/>
  </r>
  <r>
    <x v="1"/>
    <x v="18"/>
    <x v="888"/>
    <x v="9"/>
    <x v="972"/>
    <x v="1015"/>
    <x v="20"/>
    <x v="1"/>
    <x v="1"/>
    <x v="19"/>
    <x v="0"/>
    <x v="584"/>
    <x v="20"/>
    <x v="778"/>
    <x v="31"/>
    <x v="907"/>
    <x v="0"/>
    <x v="952"/>
    <x v="873"/>
    <x v="752"/>
    <x v="230"/>
    <x v="1002"/>
    <x v="976"/>
    <x v="960"/>
    <x v="16"/>
    <x v="1"/>
  </r>
  <r>
    <x v="1"/>
    <x v="18"/>
    <x v="888"/>
    <x v="9"/>
    <x v="973"/>
    <x v="1015"/>
    <x v="19"/>
    <x v="1"/>
    <x v="1"/>
    <x v="38"/>
    <x v="0"/>
    <x v="481"/>
    <x v="19"/>
    <x v="636"/>
    <x v="12"/>
    <x v="708"/>
    <x v="0"/>
    <x v="757"/>
    <x v="686"/>
    <x v="580"/>
    <x v="230"/>
    <x v="800"/>
    <x v="769"/>
    <x v="760"/>
    <x v="16"/>
    <x v="1"/>
  </r>
  <r>
    <x v="1"/>
    <x v="18"/>
    <x v="888"/>
    <x v="9"/>
    <x v="974"/>
    <x v="1015"/>
    <x v="5"/>
    <x v="1"/>
    <x v="1"/>
    <x v="38"/>
    <x v="0"/>
    <x v="114"/>
    <x v="5"/>
    <x v="121"/>
    <x v="12"/>
    <x v="157"/>
    <x v="0"/>
    <x v="180"/>
    <x v="160"/>
    <x v="126"/>
    <x v="230"/>
    <x v="213"/>
    <x v="190"/>
    <x v="189"/>
    <x v="16"/>
    <x v="1"/>
  </r>
  <r>
    <x v="1"/>
    <x v="18"/>
    <x v="888"/>
    <x v="9"/>
    <x v="975"/>
    <x v="1015"/>
    <x v="20"/>
    <x v="1"/>
    <x v="1"/>
    <x v="19"/>
    <x v="0"/>
    <x v="535"/>
    <x v="20"/>
    <x v="713"/>
    <x v="31"/>
    <x v="824"/>
    <x v="0"/>
    <x v="871"/>
    <x v="797"/>
    <x v="674"/>
    <x v="230"/>
    <x v="912"/>
    <x v="892"/>
    <x v="876"/>
    <x v="16"/>
    <x v="1"/>
  </r>
  <r>
    <x v="1"/>
    <x v="18"/>
    <x v="888"/>
    <x v="9"/>
    <x v="976"/>
    <x v="1015"/>
    <x v="9"/>
    <x v="1"/>
    <x v="1"/>
    <x v="19"/>
    <x v="0"/>
    <x v="247"/>
    <x v="9"/>
    <x v="307"/>
    <x v="31"/>
    <x v="377"/>
    <x v="0"/>
    <x v="413"/>
    <x v="373"/>
    <x v="316"/>
    <x v="230"/>
    <x v="450"/>
    <x v="425"/>
    <x v="422"/>
    <x v="16"/>
    <x v="1"/>
  </r>
  <r>
    <x v="1"/>
    <x v="18"/>
    <x v="888"/>
    <x v="9"/>
    <x v="977"/>
    <x v="1015"/>
    <x v="20"/>
    <x v="1"/>
    <x v="1"/>
    <x v="19"/>
    <x v="0"/>
    <x v="606"/>
    <x v="20"/>
    <x v="808"/>
    <x v="31"/>
    <x v="944"/>
    <x v="0"/>
    <x v="988"/>
    <x v="904"/>
    <x v="785"/>
    <x v="230"/>
    <x v="1040"/>
    <x v="1017"/>
    <x v="1002"/>
    <x v="16"/>
    <x v="1"/>
  </r>
  <r>
    <x v="1"/>
    <x v="18"/>
    <x v="888"/>
    <x v="9"/>
    <x v="978"/>
    <x v="1015"/>
    <x v="19"/>
    <x v="1"/>
    <x v="1"/>
    <x v="19"/>
    <x v="0"/>
    <x v="521"/>
    <x v="19"/>
    <x v="689"/>
    <x v="31"/>
    <x v="800"/>
    <x v="0"/>
    <x v="848"/>
    <x v="773"/>
    <x v="652"/>
    <x v="230"/>
    <x v="889"/>
    <x v="866"/>
    <x v="852"/>
    <x v="16"/>
    <x v="1"/>
  </r>
  <r>
    <x v="1"/>
    <x v="18"/>
    <x v="888"/>
    <x v="9"/>
    <x v="979"/>
    <x v="1015"/>
    <x v="20"/>
    <x v="1"/>
    <x v="1"/>
    <x v="19"/>
    <x v="0"/>
    <x v="573"/>
    <x v="20"/>
    <x v="764"/>
    <x v="31"/>
    <x v="893"/>
    <x v="0"/>
    <x v="940"/>
    <x v="861"/>
    <x v="739"/>
    <x v="230"/>
    <x v="988"/>
    <x v="962"/>
    <x v="947"/>
    <x v="16"/>
    <x v="1"/>
  </r>
  <r>
    <x v="1"/>
    <x v="18"/>
    <x v="888"/>
    <x v="9"/>
    <x v="980"/>
    <x v="1015"/>
    <x v="20"/>
    <x v="1"/>
    <x v="1"/>
    <x v="19"/>
    <x v="0"/>
    <x v="597"/>
    <x v="20"/>
    <x v="795"/>
    <x v="31"/>
    <x v="929"/>
    <x v="0"/>
    <x v="972"/>
    <x v="892"/>
    <x v="770"/>
    <x v="230"/>
    <x v="1025"/>
    <x v="1002"/>
    <x v="986"/>
    <x v="16"/>
    <x v="1"/>
  </r>
  <r>
    <x v="1"/>
    <x v="18"/>
    <x v="888"/>
    <x v="9"/>
    <x v="981"/>
    <x v="1015"/>
    <x v="20"/>
    <x v="1"/>
    <x v="1"/>
    <x v="19"/>
    <x v="0"/>
    <x v="572"/>
    <x v="20"/>
    <x v="762"/>
    <x v="31"/>
    <x v="892"/>
    <x v="0"/>
    <x v="939"/>
    <x v="860"/>
    <x v="737"/>
    <x v="230"/>
    <x v="986"/>
    <x v="959"/>
    <x v="945"/>
    <x v="16"/>
    <x v="1"/>
  </r>
  <r>
    <x v="1"/>
    <x v="18"/>
    <x v="888"/>
    <x v="9"/>
    <x v="982"/>
    <x v="1015"/>
    <x v="20"/>
    <x v="1"/>
    <x v="1"/>
    <x v="19"/>
    <x v="0"/>
    <x v="588"/>
    <x v="20"/>
    <x v="782"/>
    <x v="31"/>
    <x v="912"/>
    <x v="0"/>
    <x v="958"/>
    <x v="878"/>
    <x v="757"/>
    <x v="230"/>
    <x v="1011"/>
    <x v="985"/>
    <x v="970"/>
    <x v="16"/>
    <x v="1"/>
  </r>
  <r>
    <x v="1"/>
    <x v="18"/>
    <x v="888"/>
    <x v="9"/>
    <x v="983"/>
    <x v="1015"/>
    <x v="20"/>
    <x v="1"/>
    <x v="1"/>
    <x v="19"/>
    <x v="0"/>
    <x v="563"/>
    <x v="20"/>
    <x v="750"/>
    <x v="31"/>
    <x v="874"/>
    <x v="0"/>
    <x v="920"/>
    <x v="843"/>
    <x v="720"/>
    <x v="230"/>
    <x v="965"/>
    <x v="938"/>
    <x v="926"/>
    <x v="16"/>
    <x v="1"/>
  </r>
  <r>
    <x v="1"/>
    <x v="18"/>
    <x v="888"/>
    <x v="9"/>
    <x v="984"/>
    <x v="1015"/>
    <x v="13"/>
    <x v="1"/>
    <x v="1"/>
    <x v="38"/>
    <x v="0"/>
    <x v="403"/>
    <x v="13"/>
    <x v="530"/>
    <x v="12"/>
    <x v="594"/>
    <x v="0"/>
    <x v="643"/>
    <x v="583"/>
    <x v="501"/>
    <x v="230"/>
    <x v="689"/>
    <x v="656"/>
    <x v="650"/>
    <x v="16"/>
    <x v="1"/>
  </r>
  <r>
    <x v="1"/>
    <x v="18"/>
    <x v="888"/>
    <x v="9"/>
    <x v="985"/>
    <x v="1015"/>
    <x v="20"/>
    <x v="1"/>
    <x v="1"/>
    <x v="38"/>
    <x v="0"/>
    <x v="638"/>
    <x v="20"/>
    <x v="851"/>
    <x v="12"/>
    <x v="946"/>
    <x v="0"/>
    <x v="992"/>
    <x v="907"/>
    <x v="788"/>
    <x v="230"/>
    <x v="1043"/>
    <x v="1021"/>
    <x v="1005"/>
    <x v="16"/>
    <x v="1"/>
  </r>
  <r>
    <x v="1"/>
    <x v="18"/>
    <x v="888"/>
    <x v="9"/>
    <x v="986"/>
    <x v="1015"/>
    <x v="17"/>
    <x v="1"/>
    <x v="1"/>
    <x v="38"/>
    <x v="0"/>
    <x v="510"/>
    <x v="17"/>
    <x v="674"/>
    <x v="12"/>
    <x v="744"/>
    <x v="0"/>
    <x v="795"/>
    <x v="723"/>
    <x v="608"/>
    <x v="230"/>
    <x v="842"/>
    <x v="809"/>
    <x v="798"/>
    <x v="16"/>
    <x v="1"/>
  </r>
  <r>
    <x v="1"/>
    <x v="18"/>
    <x v="888"/>
    <x v="9"/>
    <x v="987"/>
    <x v="1015"/>
    <x v="7"/>
    <x v="1"/>
    <x v="1"/>
    <x v="38"/>
    <x v="0"/>
    <x v="183"/>
    <x v="7"/>
    <x v="218"/>
    <x v="12"/>
    <x v="265"/>
    <x v="0"/>
    <x v="302"/>
    <x v="268"/>
    <x v="216"/>
    <x v="230"/>
    <x v="337"/>
    <x v="316"/>
    <x v="312"/>
    <x v="16"/>
    <x v="1"/>
  </r>
  <r>
    <x v="1"/>
    <x v="18"/>
    <x v="888"/>
    <x v="9"/>
    <x v="988"/>
    <x v="1015"/>
    <x v="20"/>
    <x v="1"/>
    <x v="1"/>
    <x v="19"/>
    <x v="0"/>
    <x v="616"/>
    <x v="20"/>
    <x v="821"/>
    <x v="31"/>
    <x v="960"/>
    <x v="0"/>
    <x v="1007"/>
    <x v="921"/>
    <x v="803"/>
    <x v="230"/>
    <x v="1064"/>
    <x v="1036"/>
    <x v="1021"/>
    <x v="16"/>
    <x v="1"/>
  </r>
  <r>
    <x v="1"/>
    <x v="18"/>
    <x v="888"/>
    <x v="9"/>
    <x v="989"/>
    <x v="1015"/>
    <x v="3"/>
    <x v="1"/>
    <x v="1"/>
    <x v="38"/>
    <x v="0"/>
    <x v="62"/>
    <x v="3"/>
    <x v="64"/>
    <x v="12"/>
    <x v="83"/>
    <x v="0"/>
    <x v="101"/>
    <x v="91"/>
    <x v="68"/>
    <x v="230"/>
    <x v="128"/>
    <x v="107"/>
    <x v="107"/>
    <x v="16"/>
    <x v="1"/>
  </r>
  <r>
    <x v="1"/>
    <x v="18"/>
    <x v="888"/>
    <x v="9"/>
    <x v="990"/>
    <x v="1015"/>
    <x v="8"/>
    <x v="1"/>
    <x v="1"/>
    <x v="38"/>
    <x v="0"/>
    <x v="213"/>
    <x v="8"/>
    <x v="257"/>
    <x v="12"/>
    <x v="308"/>
    <x v="0"/>
    <x v="345"/>
    <x v="314"/>
    <x v="257"/>
    <x v="230"/>
    <x v="383"/>
    <x v="359"/>
    <x v="357"/>
    <x v="16"/>
    <x v="1"/>
  </r>
  <r>
    <x v="2"/>
    <x v="13"/>
    <x v="888"/>
    <x v="2"/>
    <x v="245"/>
    <x v="1015"/>
    <x v="20"/>
    <x v="1"/>
    <x v="1"/>
    <x v="19"/>
    <x v="0"/>
    <x v="627"/>
    <x v="20"/>
    <x v="834"/>
    <x v="31"/>
    <x v="971"/>
    <x v="0"/>
    <x v="1023"/>
    <x v="932"/>
    <x v="813"/>
    <x v="230"/>
    <x v="1081"/>
    <x v="1053"/>
    <x v="1036"/>
    <x v="2"/>
    <x v="1"/>
  </r>
  <r>
    <x v="2"/>
    <x v="13"/>
    <x v="888"/>
    <x v="2"/>
    <x v="246"/>
    <x v="1015"/>
    <x v="20"/>
    <x v="1"/>
    <x v="1"/>
    <x v="19"/>
    <x v="0"/>
    <x v="627"/>
    <x v="20"/>
    <x v="834"/>
    <x v="31"/>
    <x v="971"/>
    <x v="0"/>
    <x v="1023"/>
    <x v="932"/>
    <x v="813"/>
    <x v="230"/>
    <x v="1081"/>
    <x v="1053"/>
    <x v="1036"/>
    <x v="2"/>
    <x v="1"/>
  </r>
  <r>
    <x v="2"/>
    <x v="13"/>
    <x v="888"/>
    <x v="2"/>
    <x v="247"/>
    <x v="1015"/>
    <x v="21"/>
    <x v="1"/>
    <x v="1"/>
    <x v="19"/>
    <x v="0"/>
    <x v="669"/>
    <x v="21"/>
    <x v="884"/>
    <x v="31"/>
    <x v="1015"/>
    <x v="0"/>
    <x v="1073"/>
    <x v="974"/>
    <x v="839"/>
    <x v="230"/>
    <x v="1136"/>
    <x v="1106"/>
    <x v="1088"/>
    <x v="2"/>
    <x v="1"/>
  </r>
  <r>
    <x v="2"/>
    <x v="13"/>
    <x v="888"/>
    <x v="2"/>
    <x v="248"/>
    <x v="1015"/>
    <x v="6"/>
    <x v="1"/>
    <x v="1"/>
    <x v="19"/>
    <x v="0"/>
    <x v="149"/>
    <x v="6"/>
    <x v="168"/>
    <x v="31"/>
    <x v="224"/>
    <x v="0"/>
    <x v="252"/>
    <x v="225"/>
    <x v="184"/>
    <x v="230"/>
    <x v="292"/>
    <x v="265"/>
    <x v="262"/>
    <x v="2"/>
    <x v="1"/>
  </r>
  <r>
    <x v="2"/>
    <x v="16"/>
    <x v="888"/>
    <x v="2"/>
    <x v="249"/>
    <x v="1015"/>
    <x v="20"/>
    <x v="1"/>
    <x v="1"/>
    <x v="19"/>
    <x v="0"/>
    <x v="624"/>
    <x v="20"/>
    <x v="830"/>
    <x v="31"/>
    <x v="966"/>
    <x v="0"/>
    <x v="1017"/>
    <x v="927"/>
    <x v="809"/>
    <x v="230"/>
    <x v="1074"/>
    <x v="1046"/>
    <x v="1030"/>
    <x v="2"/>
    <x v="1"/>
  </r>
  <r>
    <x v="2"/>
    <x v="16"/>
    <x v="888"/>
    <x v="2"/>
    <x v="250"/>
    <x v="1015"/>
    <x v="20"/>
    <x v="1"/>
    <x v="1"/>
    <x v="19"/>
    <x v="0"/>
    <x v="616"/>
    <x v="20"/>
    <x v="821"/>
    <x v="31"/>
    <x v="960"/>
    <x v="0"/>
    <x v="1007"/>
    <x v="921"/>
    <x v="803"/>
    <x v="230"/>
    <x v="1065"/>
    <x v="1037"/>
    <x v="1022"/>
    <x v="2"/>
    <x v="1"/>
  </r>
  <r>
    <x v="2"/>
    <x v="16"/>
    <x v="888"/>
    <x v="2"/>
    <x v="251"/>
    <x v="1015"/>
    <x v="20"/>
    <x v="1"/>
    <x v="1"/>
    <x v="19"/>
    <x v="0"/>
    <x v="614"/>
    <x v="20"/>
    <x v="819"/>
    <x v="31"/>
    <x v="958"/>
    <x v="0"/>
    <x v="1005"/>
    <x v="919"/>
    <x v="801"/>
    <x v="230"/>
    <x v="1059"/>
    <x v="1034"/>
    <x v="1019"/>
    <x v="2"/>
    <x v="1"/>
  </r>
  <r>
    <x v="2"/>
    <x v="16"/>
    <x v="888"/>
    <x v="2"/>
    <x v="252"/>
    <x v="1015"/>
    <x v="20"/>
    <x v="1"/>
    <x v="1"/>
    <x v="19"/>
    <x v="0"/>
    <x v="623"/>
    <x v="20"/>
    <x v="829"/>
    <x v="31"/>
    <x v="965"/>
    <x v="0"/>
    <x v="1015"/>
    <x v="926"/>
    <x v="808"/>
    <x v="230"/>
    <x v="1073"/>
    <x v="1045"/>
    <x v="1029"/>
    <x v="2"/>
    <x v="1"/>
  </r>
  <r>
    <x v="2"/>
    <x v="16"/>
    <x v="888"/>
    <x v="2"/>
    <x v="253"/>
    <x v="1015"/>
    <x v="8"/>
    <x v="1"/>
    <x v="1"/>
    <x v="19"/>
    <x v="0"/>
    <x v="243"/>
    <x v="8"/>
    <x v="299"/>
    <x v="31"/>
    <x v="369"/>
    <x v="0"/>
    <x v="405"/>
    <x v="365"/>
    <x v="309"/>
    <x v="230"/>
    <x v="442"/>
    <x v="418"/>
    <x v="414"/>
    <x v="2"/>
    <x v="1"/>
  </r>
  <r>
    <x v="2"/>
    <x v="16"/>
    <x v="888"/>
    <x v="2"/>
    <x v="254"/>
    <x v="1015"/>
    <x v="20"/>
    <x v="1"/>
    <x v="1"/>
    <x v="19"/>
    <x v="0"/>
    <x v="607"/>
    <x v="20"/>
    <x v="809"/>
    <x v="31"/>
    <x v="945"/>
    <x v="0"/>
    <x v="991"/>
    <x v="906"/>
    <x v="786"/>
    <x v="230"/>
    <x v="1042"/>
    <x v="1020"/>
    <x v="1004"/>
    <x v="2"/>
    <x v="1"/>
  </r>
  <r>
    <x v="2"/>
    <x v="16"/>
    <x v="888"/>
    <x v="2"/>
    <x v="255"/>
    <x v="1015"/>
    <x v="20"/>
    <x v="1"/>
    <x v="1"/>
    <x v="19"/>
    <x v="0"/>
    <x v="601"/>
    <x v="20"/>
    <x v="802"/>
    <x v="31"/>
    <x v="935"/>
    <x v="0"/>
    <x v="979"/>
    <x v="897"/>
    <x v="776"/>
    <x v="230"/>
    <x v="1031"/>
    <x v="1008"/>
    <x v="992"/>
    <x v="2"/>
    <x v="1"/>
  </r>
  <r>
    <x v="2"/>
    <x v="16"/>
    <x v="888"/>
    <x v="2"/>
    <x v="256"/>
    <x v="1015"/>
    <x v="20"/>
    <x v="1"/>
    <x v="1"/>
    <x v="19"/>
    <x v="0"/>
    <x v="612"/>
    <x v="20"/>
    <x v="816"/>
    <x v="31"/>
    <x v="954"/>
    <x v="0"/>
    <x v="1001"/>
    <x v="914"/>
    <x v="797"/>
    <x v="230"/>
    <x v="1052"/>
    <x v="1029"/>
    <x v="1014"/>
    <x v="2"/>
    <x v="1"/>
  </r>
  <r>
    <x v="2"/>
    <x v="16"/>
    <x v="888"/>
    <x v="2"/>
    <x v="257"/>
    <x v="1015"/>
    <x v="10"/>
    <x v="1"/>
    <x v="1"/>
    <x v="19"/>
    <x v="0"/>
    <x v="302"/>
    <x v="10"/>
    <x v="383"/>
    <x v="31"/>
    <x v="464"/>
    <x v="0"/>
    <x v="507"/>
    <x v="458"/>
    <x v="397"/>
    <x v="230"/>
    <x v="542"/>
    <x v="522"/>
    <x v="520"/>
    <x v="2"/>
    <x v="1"/>
  </r>
  <r>
    <x v="2"/>
    <x v="16"/>
    <x v="888"/>
    <x v="2"/>
    <x v="258"/>
    <x v="1015"/>
    <x v="18"/>
    <x v="1"/>
    <x v="1"/>
    <x v="19"/>
    <x v="0"/>
    <x v="500"/>
    <x v="18"/>
    <x v="661"/>
    <x v="31"/>
    <x v="763"/>
    <x v="0"/>
    <x v="814"/>
    <x v="740"/>
    <x v="623"/>
    <x v="230"/>
    <x v="859"/>
    <x v="828"/>
    <x v="816"/>
    <x v="2"/>
    <x v="1"/>
  </r>
  <r>
    <x v="2"/>
    <x v="16"/>
    <x v="888"/>
    <x v="2"/>
    <x v="259"/>
    <x v="1015"/>
    <x v="2"/>
    <x v="1"/>
    <x v="1"/>
    <x v="19"/>
    <x v="0"/>
    <x v="50"/>
    <x v="2"/>
    <x v="52"/>
    <x v="31"/>
    <x v="74"/>
    <x v="0"/>
    <x v="88"/>
    <x v="78"/>
    <x v="60"/>
    <x v="230"/>
    <x v="110"/>
    <x v="94"/>
    <x v="94"/>
    <x v="2"/>
    <x v="1"/>
  </r>
  <r>
    <x v="2"/>
    <x v="16"/>
    <x v="888"/>
    <x v="2"/>
    <x v="260"/>
    <x v="1015"/>
    <x v="20"/>
    <x v="1"/>
    <x v="1"/>
    <x v="19"/>
    <x v="0"/>
    <x v="666"/>
    <x v="20"/>
    <x v="881"/>
    <x v="31"/>
    <x v="1014"/>
    <x v="0"/>
    <x v="1072"/>
    <x v="973"/>
    <x v="839"/>
    <x v="230"/>
    <x v="1130"/>
    <x v="1104"/>
    <x v="1087"/>
    <x v="2"/>
    <x v="1"/>
  </r>
  <r>
    <x v="2"/>
    <x v="16"/>
    <x v="888"/>
    <x v="2"/>
    <x v="261"/>
    <x v="1015"/>
    <x v="1"/>
    <x v="1"/>
    <x v="1"/>
    <x v="19"/>
    <x v="0"/>
    <x v="3"/>
    <x v="1"/>
    <x v="4"/>
    <x v="31"/>
    <x v="4"/>
    <x v="0"/>
    <x v="2"/>
    <x v="2"/>
    <x v="4"/>
    <x v="230"/>
    <x v="2"/>
    <x v="2"/>
    <x v="2"/>
    <x v="2"/>
    <x v="1"/>
  </r>
  <r>
    <x v="2"/>
    <x v="18"/>
    <x v="888"/>
    <x v="2"/>
    <x v="262"/>
    <x v="1015"/>
    <x v="10"/>
    <x v="1"/>
    <x v="1"/>
    <x v="19"/>
    <x v="0"/>
    <x v="328"/>
    <x v="10"/>
    <x v="425"/>
    <x v="31"/>
    <x v="501"/>
    <x v="0"/>
    <x v="545"/>
    <x v="496"/>
    <x v="428"/>
    <x v="230"/>
    <x v="589"/>
    <x v="563"/>
    <x v="557"/>
    <x v="2"/>
    <x v="1"/>
  </r>
  <r>
    <x v="2"/>
    <x v="18"/>
    <x v="888"/>
    <x v="2"/>
    <x v="263"/>
    <x v="1015"/>
    <x v="14"/>
    <x v="1"/>
    <x v="1"/>
    <x v="19"/>
    <x v="0"/>
    <x v="409"/>
    <x v="14"/>
    <x v="536"/>
    <x v="31"/>
    <x v="624"/>
    <x v="0"/>
    <x v="672"/>
    <x v="610"/>
    <x v="520"/>
    <x v="230"/>
    <x v="720"/>
    <x v="687"/>
    <x v="678"/>
    <x v="2"/>
    <x v="1"/>
  </r>
  <r>
    <x v="2"/>
    <x v="18"/>
    <x v="888"/>
    <x v="2"/>
    <x v="264"/>
    <x v="1015"/>
    <x v="3"/>
    <x v="1"/>
    <x v="1"/>
    <x v="19"/>
    <x v="0"/>
    <x v="62"/>
    <x v="3"/>
    <x v="64"/>
    <x v="31"/>
    <x v="91"/>
    <x v="0"/>
    <x v="109"/>
    <x v="99"/>
    <x v="74"/>
    <x v="230"/>
    <x v="138"/>
    <x v="117"/>
    <x v="116"/>
    <x v="2"/>
    <x v="1"/>
  </r>
  <r>
    <x v="2"/>
    <x v="18"/>
    <x v="888"/>
    <x v="2"/>
    <x v="265"/>
    <x v="1015"/>
    <x v="20"/>
    <x v="1"/>
    <x v="1"/>
    <x v="19"/>
    <x v="0"/>
    <x v="517"/>
    <x v="20"/>
    <x v="684"/>
    <x v="31"/>
    <x v="795"/>
    <x v="0"/>
    <x v="843"/>
    <x v="768"/>
    <x v="647"/>
    <x v="230"/>
    <x v="884"/>
    <x v="860"/>
    <x v="846"/>
    <x v="2"/>
    <x v="1"/>
  </r>
  <r>
    <x v="2"/>
    <x v="18"/>
    <x v="888"/>
    <x v="2"/>
    <x v="266"/>
    <x v="1015"/>
    <x v="23"/>
    <x v="1"/>
    <x v="1"/>
    <x v="19"/>
    <x v="0"/>
    <x v="643"/>
    <x v="23"/>
    <x v="856"/>
    <x v="31"/>
    <x v="993"/>
    <x v="0"/>
    <x v="1047"/>
    <x v="951"/>
    <x v="833"/>
    <x v="230"/>
    <x v="1103"/>
    <x v="1077"/>
    <x v="1060"/>
    <x v="2"/>
    <x v="1"/>
  </r>
  <r>
    <x v="2"/>
    <x v="18"/>
    <x v="888"/>
    <x v="2"/>
    <x v="267"/>
    <x v="1015"/>
    <x v="20"/>
    <x v="1"/>
    <x v="1"/>
    <x v="19"/>
    <x v="0"/>
    <x v="553"/>
    <x v="20"/>
    <x v="740"/>
    <x v="31"/>
    <x v="860"/>
    <x v="0"/>
    <x v="906"/>
    <x v="831"/>
    <x v="706"/>
    <x v="230"/>
    <x v="951"/>
    <x v="926"/>
    <x v="912"/>
    <x v="2"/>
    <x v="1"/>
  </r>
  <r>
    <x v="2"/>
    <x v="18"/>
    <x v="888"/>
    <x v="2"/>
    <x v="609"/>
    <x v="1015"/>
    <x v="20"/>
    <x v="1"/>
    <x v="1"/>
    <x v="19"/>
    <x v="0"/>
    <x v="561"/>
    <x v="20"/>
    <x v="748"/>
    <x v="31"/>
    <x v="872"/>
    <x v="0"/>
    <x v="918"/>
    <x v="841"/>
    <x v="718"/>
    <x v="230"/>
    <x v="962"/>
    <x v="936"/>
    <x v="924"/>
    <x v="2"/>
    <x v="1"/>
  </r>
  <r>
    <x v="2"/>
    <x v="18"/>
    <x v="888"/>
    <x v="2"/>
    <x v="610"/>
    <x v="1015"/>
    <x v="20"/>
    <x v="1"/>
    <x v="1"/>
    <x v="19"/>
    <x v="0"/>
    <x v="632"/>
    <x v="20"/>
    <x v="841"/>
    <x v="31"/>
    <x v="980"/>
    <x v="0"/>
    <x v="1033"/>
    <x v="940"/>
    <x v="822"/>
    <x v="230"/>
    <x v="1091"/>
    <x v="1063"/>
    <x v="1047"/>
    <x v="2"/>
    <x v="1"/>
  </r>
  <r>
    <x v="2"/>
    <x v="18"/>
    <x v="888"/>
    <x v="2"/>
    <x v="611"/>
    <x v="1015"/>
    <x v="13"/>
    <x v="1"/>
    <x v="1"/>
    <x v="19"/>
    <x v="0"/>
    <x v="402"/>
    <x v="13"/>
    <x v="528"/>
    <x v="31"/>
    <x v="607"/>
    <x v="0"/>
    <x v="654"/>
    <x v="594"/>
    <x v="509"/>
    <x v="230"/>
    <x v="706"/>
    <x v="671"/>
    <x v="662"/>
    <x v="2"/>
    <x v="1"/>
  </r>
  <r>
    <x v="2"/>
    <x v="18"/>
    <x v="888"/>
    <x v="2"/>
    <x v="612"/>
    <x v="1015"/>
    <x v="20"/>
    <x v="1"/>
    <x v="1"/>
    <x v="19"/>
    <x v="0"/>
    <x v="578"/>
    <x v="20"/>
    <x v="769"/>
    <x v="31"/>
    <x v="900"/>
    <x v="0"/>
    <x v="946"/>
    <x v="866"/>
    <x v="745"/>
    <x v="230"/>
    <x v="994"/>
    <x v="969"/>
    <x v="953"/>
    <x v="2"/>
    <x v="1"/>
  </r>
  <r>
    <x v="2"/>
    <x v="18"/>
    <x v="888"/>
    <x v="2"/>
    <x v="613"/>
    <x v="1015"/>
    <x v="20"/>
    <x v="1"/>
    <x v="1"/>
    <x v="19"/>
    <x v="0"/>
    <x v="587"/>
    <x v="20"/>
    <x v="781"/>
    <x v="31"/>
    <x v="911"/>
    <x v="0"/>
    <x v="957"/>
    <x v="877"/>
    <x v="756"/>
    <x v="230"/>
    <x v="1009"/>
    <x v="984"/>
    <x v="969"/>
    <x v="2"/>
    <x v="1"/>
  </r>
  <r>
    <x v="2"/>
    <x v="18"/>
    <x v="888"/>
    <x v="2"/>
    <x v="614"/>
    <x v="1015"/>
    <x v="20"/>
    <x v="1"/>
    <x v="1"/>
    <x v="19"/>
    <x v="0"/>
    <x v="583"/>
    <x v="20"/>
    <x v="776"/>
    <x v="31"/>
    <x v="905"/>
    <x v="0"/>
    <x v="950"/>
    <x v="871"/>
    <x v="750"/>
    <x v="230"/>
    <x v="1000"/>
    <x v="974"/>
    <x v="958"/>
    <x v="2"/>
    <x v="1"/>
  </r>
  <r>
    <x v="2"/>
    <x v="18"/>
    <x v="888"/>
    <x v="2"/>
    <x v="615"/>
    <x v="1015"/>
    <x v="20"/>
    <x v="1"/>
    <x v="1"/>
    <x v="19"/>
    <x v="0"/>
    <x v="568"/>
    <x v="20"/>
    <x v="756"/>
    <x v="31"/>
    <x v="884"/>
    <x v="0"/>
    <x v="929"/>
    <x v="852"/>
    <x v="730"/>
    <x v="230"/>
    <x v="977"/>
    <x v="951"/>
    <x v="937"/>
    <x v="2"/>
    <x v="1"/>
  </r>
  <r>
    <x v="2"/>
    <x v="18"/>
    <x v="888"/>
    <x v="2"/>
    <x v="616"/>
    <x v="1015"/>
    <x v="20"/>
    <x v="1"/>
    <x v="1"/>
    <x v="19"/>
    <x v="0"/>
    <x v="520"/>
    <x v="20"/>
    <x v="687"/>
    <x v="31"/>
    <x v="797"/>
    <x v="0"/>
    <x v="845"/>
    <x v="770"/>
    <x v="649"/>
    <x v="230"/>
    <x v="886"/>
    <x v="862"/>
    <x v="849"/>
    <x v="2"/>
    <x v="1"/>
  </r>
  <r>
    <x v="2"/>
    <x v="18"/>
    <x v="888"/>
    <x v="2"/>
    <x v="617"/>
    <x v="1015"/>
    <x v="13"/>
    <x v="1"/>
    <x v="1"/>
    <x v="19"/>
    <x v="0"/>
    <x v="354"/>
    <x v="13"/>
    <x v="463"/>
    <x v="31"/>
    <x v="553"/>
    <x v="0"/>
    <x v="595"/>
    <x v="549"/>
    <x v="469"/>
    <x v="230"/>
    <x v="636"/>
    <x v="611"/>
    <x v="608"/>
    <x v="2"/>
    <x v="1"/>
  </r>
  <r>
    <x v="2"/>
    <x v="18"/>
    <x v="888"/>
    <x v="2"/>
    <x v="618"/>
    <x v="1015"/>
    <x v="20"/>
    <x v="1"/>
    <x v="1"/>
    <x v="19"/>
    <x v="0"/>
    <x v="551"/>
    <x v="20"/>
    <x v="738"/>
    <x v="31"/>
    <x v="858"/>
    <x v="0"/>
    <x v="904"/>
    <x v="829"/>
    <x v="704"/>
    <x v="230"/>
    <x v="948"/>
    <x v="923"/>
    <x v="909"/>
    <x v="2"/>
    <x v="1"/>
  </r>
  <r>
    <x v="2"/>
    <x v="18"/>
    <x v="888"/>
    <x v="2"/>
    <x v="619"/>
    <x v="1015"/>
    <x v="20"/>
    <x v="1"/>
    <x v="1"/>
    <x v="19"/>
    <x v="0"/>
    <x v="562"/>
    <x v="20"/>
    <x v="749"/>
    <x v="31"/>
    <x v="873"/>
    <x v="0"/>
    <x v="919"/>
    <x v="842"/>
    <x v="719"/>
    <x v="230"/>
    <x v="963"/>
    <x v="937"/>
    <x v="925"/>
    <x v="2"/>
    <x v="1"/>
  </r>
  <r>
    <x v="2"/>
    <x v="18"/>
    <x v="888"/>
    <x v="2"/>
    <x v="620"/>
    <x v="1015"/>
    <x v="12"/>
    <x v="1"/>
    <x v="1"/>
    <x v="19"/>
    <x v="0"/>
    <x v="361"/>
    <x v="12"/>
    <x v="474"/>
    <x v="31"/>
    <x v="560"/>
    <x v="0"/>
    <x v="604"/>
    <x v="555"/>
    <x v="475"/>
    <x v="230"/>
    <x v="644"/>
    <x v="619"/>
    <x v="615"/>
    <x v="2"/>
    <x v="1"/>
  </r>
  <r>
    <x v="2"/>
    <x v="18"/>
    <x v="888"/>
    <x v="2"/>
    <x v="621"/>
    <x v="1015"/>
    <x v="20"/>
    <x v="1"/>
    <x v="1"/>
    <x v="19"/>
    <x v="0"/>
    <x v="553"/>
    <x v="20"/>
    <x v="740"/>
    <x v="31"/>
    <x v="860"/>
    <x v="0"/>
    <x v="906"/>
    <x v="831"/>
    <x v="706"/>
    <x v="230"/>
    <x v="951"/>
    <x v="926"/>
    <x v="912"/>
    <x v="2"/>
    <x v="1"/>
  </r>
  <r>
    <x v="2"/>
    <x v="18"/>
    <x v="888"/>
    <x v="2"/>
    <x v="622"/>
    <x v="1015"/>
    <x v="15"/>
    <x v="1"/>
    <x v="1"/>
    <x v="19"/>
    <x v="0"/>
    <x v="420"/>
    <x v="15"/>
    <x v="555"/>
    <x v="31"/>
    <x v="639"/>
    <x v="0"/>
    <x v="682"/>
    <x v="622"/>
    <x v="527"/>
    <x v="230"/>
    <x v="732"/>
    <x v="700"/>
    <x v="687"/>
    <x v="2"/>
    <x v="1"/>
  </r>
  <r>
    <x v="2"/>
    <x v="18"/>
    <x v="888"/>
    <x v="2"/>
    <x v="623"/>
    <x v="1015"/>
    <x v="4"/>
    <x v="1"/>
    <x v="1"/>
    <x v="19"/>
    <x v="0"/>
    <x v="90"/>
    <x v="4"/>
    <x v="95"/>
    <x v="31"/>
    <x v="130"/>
    <x v="0"/>
    <x v="151"/>
    <x v="132"/>
    <x v="102"/>
    <x v="230"/>
    <x v="184"/>
    <x v="161"/>
    <x v="159"/>
    <x v="2"/>
    <x v="1"/>
  </r>
  <r>
    <x v="2"/>
    <x v="18"/>
    <x v="888"/>
    <x v="2"/>
    <x v="624"/>
    <x v="1015"/>
    <x v="20"/>
    <x v="1"/>
    <x v="1"/>
    <x v="19"/>
    <x v="0"/>
    <x v="528"/>
    <x v="20"/>
    <x v="702"/>
    <x v="31"/>
    <x v="813"/>
    <x v="0"/>
    <x v="861"/>
    <x v="787"/>
    <x v="664"/>
    <x v="230"/>
    <x v="901"/>
    <x v="880"/>
    <x v="866"/>
    <x v="2"/>
    <x v="1"/>
  </r>
  <r>
    <x v="2"/>
    <x v="18"/>
    <x v="888"/>
    <x v="2"/>
    <x v="625"/>
    <x v="1015"/>
    <x v="20"/>
    <x v="1"/>
    <x v="1"/>
    <x v="19"/>
    <x v="0"/>
    <x v="621"/>
    <x v="20"/>
    <x v="827"/>
    <x v="31"/>
    <x v="964"/>
    <x v="0"/>
    <x v="1013"/>
    <x v="925"/>
    <x v="807"/>
    <x v="230"/>
    <x v="1072"/>
    <x v="1044"/>
    <x v="1028"/>
    <x v="2"/>
    <x v="1"/>
  </r>
  <r>
    <x v="2"/>
    <x v="18"/>
    <x v="888"/>
    <x v="2"/>
    <x v="626"/>
    <x v="1015"/>
    <x v="20"/>
    <x v="1"/>
    <x v="1"/>
    <x v="19"/>
    <x v="0"/>
    <x v="582"/>
    <x v="20"/>
    <x v="774"/>
    <x v="31"/>
    <x v="904"/>
    <x v="0"/>
    <x v="949"/>
    <x v="870"/>
    <x v="749"/>
    <x v="230"/>
    <x v="998"/>
    <x v="972"/>
    <x v="956"/>
    <x v="2"/>
    <x v="1"/>
  </r>
  <r>
    <x v="2"/>
    <x v="18"/>
    <x v="888"/>
    <x v="2"/>
    <x v="627"/>
    <x v="1015"/>
    <x v="20"/>
    <x v="1"/>
    <x v="1"/>
    <x v="19"/>
    <x v="0"/>
    <x v="600"/>
    <x v="20"/>
    <x v="801"/>
    <x v="31"/>
    <x v="934"/>
    <x v="0"/>
    <x v="977"/>
    <x v="896"/>
    <x v="775"/>
    <x v="230"/>
    <x v="1030"/>
    <x v="1007"/>
    <x v="991"/>
    <x v="2"/>
    <x v="1"/>
  </r>
  <r>
    <x v="2"/>
    <x v="18"/>
    <x v="888"/>
    <x v="2"/>
    <x v="628"/>
    <x v="1015"/>
    <x v="12"/>
    <x v="1"/>
    <x v="1"/>
    <x v="19"/>
    <x v="0"/>
    <x v="352"/>
    <x v="12"/>
    <x v="461"/>
    <x v="31"/>
    <x v="546"/>
    <x v="0"/>
    <x v="589"/>
    <x v="543"/>
    <x v="465"/>
    <x v="230"/>
    <x v="633"/>
    <x v="604"/>
    <x v="603"/>
    <x v="2"/>
    <x v="1"/>
  </r>
  <r>
    <x v="2"/>
    <x v="18"/>
    <x v="888"/>
    <x v="2"/>
    <x v="629"/>
    <x v="1015"/>
    <x v="8"/>
    <x v="1"/>
    <x v="1"/>
    <x v="19"/>
    <x v="0"/>
    <x v="233"/>
    <x v="8"/>
    <x v="287"/>
    <x v="31"/>
    <x v="354"/>
    <x v="0"/>
    <x v="391"/>
    <x v="353"/>
    <x v="296"/>
    <x v="230"/>
    <x v="430"/>
    <x v="405"/>
    <x v="400"/>
    <x v="2"/>
    <x v="1"/>
  </r>
  <r>
    <x v="2"/>
    <x v="18"/>
    <x v="888"/>
    <x v="2"/>
    <x v="630"/>
    <x v="1015"/>
    <x v="20"/>
    <x v="1"/>
    <x v="1"/>
    <x v="19"/>
    <x v="0"/>
    <x v="649"/>
    <x v="20"/>
    <x v="863"/>
    <x v="31"/>
    <x v="1000"/>
    <x v="0"/>
    <x v="1056"/>
    <x v="958"/>
    <x v="839"/>
    <x v="230"/>
    <x v="1114"/>
    <x v="1088"/>
    <x v="1069"/>
    <x v="2"/>
    <x v="1"/>
  </r>
  <r>
    <x v="2"/>
    <x v="18"/>
    <x v="888"/>
    <x v="2"/>
    <x v="631"/>
    <x v="1015"/>
    <x v="20"/>
    <x v="1"/>
    <x v="1"/>
    <x v="19"/>
    <x v="0"/>
    <x v="603"/>
    <x v="20"/>
    <x v="805"/>
    <x v="31"/>
    <x v="939"/>
    <x v="0"/>
    <x v="983"/>
    <x v="900"/>
    <x v="780"/>
    <x v="230"/>
    <x v="1036"/>
    <x v="1013"/>
    <x v="998"/>
    <x v="2"/>
    <x v="1"/>
  </r>
  <r>
    <x v="2"/>
    <x v="18"/>
    <x v="888"/>
    <x v="2"/>
    <x v="632"/>
    <x v="1015"/>
    <x v="20"/>
    <x v="1"/>
    <x v="1"/>
    <x v="19"/>
    <x v="0"/>
    <x v="584"/>
    <x v="20"/>
    <x v="778"/>
    <x v="31"/>
    <x v="907"/>
    <x v="0"/>
    <x v="952"/>
    <x v="873"/>
    <x v="752"/>
    <x v="230"/>
    <x v="1003"/>
    <x v="977"/>
    <x v="961"/>
    <x v="2"/>
    <x v="1"/>
  </r>
  <r>
    <x v="2"/>
    <x v="18"/>
    <x v="888"/>
    <x v="2"/>
    <x v="633"/>
    <x v="1015"/>
    <x v="3"/>
    <x v="1"/>
    <x v="1"/>
    <x v="19"/>
    <x v="0"/>
    <x v="59"/>
    <x v="3"/>
    <x v="61"/>
    <x v="31"/>
    <x v="82"/>
    <x v="0"/>
    <x v="100"/>
    <x v="90"/>
    <x v="67"/>
    <x v="230"/>
    <x v="127"/>
    <x v="106"/>
    <x v="106"/>
    <x v="2"/>
    <x v="1"/>
  </r>
  <r>
    <x v="2"/>
    <x v="20"/>
    <x v="888"/>
    <x v="2"/>
    <x v="634"/>
    <x v="1015"/>
    <x v="20"/>
    <x v="1"/>
    <x v="1"/>
    <x v="38"/>
    <x v="0"/>
    <x v="663"/>
    <x v="20"/>
    <x v="878"/>
    <x v="12"/>
    <x v="986"/>
    <x v="0"/>
    <x v="1040"/>
    <x v="946"/>
    <x v="827"/>
    <x v="230"/>
    <x v="1098"/>
    <x v="1071"/>
    <x v="1053"/>
    <x v="2"/>
    <x v="1"/>
  </r>
  <r>
    <x v="2"/>
    <x v="20"/>
    <x v="888"/>
    <x v="2"/>
    <x v="635"/>
    <x v="1015"/>
    <x v="20"/>
    <x v="1"/>
    <x v="1"/>
    <x v="38"/>
    <x v="0"/>
    <x v="644"/>
    <x v="20"/>
    <x v="857"/>
    <x v="12"/>
    <x v="955"/>
    <x v="0"/>
    <x v="1002"/>
    <x v="915"/>
    <x v="798"/>
    <x v="230"/>
    <x v="1053"/>
    <x v="1030"/>
    <x v="1015"/>
    <x v="2"/>
    <x v="1"/>
  </r>
  <r>
    <x v="2"/>
    <x v="20"/>
    <x v="888"/>
    <x v="2"/>
    <x v="636"/>
    <x v="1015"/>
    <x v="20"/>
    <x v="1"/>
    <x v="1"/>
    <x v="30"/>
    <x v="0"/>
    <x v="657"/>
    <x v="20"/>
    <x v="871"/>
    <x v="20"/>
    <x v="997"/>
    <x v="0"/>
    <x v="1052"/>
    <x v="955"/>
    <x v="837"/>
    <x v="230"/>
    <x v="1110"/>
    <x v="1083"/>
    <x v="1064"/>
    <x v="2"/>
    <x v="1"/>
  </r>
  <r>
    <x v="2"/>
    <x v="20"/>
    <x v="888"/>
    <x v="2"/>
    <x v="637"/>
    <x v="1015"/>
    <x v="15"/>
    <x v="1"/>
    <x v="1"/>
    <x v="38"/>
    <x v="0"/>
    <x v="464"/>
    <x v="15"/>
    <x v="616"/>
    <x v="12"/>
    <x v="688"/>
    <x v="0"/>
    <x v="735"/>
    <x v="667"/>
    <x v="566"/>
    <x v="230"/>
    <x v="780"/>
    <x v="749"/>
    <x v="739"/>
    <x v="2"/>
    <x v="1"/>
  </r>
  <r>
    <x v="2"/>
    <x v="20"/>
    <x v="888"/>
    <x v="2"/>
    <x v="638"/>
    <x v="1015"/>
    <x v="20"/>
    <x v="1"/>
    <x v="1"/>
    <x v="19"/>
    <x v="0"/>
    <x v="571"/>
    <x v="20"/>
    <x v="761"/>
    <x v="12"/>
    <x v="827"/>
    <x v="0"/>
    <x v="874"/>
    <x v="800"/>
    <x v="677"/>
    <x v="230"/>
    <x v="916"/>
    <x v="895"/>
    <x v="879"/>
    <x v="2"/>
    <x v="1"/>
  </r>
  <r>
    <x v="2"/>
    <x v="20"/>
    <x v="888"/>
    <x v="2"/>
    <x v="639"/>
    <x v="1015"/>
    <x v="20"/>
    <x v="1"/>
    <x v="1"/>
    <x v="38"/>
    <x v="0"/>
    <x v="548"/>
    <x v="20"/>
    <x v="733"/>
    <x v="12"/>
    <x v="793"/>
    <x v="0"/>
    <x v="841"/>
    <x v="766"/>
    <x v="645"/>
    <x v="230"/>
    <x v="881"/>
    <x v="858"/>
    <x v="844"/>
    <x v="2"/>
    <x v="1"/>
  </r>
  <r>
    <x v="2"/>
    <x v="20"/>
    <x v="888"/>
    <x v="2"/>
    <x v="640"/>
    <x v="1015"/>
    <x v="11"/>
    <x v="1"/>
    <x v="1"/>
    <x v="38"/>
    <x v="0"/>
    <x v="331"/>
    <x v="11"/>
    <x v="429"/>
    <x v="12"/>
    <x v="490"/>
    <x v="0"/>
    <x v="535"/>
    <x v="485"/>
    <x v="419"/>
    <x v="230"/>
    <x v="577"/>
    <x v="549"/>
    <x v="547"/>
    <x v="2"/>
    <x v="1"/>
  </r>
  <r>
    <x v="2"/>
    <x v="20"/>
    <x v="888"/>
    <x v="2"/>
    <x v="641"/>
    <x v="1015"/>
    <x v="19"/>
    <x v="1"/>
    <x v="1"/>
    <x v="38"/>
    <x v="0"/>
    <x v="644"/>
    <x v="19"/>
    <x v="858"/>
    <x v="12"/>
    <x v="956"/>
    <x v="0"/>
    <x v="1003"/>
    <x v="916"/>
    <x v="799"/>
    <x v="230"/>
    <x v="1054"/>
    <x v="1031"/>
    <x v="1016"/>
    <x v="2"/>
    <x v="1"/>
  </r>
  <r>
    <x v="2"/>
    <x v="20"/>
    <x v="888"/>
    <x v="2"/>
    <x v="642"/>
    <x v="1015"/>
    <x v="19"/>
    <x v="1"/>
    <x v="1"/>
    <x v="38"/>
    <x v="0"/>
    <x v="617"/>
    <x v="19"/>
    <x v="823"/>
    <x v="12"/>
    <x v="906"/>
    <x v="0"/>
    <x v="951"/>
    <x v="872"/>
    <x v="751"/>
    <x v="230"/>
    <x v="1001"/>
    <x v="975"/>
    <x v="959"/>
    <x v="2"/>
    <x v="1"/>
  </r>
  <r>
    <x v="2"/>
    <x v="20"/>
    <x v="888"/>
    <x v="2"/>
    <x v="643"/>
    <x v="1015"/>
    <x v="2"/>
    <x v="1"/>
    <x v="1"/>
    <x v="19"/>
    <x v="0"/>
    <x v="41"/>
    <x v="2"/>
    <x v="43"/>
    <x v="31"/>
    <x v="58"/>
    <x v="0"/>
    <x v="70"/>
    <x v="60"/>
    <x v="49"/>
    <x v="230"/>
    <x v="94"/>
    <x v="74"/>
    <x v="74"/>
    <x v="2"/>
    <x v="1"/>
  </r>
  <r>
    <x v="2"/>
    <x v="20"/>
    <x v="888"/>
    <x v="2"/>
    <x v="644"/>
    <x v="1015"/>
    <x v="4"/>
    <x v="1"/>
    <x v="1"/>
    <x v="19"/>
    <x v="0"/>
    <x v="97"/>
    <x v="4"/>
    <x v="103"/>
    <x v="31"/>
    <x v="141"/>
    <x v="0"/>
    <x v="164"/>
    <x v="143"/>
    <x v="112"/>
    <x v="230"/>
    <x v="196"/>
    <x v="174"/>
    <x v="171"/>
    <x v="2"/>
    <x v="1"/>
  </r>
  <r>
    <x v="2"/>
    <x v="20"/>
    <x v="888"/>
    <x v="2"/>
    <x v="645"/>
    <x v="1015"/>
    <x v="20"/>
    <x v="1"/>
    <x v="1"/>
    <x v="36"/>
    <x v="0"/>
    <x v="617"/>
    <x v="20"/>
    <x v="822"/>
    <x v="14"/>
    <x v="914"/>
    <x v="0"/>
    <x v="959"/>
    <x v="879"/>
    <x v="758"/>
    <x v="230"/>
    <x v="1013"/>
    <x v="987"/>
    <x v="972"/>
    <x v="2"/>
    <x v="1"/>
  </r>
  <r>
    <x v="2"/>
    <x v="20"/>
    <x v="888"/>
    <x v="2"/>
    <x v="646"/>
    <x v="1015"/>
    <x v="5"/>
    <x v="1"/>
    <x v="1"/>
    <x v="38"/>
    <x v="0"/>
    <x v="135"/>
    <x v="5"/>
    <x v="150"/>
    <x v="12"/>
    <x v="188"/>
    <x v="0"/>
    <x v="214"/>
    <x v="192"/>
    <x v="153"/>
    <x v="230"/>
    <x v="247"/>
    <x v="224"/>
    <x v="224"/>
    <x v="2"/>
    <x v="1"/>
  </r>
  <r>
    <x v="2"/>
    <x v="20"/>
    <x v="888"/>
    <x v="2"/>
    <x v="647"/>
    <x v="1015"/>
    <x v="5"/>
    <x v="1"/>
    <x v="1"/>
    <x v="38"/>
    <x v="0"/>
    <x v="126"/>
    <x v="5"/>
    <x v="137"/>
    <x v="12"/>
    <x v="174"/>
    <x v="0"/>
    <x v="199"/>
    <x v="178"/>
    <x v="139"/>
    <x v="230"/>
    <x v="231"/>
    <x v="210"/>
    <x v="207"/>
    <x v="2"/>
    <x v="1"/>
  </r>
  <r>
    <x v="2"/>
    <x v="20"/>
    <x v="888"/>
    <x v="2"/>
    <x v="648"/>
    <x v="1015"/>
    <x v="10"/>
    <x v="1"/>
    <x v="1"/>
    <x v="38"/>
    <x v="0"/>
    <x v="324"/>
    <x v="10"/>
    <x v="419"/>
    <x v="12"/>
    <x v="481"/>
    <x v="0"/>
    <x v="528"/>
    <x v="476"/>
    <x v="412"/>
    <x v="230"/>
    <x v="567"/>
    <x v="543"/>
    <x v="539"/>
    <x v="2"/>
    <x v="1"/>
  </r>
  <r>
    <x v="2"/>
    <x v="20"/>
    <x v="888"/>
    <x v="2"/>
    <x v="649"/>
    <x v="1015"/>
    <x v="10"/>
    <x v="1"/>
    <x v="1"/>
    <x v="38"/>
    <x v="0"/>
    <x v="284"/>
    <x v="10"/>
    <x v="358"/>
    <x v="12"/>
    <x v="415"/>
    <x v="0"/>
    <x v="448"/>
    <x v="410"/>
    <x v="351"/>
    <x v="230"/>
    <x v="485"/>
    <x v="461"/>
    <x v="457"/>
    <x v="2"/>
    <x v="1"/>
  </r>
  <r>
    <x v="2"/>
    <x v="20"/>
    <x v="888"/>
    <x v="2"/>
    <x v="650"/>
    <x v="1015"/>
    <x v="17"/>
    <x v="1"/>
    <x v="1"/>
    <x v="38"/>
    <x v="0"/>
    <x v="472"/>
    <x v="17"/>
    <x v="626"/>
    <x v="12"/>
    <x v="698"/>
    <x v="0"/>
    <x v="748"/>
    <x v="679"/>
    <x v="572"/>
    <x v="230"/>
    <x v="791"/>
    <x v="761"/>
    <x v="751"/>
    <x v="2"/>
    <x v="1"/>
  </r>
  <r>
    <x v="2"/>
    <x v="20"/>
    <x v="888"/>
    <x v="2"/>
    <x v="651"/>
    <x v="1015"/>
    <x v="20"/>
    <x v="1"/>
    <x v="1"/>
    <x v="36"/>
    <x v="0"/>
    <x v="570"/>
    <x v="20"/>
    <x v="760"/>
    <x v="14"/>
    <x v="835"/>
    <x v="0"/>
    <x v="883"/>
    <x v="808"/>
    <x v="685"/>
    <x v="230"/>
    <x v="927"/>
    <x v="903"/>
    <x v="888"/>
    <x v="2"/>
    <x v="1"/>
  </r>
  <r>
    <x v="2"/>
    <x v="20"/>
    <x v="888"/>
    <x v="2"/>
    <x v="652"/>
    <x v="1015"/>
    <x v="18"/>
    <x v="1"/>
    <x v="1"/>
    <x v="38"/>
    <x v="0"/>
    <x v="498"/>
    <x v="18"/>
    <x v="659"/>
    <x v="12"/>
    <x v="729"/>
    <x v="0"/>
    <x v="780"/>
    <x v="709"/>
    <x v="596"/>
    <x v="230"/>
    <x v="830"/>
    <x v="793"/>
    <x v="783"/>
    <x v="2"/>
    <x v="1"/>
  </r>
  <r>
    <x v="2"/>
    <x v="20"/>
    <x v="888"/>
    <x v="2"/>
    <x v="653"/>
    <x v="1015"/>
    <x v="20"/>
    <x v="1"/>
    <x v="1"/>
    <x v="38"/>
    <x v="0"/>
    <x v="549"/>
    <x v="20"/>
    <x v="735"/>
    <x v="12"/>
    <x v="794"/>
    <x v="0"/>
    <x v="842"/>
    <x v="767"/>
    <x v="646"/>
    <x v="230"/>
    <x v="882"/>
    <x v="859"/>
    <x v="845"/>
    <x v="2"/>
    <x v="1"/>
  </r>
  <r>
    <x v="2"/>
    <x v="20"/>
    <x v="888"/>
    <x v="2"/>
    <x v="654"/>
    <x v="1015"/>
    <x v="20"/>
    <x v="1"/>
    <x v="1"/>
    <x v="38"/>
    <x v="0"/>
    <x v="554"/>
    <x v="20"/>
    <x v="741"/>
    <x v="12"/>
    <x v="798"/>
    <x v="0"/>
    <x v="846"/>
    <x v="771"/>
    <x v="650"/>
    <x v="230"/>
    <x v="887"/>
    <x v="864"/>
    <x v="850"/>
    <x v="2"/>
    <x v="1"/>
  </r>
  <r>
    <x v="2"/>
    <x v="20"/>
    <x v="888"/>
    <x v="2"/>
    <x v="655"/>
    <x v="1015"/>
    <x v="20"/>
    <x v="1"/>
    <x v="1"/>
    <x v="38"/>
    <x v="0"/>
    <x v="536"/>
    <x v="20"/>
    <x v="714"/>
    <x v="12"/>
    <x v="776"/>
    <x v="0"/>
    <x v="825"/>
    <x v="751"/>
    <x v="628"/>
    <x v="230"/>
    <x v="864"/>
    <x v="841"/>
    <x v="827"/>
    <x v="2"/>
    <x v="1"/>
  </r>
  <r>
    <x v="2"/>
    <x v="20"/>
    <x v="888"/>
    <x v="2"/>
    <x v="656"/>
    <x v="1015"/>
    <x v="20"/>
    <x v="1"/>
    <x v="1"/>
    <x v="38"/>
    <x v="0"/>
    <x v="568"/>
    <x v="20"/>
    <x v="756"/>
    <x v="12"/>
    <x v="823"/>
    <x v="0"/>
    <x v="870"/>
    <x v="796"/>
    <x v="673"/>
    <x v="230"/>
    <x v="911"/>
    <x v="891"/>
    <x v="875"/>
    <x v="2"/>
    <x v="1"/>
  </r>
  <r>
    <x v="2"/>
    <x v="20"/>
    <x v="888"/>
    <x v="2"/>
    <x v="657"/>
    <x v="1015"/>
    <x v="20"/>
    <x v="1"/>
    <x v="1"/>
    <x v="38"/>
    <x v="0"/>
    <x v="567"/>
    <x v="20"/>
    <x v="755"/>
    <x v="12"/>
    <x v="820"/>
    <x v="0"/>
    <x v="868"/>
    <x v="794"/>
    <x v="671"/>
    <x v="230"/>
    <x v="908"/>
    <x v="889"/>
    <x v="873"/>
    <x v="2"/>
    <x v="1"/>
  </r>
  <r>
    <x v="2"/>
    <x v="20"/>
    <x v="888"/>
    <x v="2"/>
    <x v="658"/>
    <x v="1015"/>
    <x v="19"/>
    <x v="1"/>
    <x v="1"/>
    <x v="38"/>
    <x v="0"/>
    <x v="496"/>
    <x v="19"/>
    <x v="657"/>
    <x v="12"/>
    <x v="727"/>
    <x v="0"/>
    <x v="778"/>
    <x v="707"/>
    <x v="594"/>
    <x v="230"/>
    <x v="828"/>
    <x v="791"/>
    <x v="781"/>
    <x v="2"/>
    <x v="1"/>
  </r>
  <r>
    <x v="2"/>
    <x v="20"/>
    <x v="888"/>
    <x v="2"/>
    <x v="659"/>
    <x v="1015"/>
    <x v="20"/>
    <x v="1"/>
    <x v="1"/>
    <x v="38"/>
    <x v="0"/>
    <x v="516"/>
    <x v="20"/>
    <x v="682"/>
    <x v="12"/>
    <x v="751"/>
    <x v="0"/>
    <x v="803"/>
    <x v="730"/>
    <x v="614"/>
    <x v="230"/>
    <x v="849"/>
    <x v="817"/>
    <x v="805"/>
    <x v="2"/>
    <x v="1"/>
  </r>
  <r>
    <x v="2"/>
    <x v="20"/>
    <x v="888"/>
    <x v="2"/>
    <x v="660"/>
    <x v="1015"/>
    <x v="20"/>
    <x v="1"/>
    <x v="1"/>
    <x v="38"/>
    <x v="0"/>
    <x v="573"/>
    <x v="20"/>
    <x v="764"/>
    <x v="12"/>
    <x v="833"/>
    <x v="0"/>
    <x v="881"/>
    <x v="806"/>
    <x v="683"/>
    <x v="230"/>
    <x v="922"/>
    <x v="901"/>
    <x v="885"/>
    <x v="2"/>
    <x v="1"/>
  </r>
  <r>
    <x v="2"/>
    <x v="20"/>
    <x v="888"/>
    <x v="2"/>
    <x v="661"/>
    <x v="1015"/>
    <x v="20"/>
    <x v="1"/>
    <x v="1"/>
    <x v="38"/>
    <x v="0"/>
    <x v="558"/>
    <x v="20"/>
    <x v="745"/>
    <x v="12"/>
    <x v="806"/>
    <x v="0"/>
    <x v="854"/>
    <x v="779"/>
    <x v="658"/>
    <x v="230"/>
    <x v="895"/>
    <x v="873"/>
    <x v="858"/>
    <x v="2"/>
    <x v="1"/>
  </r>
  <r>
    <x v="2"/>
    <x v="20"/>
    <x v="115"/>
    <x v="12"/>
    <x v="662"/>
    <x v="1015"/>
    <x v="0"/>
    <x v="2"/>
    <x v="1"/>
    <x v="0"/>
    <x v="0"/>
    <x v="921"/>
    <x v="0"/>
    <x v="0"/>
    <x v="32"/>
    <x v="0"/>
    <x v="4"/>
    <x v="0"/>
    <x v="0"/>
    <x v="0"/>
    <x v="230"/>
    <x v="0"/>
    <x v="0"/>
    <x v="0"/>
    <x v="21"/>
    <x v="3"/>
  </r>
  <r>
    <x v="2"/>
    <x v="20"/>
    <x v="888"/>
    <x v="2"/>
    <x v="663"/>
    <x v="1015"/>
    <x v="20"/>
    <x v="1"/>
    <x v="1"/>
    <x v="38"/>
    <x v="0"/>
    <x v="589"/>
    <x v="20"/>
    <x v="783"/>
    <x v="12"/>
    <x v="861"/>
    <x v="0"/>
    <x v="907"/>
    <x v="832"/>
    <x v="707"/>
    <x v="230"/>
    <x v="952"/>
    <x v="927"/>
    <x v="913"/>
    <x v="2"/>
    <x v="1"/>
  </r>
  <r>
    <x v="2"/>
    <x v="20"/>
    <x v="888"/>
    <x v="2"/>
    <x v="664"/>
    <x v="1015"/>
    <x v="12"/>
    <x v="1"/>
    <x v="1"/>
    <x v="38"/>
    <x v="0"/>
    <x v="359"/>
    <x v="12"/>
    <x v="472"/>
    <x v="12"/>
    <x v="535"/>
    <x v="0"/>
    <x v="575"/>
    <x v="531"/>
    <x v="455"/>
    <x v="230"/>
    <x v="617"/>
    <x v="594"/>
    <x v="589"/>
    <x v="2"/>
    <x v="1"/>
  </r>
  <r>
    <x v="2"/>
    <x v="20"/>
    <x v="888"/>
    <x v="2"/>
    <x v="665"/>
    <x v="1015"/>
    <x v="19"/>
    <x v="1"/>
    <x v="1"/>
    <x v="38"/>
    <x v="0"/>
    <x v="503"/>
    <x v="19"/>
    <x v="664"/>
    <x v="12"/>
    <x v="734"/>
    <x v="0"/>
    <x v="786"/>
    <x v="715"/>
    <x v="601"/>
    <x v="230"/>
    <x v="836"/>
    <x v="800"/>
    <x v="789"/>
    <x v="2"/>
    <x v="1"/>
  </r>
  <r>
    <x v="2"/>
    <x v="20"/>
    <x v="888"/>
    <x v="2"/>
    <x v="666"/>
    <x v="1015"/>
    <x v="20"/>
    <x v="1"/>
    <x v="1"/>
    <x v="38"/>
    <x v="0"/>
    <x v="525"/>
    <x v="20"/>
    <x v="697"/>
    <x v="12"/>
    <x v="760"/>
    <x v="0"/>
    <x v="812"/>
    <x v="738"/>
    <x v="621"/>
    <x v="230"/>
    <x v="857"/>
    <x v="825"/>
    <x v="814"/>
    <x v="2"/>
    <x v="1"/>
  </r>
  <r>
    <x v="2"/>
    <x v="20"/>
    <x v="888"/>
    <x v="2"/>
    <x v="667"/>
    <x v="1015"/>
    <x v="20"/>
    <x v="1"/>
    <x v="1"/>
    <x v="38"/>
    <x v="0"/>
    <x v="545"/>
    <x v="20"/>
    <x v="728"/>
    <x v="12"/>
    <x v="788"/>
    <x v="0"/>
    <x v="835"/>
    <x v="761"/>
    <x v="640"/>
    <x v="230"/>
    <x v="876"/>
    <x v="852"/>
    <x v="838"/>
    <x v="2"/>
    <x v="1"/>
  </r>
  <r>
    <x v="2"/>
    <x v="20"/>
    <x v="888"/>
    <x v="2"/>
    <x v="668"/>
    <x v="1015"/>
    <x v="15"/>
    <x v="1"/>
    <x v="1"/>
    <x v="38"/>
    <x v="0"/>
    <x v="421"/>
    <x v="15"/>
    <x v="558"/>
    <x v="12"/>
    <x v="619"/>
    <x v="0"/>
    <x v="665"/>
    <x v="605"/>
    <x v="517"/>
    <x v="230"/>
    <x v="715"/>
    <x v="682"/>
    <x v="672"/>
    <x v="2"/>
    <x v="1"/>
  </r>
  <r>
    <x v="2"/>
    <x v="20"/>
    <x v="888"/>
    <x v="2"/>
    <x v="669"/>
    <x v="1015"/>
    <x v="11"/>
    <x v="1"/>
    <x v="1"/>
    <x v="38"/>
    <x v="0"/>
    <x v="354"/>
    <x v="11"/>
    <x v="465"/>
    <x v="12"/>
    <x v="528"/>
    <x v="0"/>
    <x v="569"/>
    <x v="524"/>
    <x v="448"/>
    <x v="230"/>
    <x v="610"/>
    <x v="587"/>
    <x v="582"/>
    <x v="2"/>
    <x v="1"/>
  </r>
  <r>
    <x v="2"/>
    <x v="20"/>
    <x v="888"/>
    <x v="2"/>
    <x v="670"/>
    <x v="1015"/>
    <x v="24"/>
    <x v="0"/>
    <x v="1"/>
    <x v="18"/>
    <x v="0"/>
    <x v="670"/>
    <x v="24"/>
    <x v="886"/>
    <x v="12"/>
    <x v="991"/>
    <x v="2"/>
    <x v="1121"/>
    <x v="1041"/>
    <x v="831"/>
    <x v="230"/>
    <x v="1187"/>
    <x v="1163"/>
    <x v="1137"/>
    <x v="2"/>
    <x v="1"/>
  </r>
  <r>
    <x v="2"/>
    <x v="20"/>
    <x v="888"/>
    <x v="2"/>
    <x v="671"/>
    <x v="1015"/>
    <x v="7"/>
    <x v="0"/>
    <x v="1"/>
    <x v="18"/>
    <x v="0"/>
    <x v="197"/>
    <x v="7"/>
    <x v="235"/>
    <x v="12"/>
    <x v="282"/>
    <x v="2"/>
    <x v="380"/>
    <x v="387"/>
    <x v="232"/>
    <x v="230"/>
    <x v="418"/>
    <x v="399"/>
    <x v="390"/>
    <x v="2"/>
    <x v="1"/>
  </r>
  <r>
    <x v="2"/>
    <x v="20"/>
    <x v="888"/>
    <x v="2"/>
    <x v="672"/>
    <x v="1015"/>
    <x v="10"/>
    <x v="1"/>
    <x v="1"/>
    <x v="19"/>
    <x v="0"/>
    <x v="317"/>
    <x v="10"/>
    <x v="409"/>
    <x v="31"/>
    <x v="491"/>
    <x v="0"/>
    <x v="536"/>
    <x v="486"/>
    <x v="420"/>
    <x v="230"/>
    <x v="578"/>
    <x v="551"/>
    <x v="548"/>
    <x v="2"/>
    <x v="1"/>
  </r>
  <r>
    <x v="2"/>
    <x v="20"/>
    <x v="888"/>
    <x v="2"/>
    <x v="673"/>
    <x v="1015"/>
    <x v="10"/>
    <x v="1"/>
    <x v="1"/>
    <x v="19"/>
    <x v="0"/>
    <x v="302"/>
    <x v="10"/>
    <x v="383"/>
    <x v="31"/>
    <x v="464"/>
    <x v="0"/>
    <x v="507"/>
    <x v="458"/>
    <x v="397"/>
    <x v="230"/>
    <x v="542"/>
    <x v="522"/>
    <x v="520"/>
    <x v="2"/>
    <x v="1"/>
  </r>
  <r>
    <x v="2"/>
    <x v="20"/>
    <x v="888"/>
    <x v="2"/>
    <x v="674"/>
    <x v="1015"/>
    <x v="22"/>
    <x v="1"/>
    <x v="1"/>
    <x v="38"/>
    <x v="0"/>
    <x v="672"/>
    <x v="22"/>
    <x v="889"/>
    <x v="12"/>
    <x v="994"/>
    <x v="0"/>
    <x v="1048"/>
    <x v="952"/>
    <x v="834"/>
    <x v="230"/>
    <x v="1104"/>
    <x v="1079"/>
    <x v="1061"/>
    <x v="2"/>
    <x v="1"/>
  </r>
  <r>
    <x v="2"/>
    <x v="20"/>
    <x v="888"/>
    <x v="2"/>
    <x v="675"/>
    <x v="1015"/>
    <x v="21"/>
    <x v="1"/>
    <x v="1"/>
    <x v="38"/>
    <x v="0"/>
    <x v="640"/>
    <x v="21"/>
    <x v="853"/>
    <x v="12"/>
    <x v="949"/>
    <x v="0"/>
    <x v="995"/>
    <x v="909"/>
    <x v="791"/>
    <x v="230"/>
    <x v="1045"/>
    <x v="1023"/>
    <x v="1008"/>
    <x v="2"/>
    <x v="1"/>
  </r>
  <r>
    <x v="2"/>
    <x v="20"/>
    <x v="888"/>
    <x v="2"/>
    <x v="676"/>
    <x v="1015"/>
    <x v="12"/>
    <x v="1"/>
    <x v="1"/>
    <x v="38"/>
    <x v="0"/>
    <x v="365"/>
    <x v="12"/>
    <x v="482"/>
    <x v="12"/>
    <x v="544"/>
    <x v="0"/>
    <x v="585"/>
    <x v="541"/>
    <x v="463"/>
    <x v="230"/>
    <x v="628"/>
    <x v="602"/>
    <x v="599"/>
    <x v="2"/>
    <x v="1"/>
  </r>
  <r>
    <x v="2"/>
    <x v="20"/>
    <x v="888"/>
    <x v="2"/>
    <x v="677"/>
    <x v="1015"/>
    <x v="20"/>
    <x v="1"/>
    <x v="1"/>
    <x v="35"/>
    <x v="0"/>
    <x v="575"/>
    <x v="20"/>
    <x v="766"/>
    <x v="15"/>
    <x v="853"/>
    <x v="0"/>
    <x v="899"/>
    <x v="824"/>
    <x v="699"/>
    <x v="230"/>
    <x v="943"/>
    <x v="918"/>
    <x v="903"/>
    <x v="2"/>
    <x v="1"/>
  </r>
  <r>
    <x v="2"/>
    <x v="20"/>
    <x v="888"/>
    <x v="2"/>
    <x v="678"/>
    <x v="1015"/>
    <x v="20"/>
    <x v="1"/>
    <x v="1"/>
    <x v="36"/>
    <x v="0"/>
    <x v="579"/>
    <x v="20"/>
    <x v="770"/>
    <x v="14"/>
    <x v="856"/>
    <x v="0"/>
    <x v="902"/>
    <x v="827"/>
    <x v="702"/>
    <x v="230"/>
    <x v="946"/>
    <x v="921"/>
    <x v="906"/>
    <x v="2"/>
    <x v="1"/>
  </r>
  <r>
    <x v="2"/>
    <x v="20"/>
    <x v="888"/>
    <x v="2"/>
    <x v="679"/>
    <x v="1015"/>
    <x v="20"/>
    <x v="1"/>
    <x v="1"/>
    <x v="38"/>
    <x v="0"/>
    <x v="568"/>
    <x v="20"/>
    <x v="756"/>
    <x v="12"/>
    <x v="823"/>
    <x v="0"/>
    <x v="870"/>
    <x v="796"/>
    <x v="673"/>
    <x v="230"/>
    <x v="911"/>
    <x v="891"/>
    <x v="875"/>
    <x v="2"/>
    <x v="1"/>
  </r>
  <r>
    <x v="2"/>
    <x v="20"/>
    <x v="888"/>
    <x v="2"/>
    <x v="680"/>
    <x v="1015"/>
    <x v="20"/>
    <x v="1"/>
    <x v="1"/>
    <x v="37"/>
    <x v="0"/>
    <x v="571"/>
    <x v="20"/>
    <x v="761"/>
    <x v="13"/>
    <x v="831"/>
    <x v="0"/>
    <x v="879"/>
    <x v="804"/>
    <x v="681"/>
    <x v="230"/>
    <x v="920"/>
    <x v="899"/>
    <x v="883"/>
    <x v="2"/>
    <x v="1"/>
  </r>
  <r>
    <x v="2"/>
    <x v="20"/>
    <x v="888"/>
    <x v="2"/>
    <x v="681"/>
    <x v="1015"/>
    <x v="20"/>
    <x v="1"/>
    <x v="1"/>
    <x v="38"/>
    <x v="0"/>
    <x v="597"/>
    <x v="20"/>
    <x v="795"/>
    <x v="12"/>
    <x v="875"/>
    <x v="0"/>
    <x v="921"/>
    <x v="844"/>
    <x v="721"/>
    <x v="230"/>
    <x v="967"/>
    <x v="941"/>
    <x v="928"/>
    <x v="2"/>
    <x v="1"/>
  </r>
  <r>
    <x v="2"/>
    <x v="20"/>
    <x v="888"/>
    <x v="2"/>
    <x v="682"/>
    <x v="1015"/>
    <x v="4"/>
    <x v="1"/>
    <x v="1"/>
    <x v="38"/>
    <x v="0"/>
    <x v="84"/>
    <x v="4"/>
    <x v="88"/>
    <x v="12"/>
    <x v="118"/>
    <x v="0"/>
    <x v="138"/>
    <x v="121"/>
    <x v="93"/>
    <x v="230"/>
    <x v="166"/>
    <x v="143"/>
    <x v="142"/>
    <x v="2"/>
    <x v="1"/>
  </r>
  <r>
    <x v="2"/>
    <x v="20"/>
    <x v="888"/>
    <x v="2"/>
    <x v="683"/>
    <x v="1015"/>
    <x v="20"/>
    <x v="1"/>
    <x v="1"/>
    <x v="38"/>
    <x v="0"/>
    <x v="601"/>
    <x v="20"/>
    <x v="802"/>
    <x v="12"/>
    <x v="883"/>
    <x v="0"/>
    <x v="928"/>
    <x v="851"/>
    <x v="728"/>
    <x v="230"/>
    <x v="975"/>
    <x v="949"/>
    <x v="935"/>
    <x v="2"/>
    <x v="1"/>
  </r>
  <r>
    <x v="3"/>
    <x v="18"/>
    <x v="474"/>
    <x v="1"/>
    <x v="1560"/>
    <x v="236"/>
    <x v="49"/>
    <x v="1"/>
    <x v="1"/>
    <x v="19"/>
    <x v="4"/>
    <x v="829"/>
    <x v="49"/>
    <x v="1057"/>
    <x v="31"/>
    <x v="1192"/>
    <x v="0"/>
    <x v="1257"/>
    <x v="1094"/>
    <x v="923"/>
    <x v="230"/>
    <x v="1307"/>
    <x v="1295"/>
    <x v="1276"/>
    <x v="1"/>
    <x v="1"/>
  </r>
  <r>
    <x v="3"/>
    <x v="18"/>
    <x v="214"/>
    <x v="1"/>
    <x v="1561"/>
    <x v="237"/>
    <x v="89"/>
    <x v="0"/>
    <x v="1"/>
    <x v="18"/>
    <x v="2"/>
    <x v="914"/>
    <x v="89"/>
    <x v="1145"/>
    <x v="12"/>
    <x v="1275"/>
    <x v="2"/>
    <x v="1359"/>
    <x v="1127"/>
    <x v="923"/>
    <x v="230"/>
    <x v="1415"/>
    <x v="1398"/>
    <x v="1388"/>
    <x v="1"/>
    <x v="1"/>
  </r>
  <r>
    <x v="3"/>
    <x v="18"/>
    <x v="430"/>
    <x v="1"/>
    <x v="1562"/>
    <x v="238"/>
    <x v="91"/>
    <x v="0"/>
    <x v="1"/>
    <x v="18"/>
    <x v="3"/>
    <x v="917"/>
    <x v="91"/>
    <x v="1148"/>
    <x v="12"/>
    <x v="1277"/>
    <x v="2"/>
    <x v="1360"/>
    <x v="1128"/>
    <x v="923"/>
    <x v="230"/>
    <x v="1417"/>
    <x v="1400"/>
    <x v="1391"/>
    <x v="1"/>
    <x v="1"/>
  </r>
  <r>
    <x v="3"/>
    <x v="18"/>
    <x v="599"/>
    <x v="1"/>
    <x v="1563"/>
    <x v="239"/>
    <x v="46"/>
    <x v="1"/>
    <x v="1"/>
    <x v="19"/>
    <x v="4"/>
    <x v="828"/>
    <x v="46"/>
    <x v="1056"/>
    <x v="31"/>
    <x v="1189"/>
    <x v="0"/>
    <x v="1255"/>
    <x v="1093"/>
    <x v="923"/>
    <x v="230"/>
    <x v="1305"/>
    <x v="1292"/>
    <x v="1272"/>
    <x v="1"/>
    <x v="1"/>
  </r>
  <r>
    <x v="3"/>
    <x v="19"/>
    <x v="635"/>
    <x v="9"/>
    <x v="1564"/>
    <x v="668"/>
    <x v="20"/>
    <x v="1"/>
    <x v="1"/>
    <x v="38"/>
    <x v="6"/>
    <x v="546"/>
    <x v="20"/>
    <x v="730"/>
    <x v="12"/>
    <x v="790"/>
    <x v="0"/>
    <x v="837"/>
    <x v="763"/>
    <x v="642"/>
    <x v="230"/>
    <x v="878"/>
    <x v="855"/>
    <x v="840"/>
    <x v="16"/>
    <x v="1"/>
  </r>
  <r>
    <x v="3"/>
    <x v="19"/>
    <x v="657"/>
    <x v="9"/>
    <x v="1565"/>
    <x v="669"/>
    <x v="20"/>
    <x v="1"/>
    <x v="1"/>
    <x v="38"/>
    <x v="6"/>
    <x v="579"/>
    <x v="20"/>
    <x v="770"/>
    <x v="12"/>
    <x v="843"/>
    <x v="0"/>
    <x v="892"/>
    <x v="817"/>
    <x v="692"/>
    <x v="230"/>
    <x v="935"/>
    <x v="911"/>
    <x v="896"/>
    <x v="16"/>
    <x v="1"/>
  </r>
  <r>
    <x v="3"/>
    <x v="19"/>
    <x v="825"/>
    <x v="9"/>
    <x v="1566"/>
    <x v="670"/>
    <x v="2"/>
    <x v="1"/>
    <x v="1"/>
    <x v="38"/>
    <x v="6"/>
    <x v="31"/>
    <x v="2"/>
    <x v="32"/>
    <x v="12"/>
    <x v="40"/>
    <x v="0"/>
    <x v="47"/>
    <x v="43"/>
    <x v="35"/>
    <x v="230"/>
    <x v="59"/>
    <x v="50"/>
    <x v="49"/>
    <x v="16"/>
    <x v="1"/>
  </r>
  <r>
    <x v="3"/>
    <x v="19"/>
    <x v="165"/>
    <x v="1"/>
    <x v="1567"/>
    <x v="240"/>
    <x v="40"/>
    <x v="1"/>
    <x v="1"/>
    <x v="38"/>
    <x v="0"/>
    <x v="811"/>
    <x v="40"/>
    <x v="1038"/>
    <x v="31"/>
    <x v="1174"/>
    <x v="0"/>
    <x v="1238"/>
    <x v="1085"/>
    <x v="923"/>
    <x v="230"/>
    <x v="1291"/>
    <x v="1276"/>
    <x v="1260"/>
    <x v="1"/>
    <x v="1"/>
  </r>
  <r>
    <x v="3"/>
    <x v="20"/>
    <x v="484"/>
    <x v="9"/>
    <x v="1568"/>
    <x v="671"/>
    <x v="4"/>
    <x v="1"/>
    <x v="1"/>
    <x v="38"/>
    <x v="6"/>
    <x v="103"/>
    <x v="4"/>
    <x v="109"/>
    <x v="12"/>
    <x v="143"/>
    <x v="0"/>
    <x v="166"/>
    <x v="145"/>
    <x v="114"/>
    <x v="230"/>
    <x v="200"/>
    <x v="177"/>
    <x v="173"/>
    <x v="16"/>
    <x v="1"/>
  </r>
  <r>
    <x v="3"/>
    <x v="20"/>
    <x v="599"/>
    <x v="1"/>
    <x v="1569"/>
    <x v="241"/>
    <x v="37"/>
    <x v="1"/>
    <x v="1"/>
    <x v="19"/>
    <x v="4"/>
    <x v="799"/>
    <x v="37"/>
    <x v="1026"/>
    <x v="31"/>
    <x v="1157"/>
    <x v="0"/>
    <x v="1224"/>
    <x v="1076"/>
    <x v="923"/>
    <x v="230"/>
    <x v="1275"/>
    <x v="1258"/>
    <x v="1238"/>
    <x v="1"/>
    <x v="1"/>
  </r>
  <r>
    <x v="3"/>
    <x v="20"/>
    <x v="477"/>
    <x v="1"/>
    <x v="1570"/>
    <x v="242"/>
    <x v="57"/>
    <x v="1"/>
    <x v="1"/>
    <x v="19"/>
    <x v="4"/>
    <x v="857"/>
    <x v="57"/>
    <x v="1087"/>
    <x v="31"/>
    <x v="1221"/>
    <x v="0"/>
    <x v="1288"/>
    <x v="1105"/>
    <x v="923"/>
    <x v="230"/>
    <x v="1339"/>
    <x v="1324"/>
    <x v="1305"/>
    <x v="1"/>
    <x v="1"/>
  </r>
  <r>
    <x v="3"/>
    <x v="20"/>
    <x v="226"/>
    <x v="1"/>
    <x v="1571"/>
    <x v="243"/>
    <x v="56"/>
    <x v="0"/>
    <x v="1"/>
    <x v="17"/>
    <x v="6"/>
    <x v="854"/>
    <x v="56"/>
    <x v="1084"/>
    <x v="12"/>
    <x v="1214"/>
    <x v="2"/>
    <x v="1308"/>
    <x v="1117"/>
    <x v="923"/>
    <x v="230"/>
    <x v="1359"/>
    <x v="1346"/>
    <x v="1321"/>
    <x v="1"/>
    <x v="1"/>
  </r>
  <r>
    <x v="3"/>
    <x v="21"/>
    <x v="463"/>
    <x v="1"/>
    <x v="1572"/>
    <x v="244"/>
    <x v="20"/>
    <x v="1"/>
    <x v="1"/>
    <x v="19"/>
    <x v="6"/>
    <x v="647"/>
    <x v="20"/>
    <x v="861"/>
    <x v="31"/>
    <x v="998"/>
    <x v="0"/>
    <x v="1053"/>
    <x v="956"/>
    <x v="923"/>
    <x v="230"/>
    <x v="968"/>
    <x v="1085"/>
    <x v="1066"/>
    <x v="1"/>
    <x v="1"/>
  </r>
  <r>
    <x v="4"/>
    <x v="17"/>
    <x v="888"/>
    <x v="5"/>
    <x v="151"/>
    <x v="1015"/>
    <x v="68"/>
    <x v="1"/>
    <x v="1"/>
    <x v="19"/>
    <x v="0"/>
    <x v="882"/>
    <x v="68"/>
    <x v="1112"/>
    <x v="31"/>
    <x v="1244"/>
    <x v="0"/>
    <x v="1313"/>
    <x v="1114"/>
    <x v="923"/>
    <x v="230"/>
    <x v="1364"/>
    <x v="1350"/>
    <x v="1329"/>
    <x v="12"/>
    <x v="2"/>
  </r>
  <r>
    <x v="4"/>
    <x v="17"/>
    <x v="888"/>
    <x v="5"/>
    <x v="152"/>
    <x v="1015"/>
    <x v="37"/>
    <x v="1"/>
    <x v="1"/>
    <x v="19"/>
    <x v="0"/>
    <x v="793"/>
    <x v="37"/>
    <x v="1020"/>
    <x v="31"/>
    <x v="1153"/>
    <x v="0"/>
    <x v="1217"/>
    <x v="1073"/>
    <x v="923"/>
    <x v="230"/>
    <x v="1269"/>
    <x v="1253"/>
    <x v="1234"/>
    <x v="12"/>
    <x v="2"/>
  </r>
  <r>
    <x v="4"/>
    <x v="17"/>
    <x v="888"/>
    <x v="5"/>
    <x v="153"/>
    <x v="1015"/>
    <x v="43"/>
    <x v="1"/>
    <x v="1"/>
    <x v="19"/>
    <x v="0"/>
    <x v="807"/>
    <x v="43"/>
    <x v="1034"/>
    <x v="31"/>
    <x v="1165"/>
    <x v="0"/>
    <x v="1234"/>
    <x v="1083"/>
    <x v="923"/>
    <x v="230"/>
    <x v="1285"/>
    <x v="1270"/>
    <x v="1254"/>
    <x v="12"/>
    <x v="2"/>
  </r>
  <r>
    <x v="4"/>
    <x v="17"/>
    <x v="888"/>
    <x v="5"/>
    <x v="154"/>
    <x v="1015"/>
    <x v="21"/>
    <x v="1"/>
    <x v="1"/>
    <x v="19"/>
    <x v="0"/>
    <x v="681"/>
    <x v="21"/>
    <x v="900"/>
    <x v="31"/>
    <x v="1038"/>
    <x v="0"/>
    <x v="1093"/>
    <x v="992"/>
    <x v="923"/>
    <x v="230"/>
    <x v="1105"/>
    <x v="1125"/>
    <x v="1107"/>
    <x v="12"/>
    <x v="2"/>
  </r>
  <r>
    <x v="4"/>
    <x v="17"/>
    <x v="888"/>
    <x v="5"/>
    <x v="155"/>
    <x v="1015"/>
    <x v="9"/>
    <x v="1"/>
    <x v="1"/>
    <x v="19"/>
    <x v="0"/>
    <x v="332"/>
    <x v="9"/>
    <x v="431"/>
    <x v="31"/>
    <x v="510"/>
    <x v="0"/>
    <x v="554"/>
    <x v="505"/>
    <x v="923"/>
    <x v="230"/>
    <x v="543"/>
    <x v="570"/>
    <x v="566"/>
    <x v="12"/>
    <x v="2"/>
  </r>
  <r>
    <x v="4"/>
    <x v="17"/>
    <x v="888"/>
    <x v="5"/>
    <x v="156"/>
    <x v="1015"/>
    <x v="24"/>
    <x v="1"/>
    <x v="1"/>
    <x v="19"/>
    <x v="0"/>
    <x v="715"/>
    <x v="24"/>
    <x v="939"/>
    <x v="31"/>
    <x v="1073"/>
    <x v="0"/>
    <x v="1130"/>
    <x v="1017"/>
    <x v="923"/>
    <x v="230"/>
    <x v="1164"/>
    <x v="1168"/>
    <x v="1145"/>
    <x v="12"/>
    <x v="2"/>
  </r>
  <r>
    <x v="4"/>
    <x v="17"/>
    <x v="888"/>
    <x v="5"/>
    <x v="157"/>
    <x v="1015"/>
    <x v="9"/>
    <x v="1"/>
    <x v="1"/>
    <x v="19"/>
    <x v="0"/>
    <x v="290"/>
    <x v="9"/>
    <x v="367"/>
    <x v="31"/>
    <x v="446"/>
    <x v="0"/>
    <x v="484"/>
    <x v="442"/>
    <x v="923"/>
    <x v="230"/>
    <x v="459"/>
    <x v="500"/>
    <x v="497"/>
    <x v="12"/>
    <x v="2"/>
  </r>
  <r>
    <x v="4"/>
    <x v="17"/>
    <x v="888"/>
    <x v="5"/>
    <x v="158"/>
    <x v="1015"/>
    <x v="2"/>
    <x v="1"/>
    <x v="1"/>
    <x v="19"/>
    <x v="0"/>
    <x v="45"/>
    <x v="2"/>
    <x v="47"/>
    <x v="31"/>
    <x v="65"/>
    <x v="0"/>
    <x v="78"/>
    <x v="68"/>
    <x v="923"/>
    <x v="230"/>
    <x v="78"/>
    <x v="85"/>
    <x v="83"/>
    <x v="12"/>
    <x v="2"/>
  </r>
  <r>
    <x v="4"/>
    <x v="17"/>
    <x v="888"/>
    <x v="5"/>
    <x v="159"/>
    <x v="1015"/>
    <x v="16"/>
    <x v="1"/>
    <x v="1"/>
    <x v="19"/>
    <x v="0"/>
    <x v="489"/>
    <x v="16"/>
    <x v="648"/>
    <x v="31"/>
    <x v="737"/>
    <x v="0"/>
    <x v="790"/>
    <x v="718"/>
    <x v="923"/>
    <x v="230"/>
    <x v="783"/>
    <x v="804"/>
    <x v="793"/>
    <x v="12"/>
    <x v="2"/>
  </r>
  <r>
    <x v="4"/>
    <x v="17"/>
    <x v="888"/>
    <x v="5"/>
    <x v="160"/>
    <x v="1015"/>
    <x v="6"/>
    <x v="1"/>
    <x v="1"/>
    <x v="19"/>
    <x v="0"/>
    <x v="191"/>
    <x v="6"/>
    <x v="227"/>
    <x v="31"/>
    <x v="289"/>
    <x v="0"/>
    <x v="326"/>
    <x v="296"/>
    <x v="923"/>
    <x v="230"/>
    <x v="328"/>
    <x v="340"/>
    <x v="339"/>
    <x v="12"/>
    <x v="2"/>
  </r>
  <r>
    <x v="4"/>
    <x v="17"/>
    <x v="888"/>
    <x v="5"/>
    <x v="161"/>
    <x v="1015"/>
    <x v="11"/>
    <x v="1"/>
    <x v="1"/>
    <x v="19"/>
    <x v="0"/>
    <x v="387"/>
    <x v="11"/>
    <x v="509"/>
    <x v="31"/>
    <x v="590"/>
    <x v="0"/>
    <x v="639"/>
    <x v="579"/>
    <x v="923"/>
    <x v="230"/>
    <x v="639"/>
    <x v="652"/>
    <x v="645"/>
    <x v="12"/>
    <x v="2"/>
  </r>
  <r>
    <x v="4"/>
    <x v="17"/>
    <x v="888"/>
    <x v="5"/>
    <x v="162"/>
    <x v="1015"/>
    <x v="4"/>
    <x v="1"/>
    <x v="1"/>
    <x v="19"/>
    <x v="0"/>
    <x v="129"/>
    <x v="4"/>
    <x v="141"/>
    <x v="31"/>
    <x v="193"/>
    <x v="0"/>
    <x v="218"/>
    <x v="195"/>
    <x v="923"/>
    <x v="230"/>
    <x v="218"/>
    <x v="228"/>
    <x v="228"/>
    <x v="12"/>
    <x v="2"/>
  </r>
  <r>
    <x v="4"/>
    <x v="17"/>
    <x v="888"/>
    <x v="5"/>
    <x v="163"/>
    <x v="1015"/>
    <x v="12"/>
    <x v="1"/>
    <x v="1"/>
    <x v="19"/>
    <x v="0"/>
    <x v="394"/>
    <x v="12"/>
    <x v="517"/>
    <x v="31"/>
    <x v="599"/>
    <x v="0"/>
    <x v="647"/>
    <x v="588"/>
    <x v="923"/>
    <x v="230"/>
    <x v="650"/>
    <x v="662"/>
    <x v="655"/>
    <x v="12"/>
    <x v="2"/>
  </r>
  <r>
    <x v="4"/>
    <x v="17"/>
    <x v="888"/>
    <x v="5"/>
    <x v="164"/>
    <x v="1015"/>
    <x v="57"/>
    <x v="1"/>
    <x v="1"/>
    <x v="19"/>
    <x v="0"/>
    <x v="866"/>
    <x v="57"/>
    <x v="1096"/>
    <x v="31"/>
    <x v="1231"/>
    <x v="0"/>
    <x v="1302"/>
    <x v="1111"/>
    <x v="923"/>
    <x v="230"/>
    <x v="1351"/>
    <x v="1338"/>
    <x v="1316"/>
    <x v="12"/>
    <x v="2"/>
  </r>
  <r>
    <x v="4"/>
    <x v="18"/>
    <x v="888"/>
    <x v="5"/>
    <x v="165"/>
    <x v="1015"/>
    <x v="12"/>
    <x v="1"/>
    <x v="1"/>
    <x v="19"/>
    <x v="0"/>
    <x v="404"/>
    <x v="12"/>
    <x v="531"/>
    <x v="31"/>
    <x v="610"/>
    <x v="0"/>
    <x v="656"/>
    <x v="598"/>
    <x v="923"/>
    <x v="230"/>
    <x v="663"/>
    <x v="674"/>
    <x v="664"/>
    <x v="12"/>
    <x v="2"/>
  </r>
  <r>
    <x v="4"/>
    <x v="18"/>
    <x v="888"/>
    <x v="5"/>
    <x v="166"/>
    <x v="1015"/>
    <x v="2"/>
    <x v="1"/>
    <x v="1"/>
    <x v="19"/>
    <x v="0"/>
    <x v="46"/>
    <x v="2"/>
    <x v="48"/>
    <x v="31"/>
    <x v="68"/>
    <x v="0"/>
    <x v="82"/>
    <x v="72"/>
    <x v="923"/>
    <x v="230"/>
    <x v="82"/>
    <x v="88"/>
    <x v="88"/>
    <x v="12"/>
    <x v="2"/>
  </r>
  <r>
    <x v="4"/>
    <x v="18"/>
    <x v="888"/>
    <x v="5"/>
    <x v="167"/>
    <x v="1015"/>
    <x v="2"/>
    <x v="1"/>
    <x v="1"/>
    <x v="19"/>
    <x v="0"/>
    <x v="40"/>
    <x v="2"/>
    <x v="41"/>
    <x v="31"/>
    <x v="56"/>
    <x v="0"/>
    <x v="68"/>
    <x v="58"/>
    <x v="923"/>
    <x v="230"/>
    <x v="67"/>
    <x v="71"/>
    <x v="72"/>
    <x v="12"/>
    <x v="2"/>
  </r>
  <r>
    <x v="4"/>
    <x v="18"/>
    <x v="888"/>
    <x v="5"/>
    <x v="168"/>
    <x v="1015"/>
    <x v="5"/>
    <x v="1"/>
    <x v="1"/>
    <x v="19"/>
    <x v="0"/>
    <x v="151"/>
    <x v="5"/>
    <x v="172"/>
    <x v="31"/>
    <x v="228"/>
    <x v="0"/>
    <x v="256"/>
    <x v="230"/>
    <x v="923"/>
    <x v="230"/>
    <x v="262"/>
    <x v="270"/>
    <x v="266"/>
    <x v="12"/>
    <x v="2"/>
  </r>
  <r>
    <x v="4"/>
    <x v="18"/>
    <x v="888"/>
    <x v="5"/>
    <x v="169"/>
    <x v="1015"/>
    <x v="1"/>
    <x v="1"/>
    <x v="1"/>
    <x v="19"/>
    <x v="0"/>
    <x v="13"/>
    <x v="1"/>
    <x v="14"/>
    <x v="31"/>
    <x v="22"/>
    <x v="0"/>
    <x v="21"/>
    <x v="18"/>
    <x v="923"/>
    <x v="230"/>
    <x v="15"/>
    <x v="21"/>
    <x v="22"/>
    <x v="12"/>
    <x v="2"/>
  </r>
  <r>
    <x v="4"/>
    <x v="18"/>
    <x v="888"/>
    <x v="5"/>
    <x v="170"/>
    <x v="1015"/>
    <x v="29"/>
    <x v="1"/>
    <x v="1"/>
    <x v="19"/>
    <x v="0"/>
    <x v="756"/>
    <x v="29"/>
    <x v="982"/>
    <x v="31"/>
    <x v="1112"/>
    <x v="0"/>
    <x v="1181"/>
    <x v="1060"/>
    <x v="923"/>
    <x v="230"/>
    <x v="1224"/>
    <x v="1222"/>
    <x v="1199"/>
    <x v="12"/>
    <x v="2"/>
  </r>
  <r>
    <x v="4"/>
    <x v="18"/>
    <x v="888"/>
    <x v="5"/>
    <x v="171"/>
    <x v="1015"/>
    <x v="10"/>
    <x v="1"/>
    <x v="1"/>
    <x v="19"/>
    <x v="0"/>
    <x v="353"/>
    <x v="10"/>
    <x v="462"/>
    <x v="31"/>
    <x v="551"/>
    <x v="0"/>
    <x v="593"/>
    <x v="547"/>
    <x v="923"/>
    <x v="230"/>
    <x v="587"/>
    <x v="609"/>
    <x v="606"/>
    <x v="12"/>
    <x v="2"/>
  </r>
  <r>
    <x v="4"/>
    <x v="19"/>
    <x v="888"/>
    <x v="5"/>
    <x v="172"/>
    <x v="1015"/>
    <x v="17"/>
    <x v="1"/>
    <x v="1"/>
    <x v="19"/>
    <x v="0"/>
    <x v="526"/>
    <x v="17"/>
    <x v="700"/>
    <x v="31"/>
    <x v="810"/>
    <x v="0"/>
    <x v="858"/>
    <x v="784"/>
    <x v="923"/>
    <x v="230"/>
    <x v="821"/>
    <x v="877"/>
    <x v="862"/>
    <x v="12"/>
    <x v="2"/>
  </r>
  <r>
    <x v="4"/>
    <x v="19"/>
    <x v="888"/>
    <x v="5"/>
    <x v="173"/>
    <x v="1015"/>
    <x v="21"/>
    <x v="1"/>
    <x v="1"/>
    <x v="19"/>
    <x v="0"/>
    <x v="686"/>
    <x v="21"/>
    <x v="907"/>
    <x v="31"/>
    <x v="1044"/>
    <x v="0"/>
    <x v="1098"/>
    <x v="996"/>
    <x v="923"/>
    <x v="230"/>
    <x v="1121"/>
    <x v="1134"/>
    <x v="1112"/>
    <x v="12"/>
    <x v="2"/>
  </r>
  <r>
    <x v="4"/>
    <x v="19"/>
    <x v="888"/>
    <x v="5"/>
    <x v="174"/>
    <x v="1015"/>
    <x v="13"/>
    <x v="1"/>
    <x v="1"/>
    <x v="19"/>
    <x v="0"/>
    <x v="452"/>
    <x v="13"/>
    <x v="600"/>
    <x v="31"/>
    <x v="689"/>
    <x v="0"/>
    <x v="736"/>
    <x v="669"/>
    <x v="923"/>
    <x v="230"/>
    <x v="721"/>
    <x v="750"/>
    <x v="740"/>
    <x v="12"/>
    <x v="2"/>
  </r>
  <r>
    <x v="4"/>
    <x v="19"/>
    <x v="888"/>
    <x v="5"/>
    <x v="175"/>
    <x v="1015"/>
    <x v="20"/>
    <x v="1"/>
    <x v="1"/>
    <x v="19"/>
    <x v="0"/>
    <x v="697"/>
    <x v="20"/>
    <x v="918"/>
    <x v="31"/>
    <x v="1055"/>
    <x v="0"/>
    <x v="1113"/>
    <x v="1007"/>
    <x v="923"/>
    <x v="230"/>
    <x v="1147"/>
    <x v="1149"/>
    <x v="1125"/>
    <x v="12"/>
    <x v="2"/>
  </r>
  <r>
    <x v="4"/>
    <x v="19"/>
    <x v="888"/>
    <x v="5"/>
    <x v="176"/>
    <x v="1015"/>
    <x v="15"/>
    <x v="1"/>
    <x v="1"/>
    <x v="19"/>
    <x v="0"/>
    <x v="475"/>
    <x v="15"/>
    <x v="630"/>
    <x v="31"/>
    <x v="720"/>
    <x v="0"/>
    <x v="771"/>
    <x v="699"/>
    <x v="923"/>
    <x v="230"/>
    <x v="768"/>
    <x v="784"/>
    <x v="774"/>
    <x v="12"/>
    <x v="2"/>
  </r>
  <r>
    <x v="4"/>
    <x v="19"/>
    <x v="888"/>
    <x v="5"/>
    <x v="177"/>
    <x v="1015"/>
    <x v="19"/>
    <x v="1"/>
    <x v="1"/>
    <x v="19"/>
    <x v="0"/>
    <x v="658"/>
    <x v="19"/>
    <x v="873"/>
    <x v="31"/>
    <x v="1009"/>
    <x v="0"/>
    <x v="1067"/>
    <x v="968"/>
    <x v="923"/>
    <x v="230"/>
    <x v="995"/>
    <x v="1097"/>
    <x v="1080"/>
    <x v="12"/>
    <x v="2"/>
  </r>
  <r>
    <x v="4"/>
    <x v="19"/>
    <x v="888"/>
    <x v="5"/>
    <x v="178"/>
    <x v="1015"/>
    <x v="10"/>
    <x v="1"/>
    <x v="1"/>
    <x v="19"/>
    <x v="0"/>
    <x v="356"/>
    <x v="10"/>
    <x v="468"/>
    <x v="31"/>
    <x v="558"/>
    <x v="0"/>
    <x v="601"/>
    <x v="553"/>
    <x v="923"/>
    <x v="230"/>
    <x v="590"/>
    <x v="615"/>
    <x v="612"/>
    <x v="12"/>
    <x v="2"/>
  </r>
  <r>
    <x v="4"/>
    <x v="19"/>
    <x v="888"/>
    <x v="5"/>
    <x v="179"/>
    <x v="1015"/>
    <x v="23"/>
    <x v="1"/>
    <x v="1"/>
    <x v="19"/>
    <x v="0"/>
    <x v="709"/>
    <x v="23"/>
    <x v="932"/>
    <x v="31"/>
    <x v="1071"/>
    <x v="0"/>
    <x v="1127"/>
    <x v="1016"/>
    <x v="923"/>
    <x v="230"/>
    <x v="1158"/>
    <x v="1166"/>
    <x v="1143"/>
    <x v="12"/>
    <x v="2"/>
  </r>
  <r>
    <x v="4"/>
    <x v="19"/>
    <x v="888"/>
    <x v="5"/>
    <x v="180"/>
    <x v="1015"/>
    <x v="10"/>
    <x v="1"/>
    <x v="1"/>
    <x v="19"/>
    <x v="0"/>
    <x v="342"/>
    <x v="10"/>
    <x v="446"/>
    <x v="31"/>
    <x v="525"/>
    <x v="0"/>
    <x v="565"/>
    <x v="521"/>
    <x v="923"/>
    <x v="230"/>
    <x v="566"/>
    <x v="584"/>
    <x v="579"/>
    <x v="12"/>
    <x v="2"/>
  </r>
  <r>
    <x v="4"/>
    <x v="19"/>
    <x v="888"/>
    <x v="5"/>
    <x v="181"/>
    <x v="1015"/>
    <x v="13"/>
    <x v="1"/>
    <x v="1"/>
    <x v="19"/>
    <x v="0"/>
    <x v="428"/>
    <x v="13"/>
    <x v="569"/>
    <x v="31"/>
    <x v="653"/>
    <x v="0"/>
    <x v="702"/>
    <x v="637"/>
    <x v="923"/>
    <x v="230"/>
    <x v="698"/>
    <x v="714"/>
    <x v="703"/>
    <x v="12"/>
    <x v="2"/>
  </r>
  <r>
    <x v="4"/>
    <x v="19"/>
    <x v="888"/>
    <x v="5"/>
    <x v="182"/>
    <x v="1015"/>
    <x v="4"/>
    <x v="1"/>
    <x v="1"/>
    <x v="19"/>
    <x v="0"/>
    <x v="113"/>
    <x v="4"/>
    <x v="120"/>
    <x v="31"/>
    <x v="168"/>
    <x v="0"/>
    <x v="190"/>
    <x v="171"/>
    <x v="923"/>
    <x v="230"/>
    <x v="199"/>
    <x v="202"/>
    <x v="199"/>
    <x v="12"/>
    <x v="2"/>
  </r>
  <r>
    <x v="4"/>
    <x v="19"/>
    <x v="888"/>
    <x v="5"/>
    <x v="183"/>
    <x v="1015"/>
    <x v="19"/>
    <x v="1"/>
    <x v="1"/>
    <x v="19"/>
    <x v="0"/>
    <x v="626"/>
    <x v="19"/>
    <x v="833"/>
    <x v="31"/>
    <x v="969"/>
    <x v="0"/>
    <x v="1021"/>
    <x v="930"/>
    <x v="923"/>
    <x v="230"/>
    <x v="926"/>
    <x v="1051"/>
    <x v="1034"/>
    <x v="12"/>
    <x v="2"/>
  </r>
  <r>
    <x v="4"/>
    <x v="19"/>
    <x v="888"/>
    <x v="5"/>
    <x v="184"/>
    <x v="1015"/>
    <x v="2"/>
    <x v="1"/>
    <x v="1"/>
    <x v="19"/>
    <x v="0"/>
    <x v="41"/>
    <x v="2"/>
    <x v="43"/>
    <x v="31"/>
    <x v="58"/>
    <x v="0"/>
    <x v="70"/>
    <x v="60"/>
    <x v="923"/>
    <x v="230"/>
    <x v="69"/>
    <x v="75"/>
    <x v="75"/>
    <x v="12"/>
    <x v="2"/>
  </r>
  <r>
    <x v="4"/>
    <x v="19"/>
    <x v="888"/>
    <x v="5"/>
    <x v="185"/>
    <x v="1015"/>
    <x v="15"/>
    <x v="1"/>
    <x v="1"/>
    <x v="19"/>
    <x v="0"/>
    <x v="487"/>
    <x v="15"/>
    <x v="645"/>
    <x v="31"/>
    <x v="735"/>
    <x v="0"/>
    <x v="788"/>
    <x v="716"/>
    <x v="923"/>
    <x v="230"/>
    <x v="782"/>
    <x v="802"/>
    <x v="790"/>
    <x v="12"/>
    <x v="2"/>
  </r>
  <r>
    <x v="4"/>
    <x v="19"/>
    <x v="888"/>
    <x v="5"/>
    <x v="186"/>
    <x v="1015"/>
    <x v="8"/>
    <x v="1"/>
    <x v="1"/>
    <x v="19"/>
    <x v="0"/>
    <x v="253"/>
    <x v="8"/>
    <x v="314"/>
    <x v="31"/>
    <x v="388"/>
    <x v="0"/>
    <x v="423"/>
    <x v="383"/>
    <x v="923"/>
    <x v="230"/>
    <x v="422"/>
    <x v="436"/>
    <x v="431"/>
    <x v="12"/>
    <x v="2"/>
  </r>
  <r>
    <x v="4"/>
    <x v="19"/>
    <x v="888"/>
    <x v="5"/>
    <x v="187"/>
    <x v="1015"/>
    <x v="5"/>
    <x v="1"/>
    <x v="1"/>
    <x v="19"/>
    <x v="0"/>
    <x v="144"/>
    <x v="5"/>
    <x v="163"/>
    <x v="31"/>
    <x v="214"/>
    <x v="0"/>
    <x v="243"/>
    <x v="216"/>
    <x v="923"/>
    <x v="230"/>
    <x v="241"/>
    <x v="253"/>
    <x v="252"/>
    <x v="12"/>
    <x v="2"/>
  </r>
  <r>
    <x v="4"/>
    <x v="19"/>
    <x v="888"/>
    <x v="5"/>
    <x v="188"/>
    <x v="1015"/>
    <x v="13"/>
    <x v="1"/>
    <x v="1"/>
    <x v="19"/>
    <x v="0"/>
    <x v="410"/>
    <x v="13"/>
    <x v="539"/>
    <x v="31"/>
    <x v="625"/>
    <x v="0"/>
    <x v="673"/>
    <x v="611"/>
    <x v="923"/>
    <x v="230"/>
    <x v="677"/>
    <x v="689"/>
    <x v="679"/>
    <x v="12"/>
    <x v="2"/>
  </r>
  <r>
    <x v="4"/>
    <x v="20"/>
    <x v="888"/>
    <x v="5"/>
    <x v="189"/>
    <x v="1015"/>
    <x v="60"/>
    <x v="1"/>
    <x v="1"/>
    <x v="19"/>
    <x v="0"/>
    <x v="867"/>
    <x v="60"/>
    <x v="1097"/>
    <x v="31"/>
    <x v="1233"/>
    <x v="0"/>
    <x v="1303"/>
    <x v="1112"/>
    <x v="923"/>
    <x v="230"/>
    <x v="1352"/>
    <x v="1340"/>
    <x v="1318"/>
    <x v="12"/>
    <x v="2"/>
  </r>
  <r>
    <x v="4"/>
    <x v="20"/>
    <x v="888"/>
    <x v="5"/>
    <x v="190"/>
    <x v="1015"/>
    <x v="14"/>
    <x v="1"/>
    <x v="1"/>
    <x v="19"/>
    <x v="0"/>
    <x v="454"/>
    <x v="14"/>
    <x v="603"/>
    <x v="31"/>
    <x v="690"/>
    <x v="0"/>
    <x v="738"/>
    <x v="671"/>
    <x v="923"/>
    <x v="230"/>
    <x v="724"/>
    <x v="752"/>
    <x v="741"/>
    <x v="12"/>
    <x v="2"/>
  </r>
  <r>
    <x v="4"/>
    <x v="20"/>
    <x v="888"/>
    <x v="5"/>
    <x v="191"/>
    <x v="1015"/>
    <x v="12"/>
    <x v="1"/>
    <x v="1"/>
    <x v="19"/>
    <x v="0"/>
    <x v="416"/>
    <x v="12"/>
    <x v="549"/>
    <x v="31"/>
    <x v="635"/>
    <x v="0"/>
    <x v="679"/>
    <x v="619"/>
    <x v="923"/>
    <x v="230"/>
    <x v="685"/>
    <x v="696"/>
    <x v="684"/>
    <x v="12"/>
    <x v="2"/>
  </r>
  <r>
    <x v="4"/>
    <x v="20"/>
    <x v="888"/>
    <x v="5"/>
    <x v="192"/>
    <x v="1015"/>
    <x v="33"/>
    <x v="1"/>
    <x v="1"/>
    <x v="19"/>
    <x v="0"/>
    <x v="772"/>
    <x v="33"/>
    <x v="998"/>
    <x v="31"/>
    <x v="1132"/>
    <x v="0"/>
    <x v="1202"/>
    <x v="1067"/>
    <x v="923"/>
    <x v="230"/>
    <x v="1255"/>
    <x v="1242"/>
    <x v="1222"/>
    <x v="12"/>
    <x v="2"/>
  </r>
  <r>
    <x v="4"/>
    <x v="20"/>
    <x v="888"/>
    <x v="5"/>
    <x v="193"/>
    <x v="1015"/>
    <x v="8"/>
    <x v="1"/>
    <x v="1"/>
    <x v="19"/>
    <x v="0"/>
    <x v="242"/>
    <x v="8"/>
    <x v="297"/>
    <x v="31"/>
    <x v="366"/>
    <x v="0"/>
    <x v="403"/>
    <x v="363"/>
    <x v="923"/>
    <x v="230"/>
    <x v="406"/>
    <x v="415"/>
    <x v="412"/>
    <x v="12"/>
    <x v="2"/>
  </r>
  <r>
    <x v="4"/>
    <x v="20"/>
    <x v="888"/>
    <x v="5"/>
    <x v="194"/>
    <x v="1015"/>
    <x v="2"/>
    <x v="1"/>
    <x v="1"/>
    <x v="19"/>
    <x v="0"/>
    <x v="45"/>
    <x v="2"/>
    <x v="47"/>
    <x v="31"/>
    <x v="65"/>
    <x v="0"/>
    <x v="78"/>
    <x v="68"/>
    <x v="923"/>
    <x v="230"/>
    <x v="78"/>
    <x v="85"/>
    <x v="83"/>
    <x v="12"/>
    <x v="2"/>
  </r>
  <r>
    <x v="4"/>
    <x v="20"/>
    <x v="888"/>
    <x v="5"/>
    <x v="195"/>
    <x v="1015"/>
    <x v="2"/>
    <x v="1"/>
    <x v="1"/>
    <x v="19"/>
    <x v="0"/>
    <x v="54"/>
    <x v="2"/>
    <x v="56"/>
    <x v="31"/>
    <x v="76"/>
    <x v="0"/>
    <x v="91"/>
    <x v="81"/>
    <x v="923"/>
    <x v="230"/>
    <x v="101"/>
    <x v="97"/>
    <x v="97"/>
    <x v="12"/>
    <x v="2"/>
  </r>
  <r>
    <x v="4"/>
    <x v="20"/>
    <x v="888"/>
    <x v="5"/>
    <x v="196"/>
    <x v="1015"/>
    <x v="7"/>
    <x v="1"/>
    <x v="1"/>
    <x v="19"/>
    <x v="0"/>
    <x v="241"/>
    <x v="7"/>
    <x v="296"/>
    <x v="31"/>
    <x v="364"/>
    <x v="0"/>
    <x v="401"/>
    <x v="361"/>
    <x v="923"/>
    <x v="230"/>
    <x v="405"/>
    <x v="413"/>
    <x v="410"/>
    <x v="12"/>
    <x v="2"/>
  </r>
  <r>
    <x v="4"/>
    <x v="20"/>
    <x v="888"/>
    <x v="5"/>
    <x v="0"/>
    <x v="1015"/>
    <x v="4"/>
    <x v="1"/>
    <x v="1"/>
    <x v="19"/>
    <x v="0"/>
    <x v="105"/>
    <x v="4"/>
    <x v="111"/>
    <x v="31"/>
    <x v="153"/>
    <x v="0"/>
    <x v="176"/>
    <x v="156"/>
    <x v="923"/>
    <x v="230"/>
    <x v="187"/>
    <x v="186"/>
    <x v="184"/>
    <x v="12"/>
    <x v="2"/>
  </r>
  <r>
    <x v="4"/>
    <x v="20"/>
    <x v="888"/>
    <x v="5"/>
    <x v="1"/>
    <x v="1015"/>
    <x v="12"/>
    <x v="1"/>
    <x v="1"/>
    <x v="19"/>
    <x v="0"/>
    <x v="368"/>
    <x v="12"/>
    <x v="486"/>
    <x v="31"/>
    <x v="566"/>
    <x v="0"/>
    <x v="609"/>
    <x v="560"/>
    <x v="923"/>
    <x v="230"/>
    <x v="601"/>
    <x v="624"/>
    <x v="620"/>
    <x v="12"/>
    <x v="2"/>
  </r>
  <r>
    <x v="4"/>
    <x v="20"/>
    <x v="888"/>
    <x v="5"/>
    <x v="2"/>
    <x v="1015"/>
    <x v="31"/>
    <x v="1"/>
    <x v="1"/>
    <x v="19"/>
    <x v="0"/>
    <x v="780"/>
    <x v="31"/>
    <x v="1006"/>
    <x v="31"/>
    <x v="1140"/>
    <x v="0"/>
    <x v="1206"/>
    <x v="1069"/>
    <x v="923"/>
    <x v="230"/>
    <x v="1259"/>
    <x v="1245"/>
    <x v="1228"/>
    <x v="12"/>
    <x v="2"/>
  </r>
  <r>
    <x v="4"/>
    <x v="20"/>
    <x v="888"/>
    <x v="5"/>
    <x v="3"/>
    <x v="1015"/>
    <x v="21"/>
    <x v="1"/>
    <x v="1"/>
    <x v="19"/>
    <x v="0"/>
    <x v="694"/>
    <x v="21"/>
    <x v="915"/>
    <x v="31"/>
    <x v="1051"/>
    <x v="0"/>
    <x v="1111"/>
    <x v="1005"/>
    <x v="923"/>
    <x v="230"/>
    <x v="1140"/>
    <x v="1146"/>
    <x v="1123"/>
    <x v="12"/>
    <x v="2"/>
  </r>
  <r>
    <x v="4"/>
    <x v="20"/>
    <x v="888"/>
    <x v="5"/>
    <x v="4"/>
    <x v="1015"/>
    <x v="68"/>
    <x v="1"/>
    <x v="1"/>
    <x v="19"/>
    <x v="0"/>
    <x v="883"/>
    <x v="68"/>
    <x v="1113"/>
    <x v="31"/>
    <x v="1246"/>
    <x v="0"/>
    <x v="1315"/>
    <x v="1115"/>
    <x v="923"/>
    <x v="230"/>
    <x v="1367"/>
    <x v="1353"/>
    <x v="1331"/>
    <x v="12"/>
    <x v="2"/>
  </r>
  <r>
    <x v="4"/>
    <x v="20"/>
    <x v="888"/>
    <x v="5"/>
    <x v="5"/>
    <x v="1015"/>
    <x v="13"/>
    <x v="1"/>
    <x v="1"/>
    <x v="19"/>
    <x v="0"/>
    <x v="431"/>
    <x v="13"/>
    <x v="573"/>
    <x v="31"/>
    <x v="659"/>
    <x v="0"/>
    <x v="706"/>
    <x v="641"/>
    <x v="923"/>
    <x v="230"/>
    <x v="701"/>
    <x v="718"/>
    <x v="708"/>
    <x v="12"/>
    <x v="2"/>
  </r>
  <r>
    <x v="4"/>
    <x v="20"/>
    <x v="888"/>
    <x v="5"/>
    <x v="6"/>
    <x v="1015"/>
    <x v="12"/>
    <x v="1"/>
    <x v="1"/>
    <x v="19"/>
    <x v="0"/>
    <x v="425"/>
    <x v="12"/>
    <x v="565"/>
    <x v="31"/>
    <x v="649"/>
    <x v="0"/>
    <x v="698"/>
    <x v="633"/>
    <x v="923"/>
    <x v="230"/>
    <x v="695"/>
    <x v="711"/>
    <x v="700"/>
    <x v="12"/>
    <x v="2"/>
  </r>
  <r>
    <x v="6"/>
    <x v="18"/>
    <x v="759"/>
    <x v="2"/>
    <x v="1027"/>
    <x v="447"/>
    <x v="20"/>
    <x v="1"/>
    <x v="1"/>
    <x v="38"/>
    <x v="0"/>
    <x v="533"/>
    <x v="20"/>
    <x v="710"/>
    <x v="31"/>
    <x v="819"/>
    <x v="0"/>
    <x v="867"/>
    <x v="793"/>
    <x v="670"/>
    <x v="230"/>
    <x v="907"/>
    <x v="887"/>
    <x v="872"/>
    <x v="2"/>
    <x v="1"/>
  </r>
  <r>
    <x v="6"/>
    <x v="18"/>
    <x v="853"/>
    <x v="2"/>
    <x v="1028"/>
    <x v="448"/>
    <x v="20"/>
    <x v="1"/>
    <x v="1"/>
    <x v="38"/>
    <x v="0"/>
    <x v="602"/>
    <x v="20"/>
    <x v="803"/>
    <x v="31"/>
    <x v="937"/>
    <x v="0"/>
    <x v="981"/>
    <x v="898"/>
    <x v="778"/>
    <x v="230"/>
    <x v="1032"/>
    <x v="1009"/>
    <x v="994"/>
    <x v="2"/>
    <x v="1"/>
  </r>
  <r>
    <x v="6"/>
    <x v="18"/>
    <x v="601"/>
    <x v="2"/>
    <x v="1029"/>
    <x v="449"/>
    <x v="20"/>
    <x v="1"/>
    <x v="1"/>
    <x v="38"/>
    <x v="0"/>
    <x v="607"/>
    <x v="20"/>
    <x v="809"/>
    <x v="31"/>
    <x v="945"/>
    <x v="0"/>
    <x v="991"/>
    <x v="906"/>
    <x v="786"/>
    <x v="230"/>
    <x v="1041"/>
    <x v="1018"/>
    <x v="1003"/>
    <x v="2"/>
    <x v="1"/>
  </r>
  <r>
    <x v="6"/>
    <x v="18"/>
    <x v="330"/>
    <x v="2"/>
    <x v="1030"/>
    <x v="450"/>
    <x v="20"/>
    <x v="1"/>
    <x v="1"/>
    <x v="38"/>
    <x v="0"/>
    <x v="619"/>
    <x v="20"/>
    <x v="825"/>
    <x v="31"/>
    <x v="961"/>
    <x v="0"/>
    <x v="1009"/>
    <x v="922"/>
    <x v="804"/>
    <x v="230"/>
    <x v="1067"/>
    <x v="1038"/>
    <x v="1024"/>
    <x v="2"/>
    <x v="1"/>
  </r>
  <r>
    <x v="6"/>
    <x v="18"/>
    <x v="436"/>
    <x v="2"/>
    <x v="1031"/>
    <x v="100"/>
    <x v="14"/>
    <x v="1"/>
    <x v="1"/>
    <x v="38"/>
    <x v="0"/>
    <x v="422"/>
    <x v="14"/>
    <x v="560"/>
    <x v="31"/>
    <x v="644"/>
    <x v="0"/>
    <x v="688"/>
    <x v="627"/>
    <x v="531"/>
    <x v="230"/>
    <x v="737"/>
    <x v="705"/>
    <x v="692"/>
    <x v="2"/>
    <x v="1"/>
  </r>
  <r>
    <x v="6"/>
    <x v="18"/>
    <x v="98"/>
    <x v="2"/>
    <x v="1032"/>
    <x v="101"/>
    <x v="20"/>
    <x v="1"/>
    <x v="1"/>
    <x v="38"/>
    <x v="0"/>
    <x v="671"/>
    <x v="20"/>
    <x v="888"/>
    <x v="31"/>
    <x v="1018"/>
    <x v="0"/>
    <x v="1077"/>
    <x v="977"/>
    <x v="839"/>
    <x v="230"/>
    <x v="1142"/>
    <x v="1109"/>
    <x v="1091"/>
    <x v="2"/>
    <x v="1"/>
  </r>
  <r>
    <x v="6"/>
    <x v="18"/>
    <x v="693"/>
    <x v="2"/>
    <x v="1033"/>
    <x v="102"/>
    <x v="9"/>
    <x v="1"/>
    <x v="1"/>
    <x v="38"/>
    <x v="0"/>
    <x v="320"/>
    <x v="9"/>
    <x v="415"/>
    <x v="31"/>
    <x v="494"/>
    <x v="0"/>
    <x v="538"/>
    <x v="489"/>
    <x v="422"/>
    <x v="230"/>
    <x v="580"/>
    <x v="555"/>
    <x v="550"/>
    <x v="2"/>
    <x v="1"/>
  </r>
  <r>
    <x v="6"/>
    <x v="18"/>
    <x v="449"/>
    <x v="2"/>
    <x v="1034"/>
    <x v="103"/>
    <x v="11"/>
    <x v="1"/>
    <x v="1"/>
    <x v="38"/>
    <x v="0"/>
    <x v="382"/>
    <x v="11"/>
    <x v="503"/>
    <x v="31"/>
    <x v="582"/>
    <x v="0"/>
    <x v="628"/>
    <x v="571"/>
    <x v="494"/>
    <x v="230"/>
    <x v="674"/>
    <x v="642"/>
    <x v="638"/>
    <x v="2"/>
    <x v="1"/>
  </r>
  <r>
    <x v="6"/>
    <x v="18"/>
    <x v="875"/>
    <x v="2"/>
    <x v="1035"/>
    <x v="104"/>
    <x v="6"/>
    <x v="1"/>
    <x v="1"/>
    <x v="38"/>
    <x v="0"/>
    <x v="171"/>
    <x v="6"/>
    <x v="199"/>
    <x v="31"/>
    <x v="256"/>
    <x v="0"/>
    <x v="293"/>
    <x v="260"/>
    <x v="207"/>
    <x v="230"/>
    <x v="327"/>
    <x v="308"/>
    <x v="303"/>
    <x v="2"/>
    <x v="1"/>
  </r>
  <r>
    <x v="6"/>
    <x v="18"/>
    <x v="361"/>
    <x v="2"/>
    <x v="1036"/>
    <x v="105"/>
    <x v="20"/>
    <x v="1"/>
    <x v="1"/>
    <x v="38"/>
    <x v="0"/>
    <x v="665"/>
    <x v="20"/>
    <x v="880"/>
    <x v="31"/>
    <x v="1012"/>
    <x v="0"/>
    <x v="1070"/>
    <x v="971"/>
    <x v="839"/>
    <x v="230"/>
    <x v="1129"/>
    <x v="1102"/>
    <x v="1085"/>
    <x v="2"/>
    <x v="1"/>
  </r>
  <r>
    <x v="6"/>
    <x v="18"/>
    <x v="339"/>
    <x v="2"/>
    <x v="1037"/>
    <x v="106"/>
    <x v="20"/>
    <x v="1"/>
    <x v="1"/>
    <x v="38"/>
    <x v="0"/>
    <x v="669"/>
    <x v="20"/>
    <x v="885"/>
    <x v="31"/>
    <x v="1016"/>
    <x v="0"/>
    <x v="1074"/>
    <x v="975"/>
    <x v="839"/>
    <x v="230"/>
    <x v="1137"/>
    <x v="1107"/>
    <x v="1089"/>
    <x v="2"/>
    <x v="1"/>
  </r>
  <r>
    <x v="6"/>
    <x v="18"/>
    <x v="421"/>
    <x v="2"/>
    <x v="1038"/>
    <x v="107"/>
    <x v="20"/>
    <x v="1"/>
    <x v="1"/>
    <x v="38"/>
    <x v="0"/>
    <x v="589"/>
    <x v="20"/>
    <x v="783"/>
    <x v="31"/>
    <x v="915"/>
    <x v="0"/>
    <x v="960"/>
    <x v="880"/>
    <x v="759"/>
    <x v="230"/>
    <x v="1014"/>
    <x v="988"/>
    <x v="973"/>
    <x v="2"/>
    <x v="1"/>
  </r>
  <r>
    <x v="6"/>
    <x v="18"/>
    <x v="380"/>
    <x v="2"/>
    <x v="1039"/>
    <x v="108"/>
    <x v="7"/>
    <x v="1"/>
    <x v="1"/>
    <x v="38"/>
    <x v="0"/>
    <x v="236"/>
    <x v="7"/>
    <x v="291"/>
    <x v="31"/>
    <x v="357"/>
    <x v="0"/>
    <x v="393"/>
    <x v="356"/>
    <x v="299"/>
    <x v="230"/>
    <x v="432"/>
    <x v="407"/>
    <x v="402"/>
    <x v="2"/>
    <x v="1"/>
  </r>
  <r>
    <x v="6"/>
    <x v="18"/>
    <x v="19"/>
    <x v="0"/>
    <x v="1040"/>
    <x v="467"/>
    <x v="37"/>
    <x v="1"/>
    <x v="1"/>
    <x v="38"/>
    <x v="0"/>
    <x v="782"/>
    <x v="37"/>
    <x v="1008"/>
    <x v="31"/>
    <x v="1146"/>
    <x v="0"/>
    <x v="1208"/>
    <x v="1071"/>
    <x v="923"/>
    <x v="230"/>
    <x v="1262"/>
    <x v="1248"/>
    <x v="1230"/>
    <x v="0"/>
    <x v="1"/>
  </r>
  <r>
    <x v="7"/>
    <x v="18"/>
    <x v="888"/>
    <x v="7"/>
    <x v="419"/>
    <x v="1015"/>
    <x v="2"/>
    <x v="0"/>
    <x v="1"/>
    <x v="18"/>
    <x v="0"/>
    <x v="27"/>
    <x v="2"/>
    <x v="28"/>
    <x v="12"/>
    <x v="36"/>
    <x v="2"/>
    <x v="56"/>
    <x v="69"/>
    <x v="32"/>
    <x v="230"/>
    <x v="76"/>
    <x v="61"/>
    <x v="58"/>
    <x v="10"/>
    <x v="1"/>
  </r>
  <r>
    <x v="7"/>
    <x v="18"/>
    <x v="888"/>
    <x v="7"/>
    <x v="420"/>
    <x v="1015"/>
    <x v="16"/>
    <x v="1"/>
    <x v="1"/>
    <x v="38"/>
    <x v="0"/>
    <x v="519"/>
    <x v="16"/>
    <x v="686"/>
    <x v="12"/>
    <x v="753"/>
    <x v="0"/>
    <x v="806"/>
    <x v="732"/>
    <x v="616"/>
    <x v="230"/>
    <x v="852"/>
    <x v="819"/>
    <x v="808"/>
    <x v="10"/>
    <x v="1"/>
  </r>
  <r>
    <x v="7"/>
    <x v="18"/>
    <x v="888"/>
    <x v="7"/>
    <x v="421"/>
    <x v="1015"/>
    <x v="8"/>
    <x v="1"/>
    <x v="1"/>
    <x v="38"/>
    <x v="0"/>
    <x v="313"/>
    <x v="8"/>
    <x v="403"/>
    <x v="12"/>
    <x v="463"/>
    <x v="0"/>
    <x v="505"/>
    <x v="457"/>
    <x v="395"/>
    <x v="230"/>
    <x v="541"/>
    <x v="521"/>
    <x v="519"/>
    <x v="10"/>
    <x v="1"/>
  </r>
  <r>
    <x v="7"/>
    <x v="18"/>
    <x v="888"/>
    <x v="7"/>
    <x v="422"/>
    <x v="1015"/>
    <x v="8"/>
    <x v="1"/>
    <x v="1"/>
    <x v="38"/>
    <x v="0"/>
    <x v="307"/>
    <x v="8"/>
    <x v="391"/>
    <x v="12"/>
    <x v="449"/>
    <x v="0"/>
    <x v="490"/>
    <x v="445"/>
    <x v="381"/>
    <x v="230"/>
    <x v="525"/>
    <x v="503"/>
    <x v="503"/>
    <x v="10"/>
    <x v="1"/>
  </r>
  <r>
    <x v="7"/>
    <x v="18"/>
    <x v="888"/>
    <x v="7"/>
    <x v="423"/>
    <x v="1015"/>
    <x v="8"/>
    <x v="1"/>
    <x v="1"/>
    <x v="38"/>
    <x v="0"/>
    <x v="296"/>
    <x v="8"/>
    <x v="376"/>
    <x v="12"/>
    <x v="433"/>
    <x v="0"/>
    <x v="471"/>
    <x v="428"/>
    <x v="367"/>
    <x v="230"/>
    <x v="507"/>
    <x v="482"/>
    <x v="483"/>
    <x v="10"/>
    <x v="1"/>
  </r>
  <r>
    <x v="7"/>
    <x v="18"/>
    <x v="888"/>
    <x v="7"/>
    <x v="424"/>
    <x v="1015"/>
    <x v="8"/>
    <x v="1"/>
    <x v="1"/>
    <x v="38"/>
    <x v="0"/>
    <x v="304"/>
    <x v="8"/>
    <x v="388"/>
    <x v="12"/>
    <x v="445"/>
    <x v="0"/>
    <x v="483"/>
    <x v="441"/>
    <x v="378"/>
    <x v="230"/>
    <x v="521"/>
    <x v="499"/>
    <x v="496"/>
    <x v="10"/>
    <x v="1"/>
  </r>
  <r>
    <x v="7"/>
    <x v="18"/>
    <x v="888"/>
    <x v="7"/>
    <x v="425"/>
    <x v="1015"/>
    <x v="4"/>
    <x v="1"/>
    <x v="1"/>
    <x v="38"/>
    <x v="0"/>
    <x v="138"/>
    <x v="4"/>
    <x v="156"/>
    <x v="12"/>
    <x v="194"/>
    <x v="0"/>
    <x v="219"/>
    <x v="196"/>
    <x v="158"/>
    <x v="230"/>
    <x v="254"/>
    <x v="229"/>
    <x v="229"/>
    <x v="10"/>
    <x v="1"/>
  </r>
  <r>
    <x v="7"/>
    <x v="18"/>
    <x v="888"/>
    <x v="7"/>
    <x v="426"/>
    <x v="1015"/>
    <x v="20"/>
    <x v="1"/>
    <x v="1"/>
    <x v="38"/>
    <x v="0"/>
    <x v="685"/>
    <x v="20"/>
    <x v="906"/>
    <x v="12"/>
    <x v="1030"/>
    <x v="0"/>
    <x v="1088"/>
    <x v="986"/>
    <x v="847"/>
    <x v="230"/>
    <x v="1154"/>
    <x v="1119"/>
    <x v="1101"/>
    <x v="10"/>
    <x v="1"/>
  </r>
  <r>
    <x v="7"/>
    <x v="18"/>
    <x v="888"/>
    <x v="7"/>
    <x v="427"/>
    <x v="1015"/>
    <x v="5"/>
    <x v="1"/>
    <x v="1"/>
    <x v="38"/>
    <x v="0"/>
    <x v="182"/>
    <x v="5"/>
    <x v="217"/>
    <x v="12"/>
    <x v="263"/>
    <x v="0"/>
    <x v="300"/>
    <x v="266"/>
    <x v="214"/>
    <x v="230"/>
    <x v="335"/>
    <x v="314"/>
    <x v="310"/>
    <x v="10"/>
    <x v="1"/>
  </r>
  <r>
    <x v="7"/>
    <x v="18"/>
    <x v="888"/>
    <x v="7"/>
    <x v="428"/>
    <x v="1015"/>
    <x v="9"/>
    <x v="1"/>
    <x v="1"/>
    <x v="38"/>
    <x v="0"/>
    <x v="345"/>
    <x v="9"/>
    <x v="451"/>
    <x v="12"/>
    <x v="514"/>
    <x v="0"/>
    <x v="558"/>
    <x v="510"/>
    <x v="439"/>
    <x v="230"/>
    <x v="600"/>
    <x v="575"/>
    <x v="571"/>
    <x v="10"/>
    <x v="1"/>
  </r>
  <r>
    <x v="7"/>
    <x v="18"/>
    <x v="888"/>
    <x v="7"/>
    <x v="429"/>
    <x v="1015"/>
    <x v="2"/>
    <x v="1"/>
    <x v="1"/>
    <x v="38"/>
    <x v="0"/>
    <x v="23"/>
    <x v="2"/>
    <x v="24"/>
    <x v="12"/>
    <x v="32"/>
    <x v="0"/>
    <x v="41"/>
    <x v="37"/>
    <x v="29"/>
    <x v="230"/>
    <x v="50"/>
    <x v="45"/>
    <x v="45"/>
    <x v="10"/>
    <x v="1"/>
  </r>
  <r>
    <x v="7"/>
    <x v="19"/>
    <x v="888"/>
    <x v="8"/>
    <x v="430"/>
    <x v="1015"/>
    <x v="5"/>
    <x v="1"/>
    <x v="1"/>
    <x v="29"/>
    <x v="0"/>
    <x v="171"/>
    <x v="5"/>
    <x v="200"/>
    <x v="21"/>
    <x v="250"/>
    <x v="0"/>
    <x v="288"/>
    <x v="255"/>
    <x v="923"/>
    <x v="230"/>
    <x v="291"/>
    <x v="303"/>
    <x v="298"/>
    <x v="13"/>
    <x v="1"/>
  </r>
  <r>
    <x v="7"/>
    <x v="19"/>
    <x v="888"/>
    <x v="7"/>
    <x v="431"/>
    <x v="1015"/>
    <x v="10"/>
    <x v="0"/>
    <x v="1"/>
    <x v="14"/>
    <x v="0"/>
    <x v="392"/>
    <x v="10"/>
    <x v="514"/>
    <x v="12"/>
    <x v="581"/>
    <x v="2"/>
    <x v="722"/>
    <x v="706"/>
    <x v="493"/>
    <x v="230"/>
    <x v="764"/>
    <x v="743"/>
    <x v="724"/>
    <x v="10"/>
    <x v="1"/>
  </r>
  <r>
    <x v="7"/>
    <x v="19"/>
    <x v="888"/>
    <x v="7"/>
    <x v="432"/>
    <x v="1015"/>
    <x v="6"/>
    <x v="1"/>
    <x v="1"/>
    <x v="38"/>
    <x v="0"/>
    <x v="220"/>
    <x v="6"/>
    <x v="269"/>
    <x v="12"/>
    <x v="322"/>
    <x v="0"/>
    <x v="358"/>
    <x v="329"/>
    <x v="267"/>
    <x v="230"/>
    <x v="396"/>
    <x v="372"/>
    <x v="370"/>
    <x v="10"/>
    <x v="1"/>
  </r>
  <r>
    <x v="7"/>
    <x v="19"/>
    <x v="888"/>
    <x v="7"/>
    <x v="433"/>
    <x v="1015"/>
    <x v="10"/>
    <x v="1"/>
    <x v="1"/>
    <x v="38"/>
    <x v="0"/>
    <x v="342"/>
    <x v="10"/>
    <x v="446"/>
    <x v="12"/>
    <x v="507"/>
    <x v="0"/>
    <x v="552"/>
    <x v="503"/>
    <x v="434"/>
    <x v="230"/>
    <x v="596"/>
    <x v="568"/>
    <x v="564"/>
    <x v="10"/>
    <x v="1"/>
  </r>
  <r>
    <x v="7"/>
    <x v="19"/>
    <x v="888"/>
    <x v="7"/>
    <x v="434"/>
    <x v="1015"/>
    <x v="8"/>
    <x v="1"/>
    <x v="1"/>
    <x v="38"/>
    <x v="0"/>
    <x v="305"/>
    <x v="8"/>
    <x v="389"/>
    <x v="12"/>
    <x v="448"/>
    <x v="0"/>
    <x v="487"/>
    <x v="444"/>
    <x v="380"/>
    <x v="230"/>
    <x v="524"/>
    <x v="502"/>
    <x v="500"/>
    <x v="10"/>
    <x v="1"/>
  </r>
  <r>
    <x v="7"/>
    <x v="19"/>
    <x v="888"/>
    <x v="7"/>
    <x v="435"/>
    <x v="1015"/>
    <x v="4"/>
    <x v="1"/>
    <x v="1"/>
    <x v="38"/>
    <x v="0"/>
    <x v="125"/>
    <x v="4"/>
    <x v="136"/>
    <x v="12"/>
    <x v="173"/>
    <x v="0"/>
    <x v="198"/>
    <x v="177"/>
    <x v="138"/>
    <x v="230"/>
    <x v="230"/>
    <x v="208"/>
    <x v="206"/>
    <x v="10"/>
    <x v="1"/>
  </r>
  <r>
    <x v="7"/>
    <x v="19"/>
    <x v="888"/>
    <x v="7"/>
    <x v="1345"/>
    <x v="1015"/>
    <x v="10"/>
    <x v="1"/>
    <x v="1"/>
    <x v="38"/>
    <x v="0"/>
    <x v="364"/>
    <x v="10"/>
    <x v="481"/>
    <x v="12"/>
    <x v="543"/>
    <x v="0"/>
    <x v="584"/>
    <x v="540"/>
    <x v="462"/>
    <x v="230"/>
    <x v="626"/>
    <x v="601"/>
    <x v="598"/>
    <x v="10"/>
    <x v="1"/>
  </r>
  <r>
    <x v="7"/>
    <x v="19"/>
    <x v="888"/>
    <x v="7"/>
    <x v="1346"/>
    <x v="1015"/>
    <x v="6"/>
    <x v="1"/>
    <x v="1"/>
    <x v="38"/>
    <x v="0"/>
    <x v="208"/>
    <x v="6"/>
    <x v="252"/>
    <x v="12"/>
    <x v="302"/>
    <x v="0"/>
    <x v="338"/>
    <x v="308"/>
    <x v="251"/>
    <x v="230"/>
    <x v="377"/>
    <x v="351"/>
    <x v="351"/>
    <x v="10"/>
    <x v="1"/>
  </r>
  <r>
    <x v="7"/>
    <x v="19"/>
    <x v="888"/>
    <x v="7"/>
    <x v="1347"/>
    <x v="1015"/>
    <x v="7"/>
    <x v="1"/>
    <x v="1"/>
    <x v="38"/>
    <x v="0"/>
    <x v="240"/>
    <x v="7"/>
    <x v="295"/>
    <x v="12"/>
    <x v="350"/>
    <x v="0"/>
    <x v="385"/>
    <x v="349"/>
    <x v="292"/>
    <x v="230"/>
    <x v="425"/>
    <x v="400"/>
    <x v="395"/>
    <x v="10"/>
    <x v="1"/>
  </r>
  <r>
    <x v="7"/>
    <x v="19"/>
    <x v="888"/>
    <x v="7"/>
    <x v="1348"/>
    <x v="1015"/>
    <x v="6"/>
    <x v="1"/>
    <x v="1"/>
    <x v="38"/>
    <x v="0"/>
    <x v="196"/>
    <x v="6"/>
    <x v="234"/>
    <x v="12"/>
    <x v="281"/>
    <x v="0"/>
    <x v="319"/>
    <x v="290"/>
    <x v="231"/>
    <x v="230"/>
    <x v="358"/>
    <x v="333"/>
    <x v="332"/>
    <x v="10"/>
    <x v="1"/>
  </r>
  <r>
    <x v="7"/>
    <x v="19"/>
    <x v="888"/>
    <x v="7"/>
    <x v="1349"/>
    <x v="1015"/>
    <x v="4"/>
    <x v="1"/>
    <x v="1"/>
    <x v="38"/>
    <x v="0"/>
    <x v="104"/>
    <x v="4"/>
    <x v="110"/>
    <x v="12"/>
    <x v="144"/>
    <x v="0"/>
    <x v="168"/>
    <x v="147"/>
    <x v="115"/>
    <x v="230"/>
    <x v="202"/>
    <x v="178"/>
    <x v="175"/>
    <x v="10"/>
    <x v="1"/>
  </r>
  <r>
    <x v="7"/>
    <x v="19"/>
    <x v="888"/>
    <x v="7"/>
    <x v="1350"/>
    <x v="1015"/>
    <x v="4"/>
    <x v="0"/>
    <x v="1"/>
    <x v="18"/>
    <x v="0"/>
    <x v="108"/>
    <x v="4"/>
    <x v="115"/>
    <x v="12"/>
    <x v="149"/>
    <x v="2"/>
    <x v="229"/>
    <x v="238"/>
    <x v="119"/>
    <x v="230"/>
    <x v="266"/>
    <x v="244"/>
    <x v="238"/>
    <x v="10"/>
    <x v="1"/>
  </r>
  <r>
    <x v="7"/>
    <x v="19"/>
    <x v="888"/>
    <x v="7"/>
    <x v="1351"/>
    <x v="1015"/>
    <x v="5"/>
    <x v="0"/>
    <x v="1"/>
    <x v="17"/>
    <x v="0"/>
    <x v="187"/>
    <x v="5"/>
    <x v="222"/>
    <x v="12"/>
    <x v="271"/>
    <x v="2"/>
    <x v="368"/>
    <x v="368"/>
    <x v="222"/>
    <x v="230"/>
    <x v="403"/>
    <x v="386"/>
    <x v="379"/>
    <x v="10"/>
    <x v="1"/>
  </r>
  <r>
    <x v="7"/>
    <x v="19"/>
    <x v="888"/>
    <x v="7"/>
    <x v="1352"/>
    <x v="1015"/>
    <x v="10"/>
    <x v="1"/>
    <x v="1"/>
    <x v="19"/>
    <x v="0"/>
    <x v="342"/>
    <x v="10"/>
    <x v="446"/>
    <x v="31"/>
    <x v="525"/>
    <x v="0"/>
    <x v="565"/>
    <x v="521"/>
    <x v="446"/>
    <x v="230"/>
    <x v="607"/>
    <x v="583"/>
    <x v="578"/>
    <x v="10"/>
    <x v="1"/>
  </r>
  <r>
    <x v="7"/>
    <x v="19"/>
    <x v="888"/>
    <x v="7"/>
    <x v="1353"/>
    <x v="1015"/>
    <x v="15"/>
    <x v="1"/>
    <x v="1"/>
    <x v="19"/>
    <x v="0"/>
    <x v="538"/>
    <x v="15"/>
    <x v="718"/>
    <x v="31"/>
    <x v="830"/>
    <x v="0"/>
    <x v="878"/>
    <x v="803"/>
    <x v="680"/>
    <x v="230"/>
    <x v="919"/>
    <x v="898"/>
    <x v="882"/>
    <x v="10"/>
    <x v="1"/>
  </r>
  <r>
    <x v="7"/>
    <x v="19"/>
    <x v="888"/>
    <x v="7"/>
    <x v="1354"/>
    <x v="1015"/>
    <x v="10"/>
    <x v="1"/>
    <x v="1"/>
    <x v="19"/>
    <x v="0"/>
    <x v="375"/>
    <x v="10"/>
    <x v="496"/>
    <x v="31"/>
    <x v="575"/>
    <x v="0"/>
    <x v="621"/>
    <x v="566"/>
    <x v="487"/>
    <x v="230"/>
    <x v="666"/>
    <x v="634"/>
    <x v="630"/>
    <x v="10"/>
    <x v="1"/>
  </r>
  <r>
    <x v="7"/>
    <x v="19"/>
    <x v="888"/>
    <x v="7"/>
    <x v="1355"/>
    <x v="1015"/>
    <x v="4"/>
    <x v="0"/>
    <x v="1"/>
    <x v="18"/>
    <x v="0"/>
    <x v="94"/>
    <x v="4"/>
    <x v="100"/>
    <x v="12"/>
    <x v="128"/>
    <x v="2"/>
    <x v="192"/>
    <x v="204"/>
    <x v="100"/>
    <x v="230"/>
    <x v="225"/>
    <x v="207"/>
    <x v="201"/>
    <x v="10"/>
    <x v="1"/>
  </r>
  <r>
    <x v="7"/>
    <x v="20"/>
    <x v="888"/>
    <x v="8"/>
    <x v="1356"/>
    <x v="1015"/>
    <x v="2"/>
    <x v="0"/>
    <x v="1"/>
    <x v="9"/>
    <x v="0"/>
    <x v="25"/>
    <x v="2"/>
    <x v="26"/>
    <x v="12"/>
    <x v="34"/>
    <x v="2"/>
    <x v="48"/>
    <x v="55"/>
    <x v="923"/>
    <x v="230"/>
    <x v="55"/>
    <x v="52"/>
    <x v="50"/>
    <x v="13"/>
    <x v="1"/>
  </r>
  <r>
    <x v="7"/>
    <x v="20"/>
    <x v="888"/>
    <x v="8"/>
    <x v="1357"/>
    <x v="1015"/>
    <x v="2"/>
    <x v="0"/>
    <x v="1"/>
    <x v="1"/>
    <x v="0"/>
    <x v="37"/>
    <x v="2"/>
    <x v="38"/>
    <x v="12"/>
    <x v="46"/>
    <x v="2"/>
    <x v="87"/>
    <x v="84"/>
    <x v="923"/>
    <x v="230"/>
    <x v="96"/>
    <x v="95"/>
    <x v="93"/>
    <x v="13"/>
    <x v="1"/>
  </r>
  <r>
    <x v="7"/>
    <x v="20"/>
    <x v="888"/>
    <x v="8"/>
    <x v="1358"/>
    <x v="1015"/>
    <x v="1"/>
    <x v="0"/>
    <x v="1"/>
    <x v="9"/>
    <x v="0"/>
    <x v="5"/>
    <x v="1"/>
    <x v="6"/>
    <x v="12"/>
    <x v="6"/>
    <x v="2"/>
    <x v="16"/>
    <x v="26"/>
    <x v="923"/>
    <x v="230"/>
    <x v="13"/>
    <x v="19"/>
    <x v="16"/>
    <x v="13"/>
    <x v="1"/>
  </r>
  <r>
    <x v="7"/>
    <x v="20"/>
    <x v="888"/>
    <x v="8"/>
    <x v="1359"/>
    <x v="1015"/>
    <x v="2"/>
    <x v="0"/>
    <x v="1"/>
    <x v="1"/>
    <x v="0"/>
    <x v="42"/>
    <x v="2"/>
    <x v="44"/>
    <x v="12"/>
    <x v="53"/>
    <x v="2"/>
    <x v="92"/>
    <x v="87"/>
    <x v="923"/>
    <x v="230"/>
    <x v="105"/>
    <x v="99"/>
    <x v="98"/>
    <x v="13"/>
    <x v="1"/>
  </r>
  <r>
    <x v="7"/>
    <x v="20"/>
    <x v="888"/>
    <x v="7"/>
    <x v="1360"/>
    <x v="1015"/>
    <x v="16"/>
    <x v="0"/>
    <x v="1"/>
    <x v="9"/>
    <x v="0"/>
    <x v="519"/>
    <x v="16"/>
    <x v="686"/>
    <x v="12"/>
    <x v="753"/>
    <x v="2"/>
    <x v="1030"/>
    <x v="991"/>
    <x v="616"/>
    <x v="230"/>
    <x v="1092"/>
    <x v="1082"/>
    <x v="1044"/>
    <x v="10"/>
    <x v="1"/>
  </r>
  <r>
    <x v="7"/>
    <x v="20"/>
    <x v="888"/>
    <x v="7"/>
    <x v="1361"/>
    <x v="1015"/>
    <x v="6"/>
    <x v="1"/>
    <x v="1"/>
    <x v="38"/>
    <x v="0"/>
    <x v="246"/>
    <x v="6"/>
    <x v="305"/>
    <x v="12"/>
    <x v="356"/>
    <x v="0"/>
    <x v="392"/>
    <x v="355"/>
    <x v="298"/>
    <x v="230"/>
    <x v="431"/>
    <x v="406"/>
    <x v="401"/>
    <x v="10"/>
    <x v="1"/>
  </r>
  <r>
    <x v="7"/>
    <x v="20"/>
    <x v="888"/>
    <x v="7"/>
    <x v="1362"/>
    <x v="1015"/>
    <x v="8"/>
    <x v="1"/>
    <x v="1"/>
    <x v="38"/>
    <x v="0"/>
    <x v="340"/>
    <x v="8"/>
    <x v="444"/>
    <x v="12"/>
    <x v="505"/>
    <x v="0"/>
    <x v="550"/>
    <x v="499"/>
    <x v="432"/>
    <x v="230"/>
    <x v="593"/>
    <x v="566"/>
    <x v="562"/>
    <x v="10"/>
    <x v="1"/>
  </r>
  <r>
    <x v="7"/>
    <x v="20"/>
    <x v="888"/>
    <x v="7"/>
    <x v="1363"/>
    <x v="1015"/>
    <x v="10"/>
    <x v="0"/>
    <x v="1"/>
    <x v="13"/>
    <x v="0"/>
    <x v="316"/>
    <x v="10"/>
    <x v="408"/>
    <x v="12"/>
    <x v="472"/>
    <x v="2"/>
    <x v="602"/>
    <x v="585"/>
    <x v="405"/>
    <x v="230"/>
    <x v="641"/>
    <x v="623"/>
    <x v="613"/>
    <x v="10"/>
    <x v="1"/>
  </r>
  <r>
    <x v="7"/>
    <x v="20"/>
    <x v="888"/>
    <x v="7"/>
    <x v="1364"/>
    <x v="1015"/>
    <x v="8"/>
    <x v="1"/>
    <x v="1"/>
    <x v="38"/>
    <x v="0"/>
    <x v="284"/>
    <x v="8"/>
    <x v="359"/>
    <x v="12"/>
    <x v="416"/>
    <x v="0"/>
    <x v="449"/>
    <x v="411"/>
    <x v="352"/>
    <x v="230"/>
    <x v="486"/>
    <x v="462"/>
    <x v="458"/>
    <x v="10"/>
    <x v="1"/>
  </r>
  <r>
    <x v="7"/>
    <x v="20"/>
    <x v="888"/>
    <x v="7"/>
    <x v="1365"/>
    <x v="1015"/>
    <x v="14"/>
    <x v="1"/>
    <x v="1"/>
    <x v="38"/>
    <x v="0"/>
    <x v="434"/>
    <x v="14"/>
    <x v="577"/>
    <x v="12"/>
    <x v="638"/>
    <x v="0"/>
    <x v="681"/>
    <x v="621"/>
    <x v="526"/>
    <x v="230"/>
    <x v="731"/>
    <x v="699"/>
    <x v="686"/>
    <x v="10"/>
    <x v="1"/>
  </r>
  <r>
    <x v="7"/>
    <x v="20"/>
    <x v="888"/>
    <x v="7"/>
    <x v="1366"/>
    <x v="1015"/>
    <x v="1"/>
    <x v="0"/>
    <x v="1"/>
    <x v="9"/>
    <x v="0"/>
    <x v="14"/>
    <x v="1"/>
    <x v="15"/>
    <x v="12"/>
    <x v="20"/>
    <x v="2"/>
    <x v="38"/>
    <x v="38"/>
    <x v="19"/>
    <x v="230"/>
    <x v="48"/>
    <x v="42"/>
    <x v="42"/>
    <x v="10"/>
    <x v="1"/>
  </r>
  <r>
    <x v="7"/>
    <x v="20"/>
    <x v="888"/>
    <x v="7"/>
    <x v="1367"/>
    <x v="1015"/>
    <x v="9"/>
    <x v="0"/>
    <x v="1"/>
    <x v="18"/>
    <x v="0"/>
    <x v="342"/>
    <x v="9"/>
    <x v="447"/>
    <x v="12"/>
    <x v="508"/>
    <x v="2"/>
    <x v="631"/>
    <x v="617"/>
    <x v="435"/>
    <x v="230"/>
    <x v="678"/>
    <x v="653"/>
    <x v="639"/>
    <x v="10"/>
    <x v="1"/>
  </r>
  <r>
    <x v="2"/>
    <x v="22"/>
    <x v="888"/>
    <x v="2"/>
    <x v="684"/>
    <x v="1015"/>
    <x v="20"/>
    <x v="1"/>
    <x v="1"/>
    <x v="38"/>
    <x v="0"/>
    <x v="524"/>
    <x v="20"/>
    <x v="695"/>
    <x v="12"/>
    <x v="759"/>
    <x v="0"/>
    <x v="811"/>
    <x v="737"/>
    <x v="620"/>
    <x v="230"/>
    <x v="856"/>
    <x v="824"/>
    <x v="813"/>
    <x v="2"/>
    <x v="1"/>
  </r>
  <r>
    <x v="2"/>
    <x v="22"/>
    <x v="888"/>
    <x v="2"/>
    <x v="685"/>
    <x v="1015"/>
    <x v="20"/>
    <x v="1"/>
    <x v="1"/>
    <x v="38"/>
    <x v="0"/>
    <x v="579"/>
    <x v="20"/>
    <x v="770"/>
    <x v="12"/>
    <x v="843"/>
    <x v="0"/>
    <x v="892"/>
    <x v="817"/>
    <x v="692"/>
    <x v="230"/>
    <x v="935"/>
    <x v="911"/>
    <x v="896"/>
    <x v="2"/>
    <x v="1"/>
  </r>
  <r>
    <x v="2"/>
    <x v="22"/>
    <x v="888"/>
    <x v="2"/>
    <x v="686"/>
    <x v="1015"/>
    <x v="20"/>
    <x v="1"/>
    <x v="1"/>
    <x v="38"/>
    <x v="0"/>
    <x v="585"/>
    <x v="20"/>
    <x v="779"/>
    <x v="12"/>
    <x v="857"/>
    <x v="0"/>
    <x v="903"/>
    <x v="828"/>
    <x v="703"/>
    <x v="230"/>
    <x v="947"/>
    <x v="922"/>
    <x v="907"/>
    <x v="2"/>
    <x v="1"/>
  </r>
  <r>
    <x v="2"/>
    <x v="22"/>
    <x v="888"/>
    <x v="2"/>
    <x v="687"/>
    <x v="1015"/>
    <x v="20"/>
    <x v="1"/>
    <x v="1"/>
    <x v="38"/>
    <x v="0"/>
    <x v="526"/>
    <x v="20"/>
    <x v="699"/>
    <x v="12"/>
    <x v="762"/>
    <x v="0"/>
    <x v="813"/>
    <x v="739"/>
    <x v="622"/>
    <x v="230"/>
    <x v="858"/>
    <x v="826"/>
    <x v="815"/>
    <x v="2"/>
    <x v="1"/>
  </r>
  <r>
    <x v="2"/>
    <x v="22"/>
    <x v="888"/>
    <x v="2"/>
    <x v="688"/>
    <x v="1015"/>
    <x v="7"/>
    <x v="1"/>
    <x v="1"/>
    <x v="38"/>
    <x v="0"/>
    <x v="190"/>
    <x v="7"/>
    <x v="225"/>
    <x v="12"/>
    <x v="275"/>
    <x v="0"/>
    <x v="315"/>
    <x v="281"/>
    <x v="225"/>
    <x v="230"/>
    <x v="352"/>
    <x v="326"/>
    <x v="326"/>
    <x v="2"/>
    <x v="1"/>
  </r>
  <r>
    <x v="2"/>
    <x v="22"/>
    <x v="888"/>
    <x v="2"/>
    <x v="689"/>
    <x v="1015"/>
    <x v="20"/>
    <x v="1"/>
    <x v="1"/>
    <x v="38"/>
    <x v="0"/>
    <x v="599"/>
    <x v="20"/>
    <x v="800"/>
    <x v="12"/>
    <x v="881"/>
    <x v="0"/>
    <x v="926"/>
    <x v="849"/>
    <x v="727"/>
    <x v="230"/>
    <x v="974"/>
    <x v="946"/>
    <x v="933"/>
    <x v="2"/>
    <x v="1"/>
  </r>
  <r>
    <x v="2"/>
    <x v="22"/>
    <x v="888"/>
    <x v="2"/>
    <x v="690"/>
    <x v="1015"/>
    <x v="20"/>
    <x v="1"/>
    <x v="1"/>
    <x v="38"/>
    <x v="0"/>
    <x v="572"/>
    <x v="20"/>
    <x v="762"/>
    <x v="12"/>
    <x v="828"/>
    <x v="0"/>
    <x v="876"/>
    <x v="801"/>
    <x v="678"/>
    <x v="230"/>
    <x v="917"/>
    <x v="896"/>
    <x v="880"/>
    <x v="2"/>
    <x v="1"/>
  </r>
  <r>
    <x v="2"/>
    <x v="22"/>
    <x v="888"/>
    <x v="2"/>
    <x v="691"/>
    <x v="1015"/>
    <x v="20"/>
    <x v="1"/>
    <x v="1"/>
    <x v="38"/>
    <x v="0"/>
    <x v="565"/>
    <x v="20"/>
    <x v="752"/>
    <x v="12"/>
    <x v="817"/>
    <x v="0"/>
    <x v="865"/>
    <x v="791"/>
    <x v="668"/>
    <x v="230"/>
    <x v="905"/>
    <x v="885"/>
    <x v="870"/>
    <x v="2"/>
    <x v="1"/>
  </r>
  <r>
    <x v="2"/>
    <x v="22"/>
    <x v="888"/>
    <x v="2"/>
    <x v="692"/>
    <x v="1015"/>
    <x v="19"/>
    <x v="1"/>
    <x v="1"/>
    <x v="38"/>
    <x v="0"/>
    <x v="566"/>
    <x v="19"/>
    <x v="753"/>
    <x v="12"/>
    <x v="818"/>
    <x v="0"/>
    <x v="866"/>
    <x v="792"/>
    <x v="669"/>
    <x v="230"/>
    <x v="906"/>
    <x v="886"/>
    <x v="871"/>
    <x v="2"/>
    <x v="1"/>
  </r>
  <r>
    <x v="2"/>
    <x v="22"/>
    <x v="888"/>
    <x v="2"/>
    <x v="693"/>
    <x v="1015"/>
    <x v="16"/>
    <x v="1"/>
    <x v="1"/>
    <x v="38"/>
    <x v="0"/>
    <x v="457"/>
    <x v="16"/>
    <x v="607"/>
    <x v="12"/>
    <x v="676"/>
    <x v="0"/>
    <x v="726"/>
    <x v="657"/>
    <x v="556"/>
    <x v="230"/>
    <x v="769"/>
    <x v="735"/>
    <x v="729"/>
    <x v="2"/>
    <x v="1"/>
  </r>
  <r>
    <x v="2"/>
    <x v="22"/>
    <x v="888"/>
    <x v="2"/>
    <x v="694"/>
    <x v="1015"/>
    <x v="16"/>
    <x v="1"/>
    <x v="1"/>
    <x v="38"/>
    <x v="0"/>
    <x v="458"/>
    <x v="16"/>
    <x v="608"/>
    <x v="12"/>
    <x v="679"/>
    <x v="0"/>
    <x v="729"/>
    <x v="660"/>
    <x v="559"/>
    <x v="230"/>
    <x v="773"/>
    <x v="738"/>
    <x v="732"/>
    <x v="2"/>
    <x v="1"/>
  </r>
  <r>
    <x v="2"/>
    <x v="22"/>
    <x v="888"/>
    <x v="2"/>
    <x v="695"/>
    <x v="1015"/>
    <x v="16"/>
    <x v="1"/>
    <x v="1"/>
    <x v="38"/>
    <x v="0"/>
    <x v="450"/>
    <x v="16"/>
    <x v="595"/>
    <x v="12"/>
    <x v="663"/>
    <x v="0"/>
    <x v="710"/>
    <x v="644"/>
    <x v="543"/>
    <x v="230"/>
    <x v="753"/>
    <x v="723"/>
    <x v="712"/>
    <x v="2"/>
    <x v="1"/>
  </r>
  <r>
    <x v="2"/>
    <x v="22"/>
    <x v="888"/>
    <x v="2"/>
    <x v="696"/>
    <x v="1015"/>
    <x v="16"/>
    <x v="1"/>
    <x v="1"/>
    <x v="38"/>
    <x v="0"/>
    <x v="448"/>
    <x v="16"/>
    <x v="593"/>
    <x v="12"/>
    <x v="661"/>
    <x v="0"/>
    <x v="708"/>
    <x v="643"/>
    <x v="542"/>
    <x v="230"/>
    <x v="752"/>
    <x v="721"/>
    <x v="710"/>
    <x v="2"/>
    <x v="1"/>
  </r>
  <r>
    <x v="2"/>
    <x v="22"/>
    <x v="888"/>
    <x v="2"/>
    <x v="697"/>
    <x v="1015"/>
    <x v="16"/>
    <x v="1"/>
    <x v="1"/>
    <x v="38"/>
    <x v="0"/>
    <x v="474"/>
    <x v="16"/>
    <x v="628"/>
    <x v="12"/>
    <x v="699"/>
    <x v="0"/>
    <x v="749"/>
    <x v="680"/>
    <x v="573"/>
    <x v="230"/>
    <x v="792"/>
    <x v="762"/>
    <x v="752"/>
    <x v="2"/>
    <x v="1"/>
  </r>
  <r>
    <x v="2"/>
    <x v="22"/>
    <x v="888"/>
    <x v="2"/>
    <x v="698"/>
    <x v="1015"/>
    <x v="10"/>
    <x v="1"/>
    <x v="1"/>
    <x v="38"/>
    <x v="0"/>
    <x v="282"/>
    <x v="10"/>
    <x v="353"/>
    <x v="12"/>
    <x v="411"/>
    <x v="0"/>
    <x v="444"/>
    <x v="406"/>
    <x v="347"/>
    <x v="230"/>
    <x v="481"/>
    <x v="456"/>
    <x v="453"/>
    <x v="2"/>
    <x v="1"/>
  </r>
  <r>
    <x v="2"/>
    <x v="22"/>
    <x v="888"/>
    <x v="2"/>
    <x v="699"/>
    <x v="1015"/>
    <x v="9"/>
    <x v="1"/>
    <x v="1"/>
    <x v="38"/>
    <x v="0"/>
    <x v="247"/>
    <x v="9"/>
    <x v="307"/>
    <x v="12"/>
    <x v="359"/>
    <x v="0"/>
    <x v="394"/>
    <x v="357"/>
    <x v="301"/>
    <x v="230"/>
    <x v="433"/>
    <x v="408"/>
    <x v="403"/>
    <x v="2"/>
    <x v="1"/>
  </r>
  <r>
    <x v="3"/>
    <x v="22"/>
    <x v="362"/>
    <x v="9"/>
    <x v="1573"/>
    <x v="672"/>
    <x v="20"/>
    <x v="1"/>
    <x v="1"/>
    <x v="38"/>
    <x v="6"/>
    <x v="655"/>
    <x v="20"/>
    <x v="869"/>
    <x v="12"/>
    <x v="970"/>
    <x v="0"/>
    <x v="1022"/>
    <x v="931"/>
    <x v="812"/>
    <x v="230"/>
    <x v="1080"/>
    <x v="1052"/>
    <x v="1035"/>
    <x v="17"/>
    <x v="1"/>
  </r>
  <r>
    <x v="3"/>
    <x v="22"/>
    <x v="726"/>
    <x v="9"/>
    <x v="1574"/>
    <x v="673"/>
    <x v="10"/>
    <x v="1"/>
    <x v="1"/>
    <x v="38"/>
    <x v="6"/>
    <x v="315"/>
    <x v="10"/>
    <x v="407"/>
    <x v="12"/>
    <x v="470"/>
    <x v="0"/>
    <x v="514"/>
    <x v="466"/>
    <x v="403"/>
    <x v="230"/>
    <x v="552"/>
    <x v="529"/>
    <x v="527"/>
    <x v="17"/>
    <x v="1"/>
  </r>
  <r>
    <x v="3"/>
    <x v="22"/>
    <x v="6"/>
    <x v="9"/>
    <x v="1575"/>
    <x v="674"/>
    <x v="12"/>
    <x v="1"/>
    <x v="1"/>
    <x v="38"/>
    <x v="6"/>
    <x v="387"/>
    <x v="12"/>
    <x v="508"/>
    <x v="12"/>
    <x v="576"/>
    <x v="0"/>
    <x v="622"/>
    <x v="567"/>
    <x v="488"/>
    <x v="230"/>
    <x v="667"/>
    <x v="635"/>
    <x v="631"/>
    <x v="17"/>
    <x v="1"/>
  </r>
  <r>
    <x v="3"/>
    <x v="22"/>
    <x v="227"/>
    <x v="5"/>
    <x v="1576"/>
    <x v="218"/>
    <x v="61"/>
    <x v="1"/>
    <x v="1"/>
    <x v="19"/>
    <x v="0"/>
    <x v="874"/>
    <x v="61"/>
    <x v="1104"/>
    <x v="31"/>
    <x v="1237"/>
    <x v="0"/>
    <x v="1307"/>
    <x v="1113"/>
    <x v="923"/>
    <x v="230"/>
    <x v="1355"/>
    <x v="1344"/>
    <x v="1320"/>
    <x v="8"/>
    <x v="2"/>
  </r>
  <r>
    <x v="3"/>
    <x v="22"/>
    <x v="115"/>
    <x v="12"/>
    <x v="1634"/>
    <x v="1015"/>
    <x v="0"/>
    <x v="2"/>
    <x v="1"/>
    <x v="0"/>
    <x v="0"/>
    <x v="921"/>
    <x v="96"/>
    <x v="0"/>
    <x v="32"/>
    <x v="1282"/>
    <x v="4"/>
    <x v="0"/>
    <x v="0"/>
    <x v="923"/>
    <x v="230"/>
    <x v="0"/>
    <x v="0"/>
    <x v="0"/>
    <x v="21"/>
    <x v="3"/>
  </r>
  <r>
    <x v="3"/>
    <x v="22"/>
    <x v="83"/>
    <x v="5"/>
    <x v="1577"/>
    <x v="219"/>
    <x v="40"/>
    <x v="1"/>
    <x v="1"/>
    <x v="19"/>
    <x v="0"/>
    <x v="806"/>
    <x v="40"/>
    <x v="1033"/>
    <x v="31"/>
    <x v="1164"/>
    <x v="0"/>
    <x v="1232"/>
    <x v="1082"/>
    <x v="923"/>
    <x v="230"/>
    <x v="1284"/>
    <x v="1269"/>
    <x v="1253"/>
    <x v="8"/>
    <x v="2"/>
  </r>
  <r>
    <x v="3"/>
    <x v="22"/>
    <x v="504"/>
    <x v="5"/>
    <x v="1578"/>
    <x v="220"/>
    <x v="19"/>
    <x v="1"/>
    <x v="1"/>
    <x v="19"/>
    <x v="0"/>
    <x v="591"/>
    <x v="19"/>
    <x v="788"/>
    <x v="31"/>
    <x v="920"/>
    <x v="0"/>
    <x v="964"/>
    <x v="884"/>
    <x v="923"/>
    <x v="230"/>
    <x v="867"/>
    <x v="993"/>
    <x v="978"/>
    <x v="8"/>
    <x v="2"/>
  </r>
  <r>
    <x v="3"/>
    <x v="22"/>
    <x v="13"/>
    <x v="5"/>
    <x v="1579"/>
    <x v="221"/>
    <x v="5"/>
    <x v="1"/>
    <x v="1"/>
    <x v="19"/>
    <x v="0"/>
    <x v="158"/>
    <x v="5"/>
    <x v="181"/>
    <x v="31"/>
    <x v="237"/>
    <x v="0"/>
    <x v="269"/>
    <x v="241"/>
    <x v="923"/>
    <x v="230"/>
    <x v="276"/>
    <x v="280"/>
    <x v="278"/>
    <x v="20"/>
    <x v="2"/>
  </r>
  <r>
    <x v="3"/>
    <x v="22"/>
    <x v="515"/>
    <x v="5"/>
    <x v="1580"/>
    <x v="222"/>
    <x v="3"/>
    <x v="1"/>
    <x v="1"/>
    <x v="19"/>
    <x v="0"/>
    <x v="73"/>
    <x v="3"/>
    <x v="75"/>
    <x v="31"/>
    <x v="106"/>
    <x v="0"/>
    <x v="122"/>
    <x v="111"/>
    <x v="923"/>
    <x v="230"/>
    <x v="134"/>
    <x v="131"/>
    <x v="127"/>
    <x v="20"/>
    <x v="2"/>
  </r>
  <r>
    <x v="3"/>
    <x v="22"/>
    <x v="389"/>
    <x v="5"/>
    <x v="1581"/>
    <x v="223"/>
    <x v="5"/>
    <x v="1"/>
    <x v="1"/>
    <x v="19"/>
    <x v="0"/>
    <x v="181"/>
    <x v="5"/>
    <x v="215"/>
    <x v="31"/>
    <x v="273"/>
    <x v="0"/>
    <x v="312"/>
    <x v="279"/>
    <x v="923"/>
    <x v="230"/>
    <x v="309"/>
    <x v="324"/>
    <x v="322"/>
    <x v="20"/>
    <x v="2"/>
  </r>
  <r>
    <x v="3"/>
    <x v="22"/>
    <x v="818"/>
    <x v="5"/>
    <x v="1582"/>
    <x v="224"/>
    <x v="8"/>
    <x v="1"/>
    <x v="1"/>
    <x v="19"/>
    <x v="0"/>
    <x v="244"/>
    <x v="8"/>
    <x v="301"/>
    <x v="31"/>
    <x v="371"/>
    <x v="0"/>
    <x v="407"/>
    <x v="367"/>
    <x v="923"/>
    <x v="230"/>
    <x v="410"/>
    <x v="420"/>
    <x v="416"/>
    <x v="20"/>
    <x v="2"/>
  </r>
  <r>
    <x v="3"/>
    <x v="22"/>
    <x v="510"/>
    <x v="5"/>
    <x v="1583"/>
    <x v="225"/>
    <x v="58"/>
    <x v="1"/>
    <x v="1"/>
    <x v="19"/>
    <x v="0"/>
    <x v="864"/>
    <x v="58"/>
    <x v="1094"/>
    <x v="31"/>
    <x v="1230"/>
    <x v="0"/>
    <x v="1298"/>
    <x v="1110"/>
    <x v="923"/>
    <x v="230"/>
    <x v="1347"/>
    <x v="1334"/>
    <x v="1313"/>
    <x v="20"/>
    <x v="2"/>
  </r>
  <r>
    <x v="3"/>
    <x v="22"/>
    <x v="884"/>
    <x v="5"/>
    <x v="1584"/>
    <x v="226"/>
    <x v="6"/>
    <x v="1"/>
    <x v="1"/>
    <x v="22"/>
    <x v="0"/>
    <x v="207"/>
    <x v="6"/>
    <x v="250"/>
    <x v="28"/>
    <x v="317"/>
    <x v="0"/>
    <x v="352"/>
    <x v="323"/>
    <x v="923"/>
    <x v="230"/>
    <x v="355"/>
    <x v="367"/>
    <x v="364"/>
    <x v="20"/>
    <x v="2"/>
  </r>
  <r>
    <x v="3"/>
    <x v="22"/>
    <x v="458"/>
    <x v="5"/>
    <x v="1585"/>
    <x v="227"/>
    <x v="16"/>
    <x v="1"/>
    <x v="1"/>
    <x v="21"/>
    <x v="0"/>
    <x v="499"/>
    <x v="16"/>
    <x v="660"/>
    <x v="29"/>
    <x v="755"/>
    <x v="0"/>
    <x v="807"/>
    <x v="733"/>
    <x v="923"/>
    <x v="230"/>
    <x v="793"/>
    <x v="820"/>
    <x v="809"/>
    <x v="6"/>
    <x v="2"/>
  </r>
  <r>
    <x v="3"/>
    <x v="22"/>
    <x v="633"/>
    <x v="5"/>
    <x v="1586"/>
    <x v="228"/>
    <x v="53"/>
    <x v="1"/>
    <x v="1"/>
    <x v="19"/>
    <x v="0"/>
    <x v="844"/>
    <x v="53"/>
    <x v="1074"/>
    <x v="31"/>
    <x v="1208"/>
    <x v="0"/>
    <x v="1276"/>
    <x v="1099"/>
    <x v="923"/>
    <x v="230"/>
    <x v="1324"/>
    <x v="1312"/>
    <x v="1292"/>
    <x v="14"/>
    <x v="2"/>
  </r>
  <r>
    <x v="3"/>
    <x v="22"/>
    <x v="729"/>
    <x v="5"/>
    <x v="1587"/>
    <x v="229"/>
    <x v="31"/>
    <x v="1"/>
    <x v="1"/>
    <x v="19"/>
    <x v="0"/>
    <x v="761"/>
    <x v="31"/>
    <x v="987"/>
    <x v="31"/>
    <x v="1120"/>
    <x v="0"/>
    <x v="1188"/>
    <x v="1062"/>
    <x v="923"/>
    <x v="230"/>
    <x v="1238"/>
    <x v="1228"/>
    <x v="1210"/>
    <x v="19"/>
    <x v="2"/>
  </r>
  <r>
    <x v="3"/>
    <x v="22"/>
    <x v="823"/>
    <x v="5"/>
    <x v="1588"/>
    <x v="230"/>
    <x v="52"/>
    <x v="1"/>
    <x v="1"/>
    <x v="19"/>
    <x v="0"/>
    <x v="848"/>
    <x v="52"/>
    <x v="1078"/>
    <x v="31"/>
    <x v="1212"/>
    <x v="0"/>
    <x v="1284"/>
    <x v="1102"/>
    <x v="923"/>
    <x v="230"/>
    <x v="1330"/>
    <x v="1316"/>
    <x v="1297"/>
    <x v="15"/>
    <x v="2"/>
  </r>
  <r>
    <x v="6"/>
    <x v="23"/>
    <x v="888"/>
    <x v="1"/>
    <x v="1041"/>
    <x v="1015"/>
    <x v="37"/>
    <x v="1"/>
    <x v="1"/>
    <x v="19"/>
    <x v="0"/>
    <x v="781"/>
    <x v="37"/>
    <x v="1007"/>
    <x v="31"/>
    <x v="1145"/>
    <x v="0"/>
    <x v="1207"/>
    <x v="1070"/>
    <x v="923"/>
    <x v="230"/>
    <x v="1260"/>
    <x v="1246"/>
    <x v="1229"/>
    <x v="1"/>
    <x v="1"/>
  </r>
  <r>
    <x v="6"/>
    <x v="23"/>
    <x v="888"/>
    <x v="2"/>
    <x v="1042"/>
    <x v="1015"/>
    <x v="20"/>
    <x v="1"/>
    <x v="1"/>
    <x v="38"/>
    <x v="0"/>
    <x v="574"/>
    <x v="20"/>
    <x v="765"/>
    <x v="12"/>
    <x v="834"/>
    <x v="0"/>
    <x v="882"/>
    <x v="807"/>
    <x v="684"/>
    <x v="230"/>
    <x v="924"/>
    <x v="902"/>
    <x v="887"/>
    <x v="2"/>
    <x v="1"/>
  </r>
  <r>
    <x v="6"/>
    <x v="23"/>
    <x v="888"/>
    <x v="2"/>
    <x v="1043"/>
    <x v="1015"/>
    <x v="20"/>
    <x v="1"/>
    <x v="1"/>
    <x v="38"/>
    <x v="0"/>
    <x v="568"/>
    <x v="20"/>
    <x v="756"/>
    <x v="12"/>
    <x v="823"/>
    <x v="0"/>
    <x v="870"/>
    <x v="796"/>
    <x v="673"/>
    <x v="230"/>
    <x v="911"/>
    <x v="891"/>
    <x v="875"/>
    <x v="2"/>
    <x v="1"/>
  </r>
  <r>
    <x v="6"/>
    <x v="23"/>
    <x v="888"/>
    <x v="2"/>
    <x v="1044"/>
    <x v="1015"/>
    <x v="20"/>
    <x v="1"/>
    <x v="1"/>
    <x v="38"/>
    <x v="0"/>
    <x v="606"/>
    <x v="20"/>
    <x v="808"/>
    <x v="12"/>
    <x v="891"/>
    <x v="0"/>
    <x v="937"/>
    <x v="858"/>
    <x v="736"/>
    <x v="230"/>
    <x v="985"/>
    <x v="958"/>
    <x v="944"/>
    <x v="2"/>
    <x v="1"/>
  </r>
  <r>
    <x v="6"/>
    <x v="23"/>
    <x v="888"/>
    <x v="2"/>
    <x v="1045"/>
    <x v="1015"/>
    <x v="20"/>
    <x v="1"/>
    <x v="1"/>
    <x v="38"/>
    <x v="0"/>
    <x v="572"/>
    <x v="20"/>
    <x v="762"/>
    <x v="12"/>
    <x v="828"/>
    <x v="0"/>
    <x v="876"/>
    <x v="801"/>
    <x v="678"/>
    <x v="230"/>
    <x v="917"/>
    <x v="896"/>
    <x v="880"/>
    <x v="2"/>
    <x v="1"/>
  </r>
  <r>
    <x v="6"/>
    <x v="23"/>
    <x v="888"/>
    <x v="2"/>
    <x v="1046"/>
    <x v="1015"/>
    <x v="20"/>
    <x v="1"/>
    <x v="1"/>
    <x v="38"/>
    <x v="0"/>
    <x v="593"/>
    <x v="20"/>
    <x v="791"/>
    <x v="12"/>
    <x v="869"/>
    <x v="0"/>
    <x v="914"/>
    <x v="838"/>
    <x v="715"/>
    <x v="230"/>
    <x v="959"/>
    <x v="933"/>
    <x v="920"/>
    <x v="2"/>
    <x v="1"/>
  </r>
  <r>
    <x v="6"/>
    <x v="23"/>
    <x v="888"/>
    <x v="2"/>
    <x v="1047"/>
    <x v="1015"/>
    <x v="15"/>
    <x v="1"/>
    <x v="1"/>
    <x v="38"/>
    <x v="0"/>
    <x v="423"/>
    <x v="15"/>
    <x v="561"/>
    <x v="12"/>
    <x v="622"/>
    <x v="0"/>
    <x v="669"/>
    <x v="608"/>
    <x v="519"/>
    <x v="230"/>
    <x v="717"/>
    <x v="684"/>
    <x v="675"/>
    <x v="2"/>
    <x v="1"/>
  </r>
  <r>
    <x v="6"/>
    <x v="23"/>
    <x v="888"/>
    <x v="2"/>
    <x v="1048"/>
    <x v="1015"/>
    <x v="20"/>
    <x v="1"/>
    <x v="1"/>
    <x v="38"/>
    <x v="0"/>
    <x v="514"/>
    <x v="20"/>
    <x v="680"/>
    <x v="12"/>
    <x v="749"/>
    <x v="0"/>
    <x v="800"/>
    <x v="728"/>
    <x v="613"/>
    <x v="230"/>
    <x v="847"/>
    <x v="815"/>
    <x v="803"/>
    <x v="2"/>
    <x v="1"/>
  </r>
  <r>
    <x v="6"/>
    <x v="23"/>
    <x v="888"/>
    <x v="2"/>
    <x v="1049"/>
    <x v="1015"/>
    <x v="20"/>
    <x v="1"/>
    <x v="1"/>
    <x v="38"/>
    <x v="0"/>
    <x v="507"/>
    <x v="20"/>
    <x v="669"/>
    <x v="12"/>
    <x v="738"/>
    <x v="0"/>
    <x v="791"/>
    <x v="719"/>
    <x v="603"/>
    <x v="230"/>
    <x v="838"/>
    <x v="805"/>
    <x v="794"/>
    <x v="2"/>
    <x v="1"/>
  </r>
  <r>
    <x v="6"/>
    <x v="23"/>
    <x v="888"/>
    <x v="2"/>
    <x v="1050"/>
    <x v="1015"/>
    <x v="20"/>
    <x v="1"/>
    <x v="1"/>
    <x v="38"/>
    <x v="0"/>
    <x v="512"/>
    <x v="20"/>
    <x v="676"/>
    <x v="12"/>
    <x v="746"/>
    <x v="0"/>
    <x v="797"/>
    <x v="725"/>
    <x v="610"/>
    <x v="230"/>
    <x v="844"/>
    <x v="811"/>
    <x v="800"/>
    <x v="2"/>
    <x v="1"/>
  </r>
  <r>
    <x v="6"/>
    <x v="23"/>
    <x v="888"/>
    <x v="2"/>
    <x v="1051"/>
    <x v="1015"/>
    <x v="20"/>
    <x v="1"/>
    <x v="1"/>
    <x v="38"/>
    <x v="0"/>
    <x v="539"/>
    <x v="20"/>
    <x v="719"/>
    <x v="12"/>
    <x v="780"/>
    <x v="0"/>
    <x v="827"/>
    <x v="753"/>
    <x v="632"/>
    <x v="230"/>
    <x v="868"/>
    <x v="844"/>
    <x v="829"/>
    <x v="2"/>
    <x v="1"/>
  </r>
  <r>
    <x v="6"/>
    <x v="23"/>
    <x v="888"/>
    <x v="2"/>
    <x v="1052"/>
    <x v="1015"/>
    <x v="20"/>
    <x v="1"/>
    <x v="1"/>
    <x v="38"/>
    <x v="0"/>
    <x v="523"/>
    <x v="20"/>
    <x v="693"/>
    <x v="12"/>
    <x v="757"/>
    <x v="0"/>
    <x v="809"/>
    <x v="735"/>
    <x v="618"/>
    <x v="230"/>
    <x v="854"/>
    <x v="822"/>
    <x v="811"/>
    <x v="2"/>
    <x v="1"/>
  </r>
  <r>
    <x v="6"/>
    <x v="23"/>
    <x v="888"/>
    <x v="2"/>
    <x v="1053"/>
    <x v="1015"/>
    <x v="20"/>
    <x v="1"/>
    <x v="1"/>
    <x v="38"/>
    <x v="0"/>
    <x v="567"/>
    <x v="20"/>
    <x v="755"/>
    <x v="12"/>
    <x v="820"/>
    <x v="0"/>
    <x v="868"/>
    <x v="794"/>
    <x v="671"/>
    <x v="230"/>
    <x v="908"/>
    <x v="889"/>
    <x v="873"/>
    <x v="2"/>
    <x v="1"/>
  </r>
  <r>
    <x v="6"/>
    <x v="23"/>
    <x v="888"/>
    <x v="2"/>
    <x v="1054"/>
    <x v="1015"/>
    <x v="10"/>
    <x v="1"/>
    <x v="1"/>
    <x v="38"/>
    <x v="0"/>
    <x v="302"/>
    <x v="10"/>
    <x v="383"/>
    <x v="12"/>
    <x v="441"/>
    <x v="0"/>
    <x v="479"/>
    <x v="437"/>
    <x v="374"/>
    <x v="230"/>
    <x v="517"/>
    <x v="494"/>
    <x v="492"/>
    <x v="2"/>
    <x v="1"/>
  </r>
  <r>
    <x v="6"/>
    <x v="23"/>
    <x v="888"/>
    <x v="2"/>
    <x v="1055"/>
    <x v="1015"/>
    <x v="10"/>
    <x v="1"/>
    <x v="1"/>
    <x v="38"/>
    <x v="0"/>
    <x v="320"/>
    <x v="10"/>
    <x v="414"/>
    <x v="12"/>
    <x v="477"/>
    <x v="0"/>
    <x v="523"/>
    <x v="473"/>
    <x v="410"/>
    <x v="230"/>
    <x v="563"/>
    <x v="539"/>
    <x v="536"/>
    <x v="2"/>
    <x v="1"/>
  </r>
  <r>
    <x v="6"/>
    <x v="23"/>
    <x v="888"/>
    <x v="2"/>
    <x v="1056"/>
    <x v="1015"/>
    <x v="19"/>
    <x v="1"/>
    <x v="1"/>
    <x v="38"/>
    <x v="0"/>
    <x v="495"/>
    <x v="19"/>
    <x v="656"/>
    <x v="12"/>
    <x v="726"/>
    <x v="0"/>
    <x v="777"/>
    <x v="705"/>
    <x v="593"/>
    <x v="230"/>
    <x v="827"/>
    <x v="790"/>
    <x v="780"/>
    <x v="2"/>
    <x v="1"/>
  </r>
  <r>
    <x v="6"/>
    <x v="23"/>
    <x v="888"/>
    <x v="2"/>
    <x v="1057"/>
    <x v="1015"/>
    <x v="15"/>
    <x v="1"/>
    <x v="1"/>
    <x v="38"/>
    <x v="0"/>
    <x v="417"/>
    <x v="15"/>
    <x v="550"/>
    <x v="12"/>
    <x v="614"/>
    <x v="0"/>
    <x v="661"/>
    <x v="602"/>
    <x v="514"/>
    <x v="230"/>
    <x v="711"/>
    <x v="679"/>
    <x v="669"/>
    <x v="2"/>
    <x v="1"/>
  </r>
  <r>
    <x v="6"/>
    <x v="23"/>
    <x v="888"/>
    <x v="9"/>
    <x v="1058"/>
    <x v="1015"/>
    <x v="20"/>
    <x v="1"/>
    <x v="1"/>
    <x v="38"/>
    <x v="0"/>
    <x v="594"/>
    <x v="20"/>
    <x v="792"/>
    <x v="12"/>
    <x v="871"/>
    <x v="0"/>
    <x v="917"/>
    <x v="840"/>
    <x v="717"/>
    <x v="230"/>
    <x v="961"/>
    <x v="935"/>
    <x v="923"/>
    <x v="16"/>
    <x v="1"/>
  </r>
  <r>
    <x v="6"/>
    <x v="23"/>
    <x v="888"/>
    <x v="9"/>
    <x v="1059"/>
    <x v="1015"/>
    <x v="20"/>
    <x v="1"/>
    <x v="1"/>
    <x v="38"/>
    <x v="0"/>
    <x v="559"/>
    <x v="20"/>
    <x v="746"/>
    <x v="12"/>
    <x v="808"/>
    <x v="0"/>
    <x v="856"/>
    <x v="782"/>
    <x v="660"/>
    <x v="230"/>
    <x v="897"/>
    <x v="875"/>
    <x v="860"/>
    <x v="16"/>
    <x v="1"/>
  </r>
  <r>
    <x v="6"/>
    <x v="23"/>
    <x v="888"/>
    <x v="9"/>
    <x v="1060"/>
    <x v="1015"/>
    <x v="20"/>
    <x v="1"/>
    <x v="1"/>
    <x v="38"/>
    <x v="0"/>
    <x v="508"/>
    <x v="20"/>
    <x v="670"/>
    <x v="12"/>
    <x v="739"/>
    <x v="0"/>
    <x v="792"/>
    <x v="720"/>
    <x v="604"/>
    <x v="230"/>
    <x v="839"/>
    <x v="806"/>
    <x v="795"/>
    <x v="16"/>
    <x v="1"/>
  </r>
  <r>
    <x v="6"/>
    <x v="23"/>
    <x v="888"/>
    <x v="9"/>
    <x v="1061"/>
    <x v="1015"/>
    <x v="20"/>
    <x v="1"/>
    <x v="1"/>
    <x v="38"/>
    <x v="0"/>
    <x v="493"/>
    <x v="20"/>
    <x v="653"/>
    <x v="12"/>
    <x v="723"/>
    <x v="0"/>
    <x v="775"/>
    <x v="703"/>
    <x v="592"/>
    <x v="230"/>
    <x v="824"/>
    <x v="788"/>
    <x v="778"/>
    <x v="16"/>
    <x v="1"/>
  </r>
  <r>
    <x v="6"/>
    <x v="23"/>
    <x v="888"/>
    <x v="9"/>
    <x v="1062"/>
    <x v="1015"/>
    <x v="6"/>
    <x v="1"/>
    <x v="1"/>
    <x v="38"/>
    <x v="0"/>
    <x v="134"/>
    <x v="6"/>
    <x v="148"/>
    <x v="12"/>
    <x v="186"/>
    <x v="0"/>
    <x v="212"/>
    <x v="190"/>
    <x v="151"/>
    <x v="230"/>
    <x v="245"/>
    <x v="222"/>
    <x v="222"/>
    <x v="16"/>
    <x v="1"/>
  </r>
  <r>
    <x v="6"/>
    <x v="23"/>
    <x v="888"/>
    <x v="9"/>
    <x v="1063"/>
    <x v="1015"/>
    <x v="5"/>
    <x v="1"/>
    <x v="1"/>
    <x v="38"/>
    <x v="0"/>
    <x v="128"/>
    <x v="5"/>
    <x v="140"/>
    <x v="12"/>
    <x v="178"/>
    <x v="0"/>
    <x v="203"/>
    <x v="182"/>
    <x v="143"/>
    <x v="230"/>
    <x v="235"/>
    <x v="214"/>
    <x v="212"/>
    <x v="16"/>
    <x v="1"/>
  </r>
  <r>
    <x v="6"/>
    <x v="23"/>
    <x v="888"/>
    <x v="9"/>
    <x v="1064"/>
    <x v="1015"/>
    <x v="12"/>
    <x v="1"/>
    <x v="1"/>
    <x v="38"/>
    <x v="0"/>
    <x v="348"/>
    <x v="12"/>
    <x v="454"/>
    <x v="12"/>
    <x v="517"/>
    <x v="0"/>
    <x v="560"/>
    <x v="514"/>
    <x v="442"/>
    <x v="230"/>
    <x v="604"/>
    <x v="578"/>
    <x v="573"/>
    <x v="16"/>
    <x v="1"/>
  </r>
  <r>
    <x v="6"/>
    <x v="23"/>
    <x v="888"/>
    <x v="9"/>
    <x v="1065"/>
    <x v="1015"/>
    <x v="20"/>
    <x v="1"/>
    <x v="1"/>
    <x v="38"/>
    <x v="0"/>
    <x v="560"/>
    <x v="20"/>
    <x v="747"/>
    <x v="12"/>
    <x v="811"/>
    <x v="0"/>
    <x v="859"/>
    <x v="785"/>
    <x v="662"/>
    <x v="230"/>
    <x v="899"/>
    <x v="878"/>
    <x v="863"/>
    <x v="16"/>
    <x v="1"/>
  </r>
  <r>
    <x v="6"/>
    <x v="23"/>
    <x v="888"/>
    <x v="9"/>
    <x v="1066"/>
    <x v="1015"/>
    <x v="20"/>
    <x v="1"/>
    <x v="1"/>
    <x v="38"/>
    <x v="0"/>
    <x v="545"/>
    <x v="20"/>
    <x v="728"/>
    <x v="12"/>
    <x v="788"/>
    <x v="0"/>
    <x v="835"/>
    <x v="761"/>
    <x v="640"/>
    <x v="230"/>
    <x v="876"/>
    <x v="852"/>
    <x v="838"/>
    <x v="16"/>
    <x v="1"/>
  </r>
  <r>
    <x v="6"/>
    <x v="23"/>
    <x v="888"/>
    <x v="9"/>
    <x v="1067"/>
    <x v="1015"/>
    <x v="4"/>
    <x v="1"/>
    <x v="1"/>
    <x v="38"/>
    <x v="0"/>
    <x v="107"/>
    <x v="4"/>
    <x v="114"/>
    <x v="12"/>
    <x v="148"/>
    <x v="0"/>
    <x v="171"/>
    <x v="150"/>
    <x v="118"/>
    <x v="230"/>
    <x v="204"/>
    <x v="182"/>
    <x v="178"/>
    <x v="16"/>
    <x v="1"/>
  </r>
  <r>
    <x v="6"/>
    <x v="23"/>
    <x v="888"/>
    <x v="9"/>
    <x v="1068"/>
    <x v="1015"/>
    <x v="15"/>
    <x v="1"/>
    <x v="1"/>
    <x v="42"/>
    <x v="0"/>
    <x v="458"/>
    <x v="15"/>
    <x v="609"/>
    <x v="8"/>
    <x v="664"/>
    <x v="0"/>
    <x v="711"/>
    <x v="645"/>
    <x v="544"/>
    <x v="230"/>
    <x v="754"/>
    <x v="724"/>
    <x v="713"/>
    <x v="16"/>
    <x v="1"/>
  </r>
  <r>
    <x v="6"/>
    <x v="23"/>
    <x v="888"/>
    <x v="9"/>
    <x v="1069"/>
    <x v="1015"/>
    <x v="20"/>
    <x v="1"/>
    <x v="1"/>
    <x v="42"/>
    <x v="0"/>
    <x v="642"/>
    <x v="20"/>
    <x v="855"/>
    <x v="8"/>
    <x v="922"/>
    <x v="0"/>
    <x v="966"/>
    <x v="886"/>
    <x v="763"/>
    <x v="230"/>
    <x v="1019"/>
    <x v="995"/>
    <x v="980"/>
    <x v="16"/>
    <x v="1"/>
  </r>
  <r>
    <x v="6"/>
    <x v="23"/>
    <x v="888"/>
    <x v="9"/>
    <x v="1070"/>
    <x v="1015"/>
    <x v="20"/>
    <x v="1"/>
    <x v="1"/>
    <x v="42"/>
    <x v="0"/>
    <x v="639"/>
    <x v="20"/>
    <x v="852"/>
    <x v="8"/>
    <x v="919"/>
    <x v="0"/>
    <x v="963"/>
    <x v="883"/>
    <x v="761"/>
    <x v="230"/>
    <x v="1017"/>
    <x v="992"/>
    <x v="977"/>
    <x v="16"/>
    <x v="1"/>
  </r>
  <r>
    <x v="6"/>
    <x v="23"/>
    <x v="888"/>
    <x v="9"/>
    <x v="1071"/>
    <x v="1015"/>
    <x v="14"/>
    <x v="1"/>
    <x v="1"/>
    <x v="42"/>
    <x v="0"/>
    <x v="411"/>
    <x v="14"/>
    <x v="541"/>
    <x v="8"/>
    <x v="600"/>
    <x v="0"/>
    <x v="648"/>
    <x v="589"/>
    <x v="504"/>
    <x v="230"/>
    <x v="696"/>
    <x v="663"/>
    <x v="656"/>
    <x v="16"/>
    <x v="1"/>
  </r>
  <r>
    <x v="6"/>
    <x v="23"/>
    <x v="888"/>
    <x v="9"/>
    <x v="1072"/>
    <x v="1015"/>
    <x v="6"/>
    <x v="1"/>
    <x v="1"/>
    <x v="47"/>
    <x v="0"/>
    <x v="189"/>
    <x v="6"/>
    <x v="224"/>
    <x v="3"/>
    <x v="261"/>
    <x v="0"/>
    <x v="298"/>
    <x v="264"/>
    <x v="212"/>
    <x v="230"/>
    <x v="333"/>
    <x v="312"/>
    <x v="308"/>
    <x v="16"/>
    <x v="1"/>
  </r>
  <r>
    <x v="7"/>
    <x v="22"/>
    <x v="888"/>
    <x v="7"/>
    <x v="1368"/>
    <x v="1015"/>
    <x v="1"/>
    <x v="1"/>
    <x v="1"/>
    <x v="38"/>
    <x v="0"/>
    <x v="12"/>
    <x v="1"/>
    <x v="13"/>
    <x v="12"/>
    <x v="17"/>
    <x v="0"/>
    <x v="14"/>
    <x v="13"/>
    <x v="16"/>
    <x v="230"/>
    <x v="21"/>
    <x v="13"/>
    <x v="14"/>
    <x v="10"/>
    <x v="1"/>
  </r>
  <r>
    <x v="7"/>
    <x v="22"/>
    <x v="888"/>
    <x v="7"/>
    <x v="1369"/>
    <x v="1015"/>
    <x v="5"/>
    <x v="1"/>
    <x v="1"/>
    <x v="38"/>
    <x v="0"/>
    <x v="167"/>
    <x v="5"/>
    <x v="194"/>
    <x v="12"/>
    <x v="241"/>
    <x v="0"/>
    <x v="274"/>
    <x v="245"/>
    <x v="195"/>
    <x v="230"/>
    <x v="308"/>
    <x v="288"/>
    <x v="283"/>
    <x v="10"/>
    <x v="1"/>
  </r>
  <r>
    <x v="7"/>
    <x v="22"/>
    <x v="888"/>
    <x v="7"/>
    <x v="1370"/>
    <x v="1015"/>
    <x v="8"/>
    <x v="1"/>
    <x v="1"/>
    <x v="38"/>
    <x v="0"/>
    <x v="287"/>
    <x v="8"/>
    <x v="363"/>
    <x v="12"/>
    <x v="421"/>
    <x v="0"/>
    <x v="455"/>
    <x v="416"/>
    <x v="356"/>
    <x v="230"/>
    <x v="491"/>
    <x v="469"/>
    <x v="464"/>
    <x v="10"/>
    <x v="1"/>
  </r>
  <r>
    <x v="7"/>
    <x v="22"/>
    <x v="888"/>
    <x v="7"/>
    <x v="1371"/>
    <x v="1015"/>
    <x v="16"/>
    <x v="0"/>
    <x v="1"/>
    <x v="18"/>
    <x v="0"/>
    <x v="501"/>
    <x v="16"/>
    <x v="662"/>
    <x v="12"/>
    <x v="732"/>
    <x v="2"/>
    <x v="994"/>
    <x v="985"/>
    <x v="599"/>
    <x v="230"/>
    <x v="1049"/>
    <x v="1047"/>
    <x v="1007"/>
    <x v="10"/>
    <x v="1"/>
  </r>
  <r>
    <x v="7"/>
    <x v="22"/>
    <x v="888"/>
    <x v="7"/>
    <x v="1372"/>
    <x v="1015"/>
    <x v="4"/>
    <x v="0"/>
    <x v="1"/>
    <x v="17"/>
    <x v="0"/>
    <x v="129"/>
    <x v="4"/>
    <x v="141"/>
    <x v="12"/>
    <x v="179"/>
    <x v="2"/>
    <x v="262"/>
    <x v="273"/>
    <x v="144"/>
    <x v="230"/>
    <x v="298"/>
    <x v="281"/>
    <x v="272"/>
    <x v="10"/>
    <x v="1"/>
  </r>
  <r>
    <x v="7"/>
    <x v="22"/>
    <x v="888"/>
    <x v="7"/>
    <x v="1373"/>
    <x v="1015"/>
    <x v="16"/>
    <x v="0"/>
    <x v="1"/>
    <x v="17"/>
    <x v="0"/>
    <x v="516"/>
    <x v="16"/>
    <x v="683"/>
    <x v="12"/>
    <x v="752"/>
    <x v="2"/>
    <x v="1024"/>
    <x v="990"/>
    <x v="615"/>
    <x v="230"/>
    <x v="1086"/>
    <x v="1078"/>
    <x v="1037"/>
    <x v="10"/>
    <x v="1"/>
  </r>
  <r>
    <x v="7"/>
    <x v="22"/>
    <x v="888"/>
    <x v="7"/>
    <x v="1374"/>
    <x v="1015"/>
    <x v="9"/>
    <x v="1"/>
    <x v="1"/>
    <x v="38"/>
    <x v="0"/>
    <x v="308"/>
    <x v="9"/>
    <x v="393"/>
    <x v="12"/>
    <x v="450"/>
    <x v="0"/>
    <x v="491"/>
    <x v="446"/>
    <x v="382"/>
    <x v="230"/>
    <x v="528"/>
    <x v="505"/>
    <x v="504"/>
    <x v="10"/>
    <x v="1"/>
  </r>
  <r>
    <x v="7"/>
    <x v="22"/>
    <x v="888"/>
    <x v="7"/>
    <x v="1375"/>
    <x v="1015"/>
    <x v="9"/>
    <x v="1"/>
    <x v="1"/>
    <x v="38"/>
    <x v="0"/>
    <x v="301"/>
    <x v="9"/>
    <x v="382"/>
    <x v="12"/>
    <x v="439"/>
    <x v="0"/>
    <x v="477"/>
    <x v="435"/>
    <x v="372"/>
    <x v="230"/>
    <x v="515"/>
    <x v="492"/>
    <x v="490"/>
    <x v="10"/>
    <x v="1"/>
  </r>
  <r>
    <x v="7"/>
    <x v="22"/>
    <x v="888"/>
    <x v="7"/>
    <x v="1376"/>
    <x v="1015"/>
    <x v="3"/>
    <x v="1"/>
    <x v="1"/>
    <x v="38"/>
    <x v="0"/>
    <x v="83"/>
    <x v="3"/>
    <x v="87"/>
    <x v="12"/>
    <x v="117"/>
    <x v="0"/>
    <x v="136"/>
    <x v="120"/>
    <x v="92"/>
    <x v="230"/>
    <x v="163"/>
    <x v="141"/>
    <x v="139"/>
    <x v="10"/>
    <x v="1"/>
  </r>
  <r>
    <x v="7"/>
    <x v="23"/>
    <x v="888"/>
    <x v="7"/>
    <x v="1377"/>
    <x v="1015"/>
    <x v="16"/>
    <x v="1"/>
    <x v="1"/>
    <x v="38"/>
    <x v="0"/>
    <x v="589"/>
    <x v="16"/>
    <x v="785"/>
    <x v="12"/>
    <x v="862"/>
    <x v="0"/>
    <x v="908"/>
    <x v="833"/>
    <x v="708"/>
    <x v="230"/>
    <x v="953"/>
    <x v="928"/>
    <x v="914"/>
    <x v="10"/>
    <x v="1"/>
  </r>
  <r>
    <x v="7"/>
    <x v="23"/>
    <x v="888"/>
    <x v="7"/>
    <x v="1378"/>
    <x v="1015"/>
    <x v="6"/>
    <x v="1"/>
    <x v="1"/>
    <x v="38"/>
    <x v="0"/>
    <x v="226"/>
    <x v="6"/>
    <x v="277"/>
    <x v="12"/>
    <x v="332"/>
    <x v="0"/>
    <x v="369"/>
    <x v="338"/>
    <x v="275"/>
    <x v="230"/>
    <x v="404"/>
    <x v="382"/>
    <x v="380"/>
    <x v="10"/>
    <x v="1"/>
  </r>
  <r>
    <x v="0"/>
    <x v="19"/>
    <x v="888"/>
    <x v="2"/>
    <x v="928"/>
    <x v="1015"/>
    <x v="20"/>
    <x v="1"/>
    <x v="0"/>
    <x v="19"/>
    <x v="0"/>
    <x v="590"/>
    <x v="20"/>
    <x v="786"/>
    <x v="31"/>
    <x v="918"/>
    <x v="0"/>
    <x v="962"/>
    <x v="882"/>
    <x v="760"/>
    <x v="230"/>
    <x v="1016"/>
    <x v="991"/>
    <x v="976"/>
    <x v="2"/>
    <x v="1"/>
  </r>
  <r>
    <x v="0"/>
    <x v="19"/>
    <x v="888"/>
    <x v="2"/>
    <x v="929"/>
    <x v="1015"/>
    <x v="20"/>
    <x v="1"/>
    <x v="0"/>
    <x v="19"/>
    <x v="0"/>
    <x v="592"/>
    <x v="20"/>
    <x v="789"/>
    <x v="31"/>
    <x v="921"/>
    <x v="0"/>
    <x v="965"/>
    <x v="885"/>
    <x v="762"/>
    <x v="230"/>
    <x v="1018"/>
    <x v="994"/>
    <x v="979"/>
    <x v="2"/>
    <x v="1"/>
  </r>
  <r>
    <x v="0"/>
    <x v="19"/>
    <x v="888"/>
    <x v="2"/>
    <x v="930"/>
    <x v="1015"/>
    <x v="10"/>
    <x v="1"/>
    <x v="0"/>
    <x v="19"/>
    <x v="0"/>
    <x v="318"/>
    <x v="10"/>
    <x v="411"/>
    <x v="31"/>
    <x v="492"/>
    <x v="0"/>
    <x v="537"/>
    <x v="488"/>
    <x v="421"/>
    <x v="230"/>
    <x v="579"/>
    <x v="553"/>
    <x v="549"/>
    <x v="2"/>
    <x v="1"/>
  </r>
  <r>
    <x v="0"/>
    <x v="19"/>
    <x v="888"/>
    <x v="2"/>
    <x v="931"/>
    <x v="1015"/>
    <x v="10"/>
    <x v="1"/>
    <x v="0"/>
    <x v="19"/>
    <x v="0"/>
    <x v="299"/>
    <x v="10"/>
    <x v="379"/>
    <x v="31"/>
    <x v="456"/>
    <x v="0"/>
    <x v="498"/>
    <x v="452"/>
    <x v="388"/>
    <x v="230"/>
    <x v="535"/>
    <x v="513"/>
    <x v="511"/>
    <x v="2"/>
    <x v="1"/>
  </r>
  <r>
    <x v="0"/>
    <x v="19"/>
    <x v="888"/>
    <x v="2"/>
    <x v="932"/>
    <x v="1015"/>
    <x v="20"/>
    <x v="1"/>
    <x v="0"/>
    <x v="19"/>
    <x v="0"/>
    <x v="542"/>
    <x v="20"/>
    <x v="723"/>
    <x v="31"/>
    <x v="836"/>
    <x v="0"/>
    <x v="884"/>
    <x v="809"/>
    <x v="686"/>
    <x v="230"/>
    <x v="929"/>
    <x v="904"/>
    <x v="889"/>
    <x v="2"/>
    <x v="1"/>
  </r>
  <r>
    <x v="0"/>
    <x v="19"/>
    <x v="888"/>
    <x v="2"/>
    <x v="933"/>
    <x v="1015"/>
    <x v="6"/>
    <x v="1"/>
    <x v="0"/>
    <x v="19"/>
    <x v="0"/>
    <x v="160"/>
    <x v="6"/>
    <x v="184"/>
    <x v="31"/>
    <x v="238"/>
    <x v="0"/>
    <x v="270"/>
    <x v="242"/>
    <x v="192"/>
    <x v="230"/>
    <x v="303"/>
    <x v="283"/>
    <x v="279"/>
    <x v="2"/>
    <x v="1"/>
  </r>
  <r>
    <x v="0"/>
    <x v="19"/>
    <x v="888"/>
    <x v="2"/>
    <x v="934"/>
    <x v="1015"/>
    <x v="20"/>
    <x v="1"/>
    <x v="0"/>
    <x v="19"/>
    <x v="0"/>
    <x v="594"/>
    <x v="20"/>
    <x v="792"/>
    <x v="31"/>
    <x v="925"/>
    <x v="0"/>
    <x v="969"/>
    <x v="889"/>
    <x v="766"/>
    <x v="230"/>
    <x v="1021"/>
    <x v="998"/>
    <x v="982"/>
    <x v="2"/>
    <x v="1"/>
  </r>
  <r>
    <x v="0"/>
    <x v="19"/>
    <x v="888"/>
    <x v="2"/>
    <x v="935"/>
    <x v="1015"/>
    <x v="20"/>
    <x v="1"/>
    <x v="0"/>
    <x v="19"/>
    <x v="0"/>
    <x v="605"/>
    <x v="20"/>
    <x v="807"/>
    <x v="31"/>
    <x v="943"/>
    <x v="0"/>
    <x v="987"/>
    <x v="903"/>
    <x v="784"/>
    <x v="230"/>
    <x v="1039"/>
    <x v="1016"/>
    <x v="1001"/>
    <x v="2"/>
    <x v="1"/>
  </r>
  <r>
    <x v="0"/>
    <x v="19"/>
    <x v="888"/>
    <x v="2"/>
    <x v="936"/>
    <x v="1015"/>
    <x v="7"/>
    <x v="1"/>
    <x v="0"/>
    <x v="19"/>
    <x v="0"/>
    <x v="206"/>
    <x v="7"/>
    <x v="247"/>
    <x v="31"/>
    <x v="318"/>
    <x v="0"/>
    <x v="353"/>
    <x v="324"/>
    <x v="264"/>
    <x v="230"/>
    <x v="391"/>
    <x v="368"/>
    <x v="365"/>
    <x v="2"/>
    <x v="1"/>
  </r>
  <r>
    <x v="0"/>
    <x v="19"/>
    <x v="888"/>
    <x v="2"/>
    <x v="937"/>
    <x v="1015"/>
    <x v="20"/>
    <x v="1"/>
    <x v="0"/>
    <x v="19"/>
    <x v="0"/>
    <x v="542"/>
    <x v="20"/>
    <x v="723"/>
    <x v="31"/>
    <x v="836"/>
    <x v="0"/>
    <x v="884"/>
    <x v="809"/>
    <x v="686"/>
    <x v="230"/>
    <x v="929"/>
    <x v="904"/>
    <x v="889"/>
    <x v="2"/>
    <x v="1"/>
  </r>
  <r>
    <x v="0"/>
    <x v="19"/>
    <x v="888"/>
    <x v="2"/>
    <x v="938"/>
    <x v="1015"/>
    <x v="12"/>
    <x v="1"/>
    <x v="0"/>
    <x v="19"/>
    <x v="0"/>
    <x v="343"/>
    <x v="12"/>
    <x v="448"/>
    <x v="31"/>
    <x v="526"/>
    <x v="0"/>
    <x v="566"/>
    <x v="522"/>
    <x v="447"/>
    <x v="230"/>
    <x v="608"/>
    <x v="585"/>
    <x v="580"/>
    <x v="2"/>
    <x v="1"/>
  </r>
  <r>
    <x v="0"/>
    <x v="19"/>
    <x v="888"/>
    <x v="2"/>
    <x v="939"/>
    <x v="1015"/>
    <x v="20"/>
    <x v="1"/>
    <x v="0"/>
    <x v="19"/>
    <x v="0"/>
    <x v="585"/>
    <x v="20"/>
    <x v="779"/>
    <x v="31"/>
    <x v="909"/>
    <x v="0"/>
    <x v="953"/>
    <x v="874"/>
    <x v="753"/>
    <x v="230"/>
    <x v="1005"/>
    <x v="979"/>
    <x v="964"/>
    <x v="2"/>
    <x v="1"/>
  </r>
  <r>
    <x v="0"/>
    <x v="19"/>
    <x v="888"/>
    <x v="2"/>
    <x v="940"/>
    <x v="1015"/>
    <x v="20"/>
    <x v="1"/>
    <x v="0"/>
    <x v="19"/>
    <x v="0"/>
    <x v="588"/>
    <x v="20"/>
    <x v="782"/>
    <x v="31"/>
    <x v="912"/>
    <x v="0"/>
    <x v="958"/>
    <x v="878"/>
    <x v="757"/>
    <x v="230"/>
    <x v="1012"/>
    <x v="986"/>
    <x v="971"/>
    <x v="2"/>
    <x v="1"/>
  </r>
  <r>
    <x v="0"/>
    <x v="19"/>
    <x v="888"/>
    <x v="9"/>
    <x v="941"/>
    <x v="1015"/>
    <x v="14"/>
    <x v="1"/>
    <x v="0"/>
    <x v="19"/>
    <x v="0"/>
    <x v="416"/>
    <x v="14"/>
    <x v="547"/>
    <x v="31"/>
    <x v="634"/>
    <x v="0"/>
    <x v="678"/>
    <x v="618"/>
    <x v="524"/>
    <x v="230"/>
    <x v="727"/>
    <x v="695"/>
    <x v="683"/>
    <x v="16"/>
    <x v="1"/>
  </r>
  <r>
    <x v="0"/>
    <x v="19"/>
    <x v="888"/>
    <x v="9"/>
    <x v="942"/>
    <x v="1015"/>
    <x v="11"/>
    <x v="1"/>
    <x v="0"/>
    <x v="38"/>
    <x v="0"/>
    <x v="319"/>
    <x v="11"/>
    <x v="412"/>
    <x v="12"/>
    <x v="475"/>
    <x v="0"/>
    <x v="521"/>
    <x v="471"/>
    <x v="408"/>
    <x v="230"/>
    <x v="561"/>
    <x v="537"/>
    <x v="534"/>
    <x v="16"/>
    <x v="1"/>
  </r>
  <r>
    <x v="0"/>
    <x v="19"/>
    <x v="888"/>
    <x v="9"/>
    <x v="943"/>
    <x v="1015"/>
    <x v="20"/>
    <x v="1"/>
    <x v="0"/>
    <x v="38"/>
    <x v="0"/>
    <x v="529"/>
    <x v="20"/>
    <x v="703"/>
    <x v="12"/>
    <x v="765"/>
    <x v="0"/>
    <x v="815"/>
    <x v="741"/>
    <x v="624"/>
    <x v="230"/>
    <x v="860"/>
    <x v="829"/>
    <x v="817"/>
    <x v="16"/>
    <x v="1"/>
  </r>
  <r>
    <x v="0"/>
    <x v="19"/>
    <x v="888"/>
    <x v="9"/>
    <x v="1146"/>
    <x v="1015"/>
    <x v="20"/>
    <x v="1"/>
    <x v="0"/>
    <x v="38"/>
    <x v="0"/>
    <x v="549"/>
    <x v="20"/>
    <x v="735"/>
    <x v="12"/>
    <x v="794"/>
    <x v="0"/>
    <x v="842"/>
    <x v="767"/>
    <x v="646"/>
    <x v="230"/>
    <x v="882"/>
    <x v="859"/>
    <x v="845"/>
    <x v="16"/>
    <x v="1"/>
  </r>
  <r>
    <x v="0"/>
    <x v="19"/>
    <x v="888"/>
    <x v="9"/>
    <x v="1147"/>
    <x v="1015"/>
    <x v="20"/>
    <x v="1"/>
    <x v="0"/>
    <x v="38"/>
    <x v="0"/>
    <x v="592"/>
    <x v="20"/>
    <x v="789"/>
    <x v="12"/>
    <x v="867"/>
    <x v="0"/>
    <x v="913"/>
    <x v="837"/>
    <x v="713"/>
    <x v="230"/>
    <x v="958"/>
    <x v="932"/>
    <x v="919"/>
    <x v="16"/>
    <x v="1"/>
  </r>
  <r>
    <x v="0"/>
    <x v="19"/>
    <x v="888"/>
    <x v="9"/>
    <x v="1148"/>
    <x v="1015"/>
    <x v="20"/>
    <x v="1"/>
    <x v="0"/>
    <x v="38"/>
    <x v="0"/>
    <x v="597"/>
    <x v="20"/>
    <x v="795"/>
    <x v="12"/>
    <x v="875"/>
    <x v="0"/>
    <x v="921"/>
    <x v="844"/>
    <x v="721"/>
    <x v="230"/>
    <x v="967"/>
    <x v="941"/>
    <x v="928"/>
    <x v="16"/>
    <x v="1"/>
  </r>
  <r>
    <x v="0"/>
    <x v="19"/>
    <x v="888"/>
    <x v="9"/>
    <x v="1149"/>
    <x v="1015"/>
    <x v="17"/>
    <x v="1"/>
    <x v="0"/>
    <x v="38"/>
    <x v="0"/>
    <x v="488"/>
    <x v="17"/>
    <x v="646"/>
    <x v="12"/>
    <x v="718"/>
    <x v="0"/>
    <x v="769"/>
    <x v="697"/>
    <x v="588"/>
    <x v="230"/>
    <x v="817"/>
    <x v="780"/>
    <x v="771"/>
    <x v="16"/>
    <x v="1"/>
  </r>
  <r>
    <x v="0"/>
    <x v="19"/>
    <x v="888"/>
    <x v="9"/>
    <x v="1150"/>
    <x v="1015"/>
    <x v="20"/>
    <x v="1"/>
    <x v="0"/>
    <x v="38"/>
    <x v="0"/>
    <x v="636"/>
    <x v="20"/>
    <x v="848"/>
    <x v="12"/>
    <x v="941"/>
    <x v="0"/>
    <x v="985"/>
    <x v="902"/>
    <x v="782"/>
    <x v="230"/>
    <x v="1038"/>
    <x v="1015"/>
    <x v="1000"/>
    <x v="16"/>
    <x v="1"/>
  </r>
  <r>
    <x v="0"/>
    <x v="19"/>
    <x v="888"/>
    <x v="9"/>
    <x v="1151"/>
    <x v="1015"/>
    <x v="20"/>
    <x v="1"/>
    <x v="0"/>
    <x v="38"/>
    <x v="0"/>
    <x v="630"/>
    <x v="20"/>
    <x v="838"/>
    <x v="12"/>
    <x v="931"/>
    <x v="0"/>
    <x v="975"/>
    <x v="894"/>
    <x v="772"/>
    <x v="230"/>
    <x v="1028"/>
    <x v="1005"/>
    <x v="989"/>
    <x v="16"/>
    <x v="1"/>
  </r>
  <r>
    <x v="0"/>
    <x v="19"/>
    <x v="888"/>
    <x v="9"/>
    <x v="1152"/>
    <x v="1015"/>
    <x v="20"/>
    <x v="1"/>
    <x v="0"/>
    <x v="19"/>
    <x v="0"/>
    <x v="619"/>
    <x v="20"/>
    <x v="825"/>
    <x v="31"/>
    <x v="961"/>
    <x v="0"/>
    <x v="1009"/>
    <x v="922"/>
    <x v="804"/>
    <x v="230"/>
    <x v="1068"/>
    <x v="1039"/>
    <x v="1025"/>
    <x v="16"/>
    <x v="1"/>
  </r>
  <r>
    <x v="0"/>
    <x v="19"/>
    <x v="888"/>
    <x v="9"/>
    <x v="1153"/>
    <x v="1015"/>
    <x v="20"/>
    <x v="1"/>
    <x v="0"/>
    <x v="19"/>
    <x v="0"/>
    <x v="634"/>
    <x v="20"/>
    <x v="845"/>
    <x v="31"/>
    <x v="983"/>
    <x v="0"/>
    <x v="1037"/>
    <x v="943"/>
    <x v="825"/>
    <x v="230"/>
    <x v="1096"/>
    <x v="1067"/>
    <x v="1050"/>
    <x v="16"/>
    <x v="1"/>
  </r>
  <r>
    <x v="0"/>
    <x v="19"/>
    <x v="888"/>
    <x v="9"/>
    <x v="1154"/>
    <x v="1015"/>
    <x v="20"/>
    <x v="1"/>
    <x v="0"/>
    <x v="19"/>
    <x v="0"/>
    <x v="636"/>
    <x v="20"/>
    <x v="848"/>
    <x v="31"/>
    <x v="987"/>
    <x v="0"/>
    <x v="1041"/>
    <x v="947"/>
    <x v="828"/>
    <x v="230"/>
    <x v="1099"/>
    <x v="1072"/>
    <x v="1054"/>
    <x v="16"/>
    <x v="1"/>
  </r>
  <r>
    <x v="0"/>
    <x v="19"/>
    <x v="888"/>
    <x v="9"/>
    <x v="1155"/>
    <x v="1015"/>
    <x v="1"/>
    <x v="1"/>
    <x v="0"/>
    <x v="19"/>
    <x v="0"/>
    <x v="4"/>
    <x v="1"/>
    <x v="5"/>
    <x v="31"/>
    <x v="7"/>
    <x v="0"/>
    <x v="5"/>
    <x v="4"/>
    <x v="7"/>
    <x v="230"/>
    <x v="7"/>
    <x v="5"/>
    <x v="5"/>
    <x v="16"/>
    <x v="1"/>
  </r>
  <r>
    <x v="0"/>
    <x v="19"/>
    <x v="888"/>
    <x v="9"/>
    <x v="1156"/>
    <x v="1015"/>
    <x v="15"/>
    <x v="1"/>
    <x v="0"/>
    <x v="38"/>
    <x v="0"/>
    <x v="461"/>
    <x v="15"/>
    <x v="612"/>
    <x v="12"/>
    <x v="684"/>
    <x v="0"/>
    <x v="732"/>
    <x v="664"/>
    <x v="563"/>
    <x v="230"/>
    <x v="777"/>
    <x v="744"/>
    <x v="735"/>
    <x v="16"/>
    <x v="1"/>
  </r>
  <r>
    <x v="0"/>
    <x v="19"/>
    <x v="888"/>
    <x v="9"/>
    <x v="1157"/>
    <x v="1015"/>
    <x v="17"/>
    <x v="1"/>
    <x v="0"/>
    <x v="38"/>
    <x v="0"/>
    <x v="462"/>
    <x v="17"/>
    <x v="613"/>
    <x v="12"/>
    <x v="685"/>
    <x v="0"/>
    <x v="733"/>
    <x v="665"/>
    <x v="564"/>
    <x v="230"/>
    <x v="778"/>
    <x v="746"/>
    <x v="736"/>
    <x v="16"/>
    <x v="1"/>
  </r>
  <r>
    <x v="0"/>
    <x v="19"/>
    <x v="888"/>
    <x v="9"/>
    <x v="1158"/>
    <x v="1015"/>
    <x v="20"/>
    <x v="1"/>
    <x v="0"/>
    <x v="38"/>
    <x v="0"/>
    <x v="555"/>
    <x v="20"/>
    <x v="742"/>
    <x v="12"/>
    <x v="801"/>
    <x v="0"/>
    <x v="849"/>
    <x v="774"/>
    <x v="653"/>
    <x v="230"/>
    <x v="890"/>
    <x v="867"/>
    <x v="853"/>
    <x v="16"/>
    <x v="1"/>
  </r>
  <r>
    <x v="0"/>
    <x v="19"/>
    <x v="888"/>
    <x v="9"/>
    <x v="1159"/>
    <x v="1015"/>
    <x v="2"/>
    <x v="1"/>
    <x v="0"/>
    <x v="19"/>
    <x v="0"/>
    <x v="39"/>
    <x v="2"/>
    <x v="40"/>
    <x v="31"/>
    <x v="54"/>
    <x v="0"/>
    <x v="64"/>
    <x v="56"/>
    <x v="45"/>
    <x v="230"/>
    <x v="90"/>
    <x v="67"/>
    <x v="67"/>
    <x v="16"/>
    <x v="1"/>
  </r>
  <r>
    <x v="0"/>
    <x v="19"/>
    <x v="888"/>
    <x v="9"/>
    <x v="1160"/>
    <x v="1015"/>
    <x v="1"/>
    <x v="1"/>
    <x v="0"/>
    <x v="39"/>
    <x v="0"/>
    <x v="6"/>
    <x v="1"/>
    <x v="7"/>
    <x v="11"/>
    <x v="8"/>
    <x v="0"/>
    <x v="6"/>
    <x v="5"/>
    <x v="8"/>
    <x v="230"/>
    <x v="8"/>
    <x v="6"/>
    <x v="6"/>
    <x v="16"/>
    <x v="1"/>
  </r>
  <r>
    <x v="0"/>
    <x v="19"/>
    <x v="888"/>
    <x v="9"/>
    <x v="1161"/>
    <x v="1015"/>
    <x v="20"/>
    <x v="1"/>
    <x v="0"/>
    <x v="38"/>
    <x v="0"/>
    <x v="584"/>
    <x v="20"/>
    <x v="778"/>
    <x v="12"/>
    <x v="854"/>
    <x v="0"/>
    <x v="900"/>
    <x v="825"/>
    <x v="700"/>
    <x v="230"/>
    <x v="944"/>
    <x v="919"/>
    <x v="904"/>
    <x v="16"/>
    <x v="1"/>
  </r>
  <r>
    <x v="0"/>
    <x v="19"/>
    <x v="888"/>
    <x v="9"/>
    <x v="1162"/>
    <x v="1015"/>
    <x v="20"/>
    <x v="1"/>
    <x v="0"/>
    <x v="38"/>
    <x v="0"/>
    <x v="578"/>
    <x v="20"/>
    <x v="769"/>
    <x v="12"/>
    <x v="841"/>
    <x v="0"/>
    <x v="890"/>
    <x v="815"/>
    <x v="690"/>
    <x v="230"/>
    <x v="933"/>
    <x v="909"/>
    <x v="894"/>
    <x v="16"/>
    <x v="1"/>
  </r>
  <r>
    <x v="0"/>
    <x v="19"/>
    <x v="888"/>
    <x v="9"/>
    <x v="1163"/>
    <x v="1015"/>
    <x v="15"/>
    <x v="1"/>
    <x v="0"/>
    <x v="38"/>
    <x v="0"/>
    <x v="413"/>
    <x v="15"/>
    <x v="543"/>
    <x v="12"/>
    <x v="608"/>
    <x v="0"/>
    <x v="655"/>
    <x v="595"/>
    <x v="510"/>
    <x v="230"/>
    <x v="707"/>
    <x v="672"/>
    <x v="663"/>
    <x v="16"/>
    <x v="1"/>
  </r>
  <r>
    <x v="0"/>
    <x v="19"/>
    <x v="888"/>
    <x v="9"/>
    <x v="1164"/>
    <x v="1015"/>
    <x v="10"/>
    <x v="1"/>
    <x v="0"/>
    <x v="38"/>
    <x v="0"/>
    <x v="316"/>
    <x v="10"/>
    <x v="408"/>
    <x v="12"/>
    <x v="472"/>
    <x v="0"/>
    <x v="517"/>
    <x v="468"/>
    <x v="405"/>
    <x v="230"/>
    <x v="554"/>
    <x v="532"/>
    <x v="530"/>
    <x v="16"/>
    <x v="1"/>
  </r>
  <r>
    <x v="0"/>
    <x v="19"/>
    <x v="888"/>
    <x v="9"/>
    <x v="1165"/>
    <x v="1015"/>
    <x v="12"/>
    <x v="1"/>
    <x v="0"/>
    <x v="38"/>
    <x v="0"/>
    <x v="369"/>
    <x v="12"/>
    <x v="488"/>
    <x v="12"/>
    <x v="550"/>
    <x v="0"/>
    <x v="592"/>
    <x v="546"/>
    <x v="468"/>
    <x v="230"/>
    <x v="635"/>
    <x v="607"/>
    <x v="605"/>
    <x v="16"/>
    <x v="1"/>
  </r>
  <r>
    <x v="0"/>
    <x v="19"/>
    <x v="888"/>
    <x v="9"/>
    <x v="1166"/>
    <x v="1015"/>
    <x v="17"/>
    <x v="1"/>
    <x v="0"/>
    <x v="38"/>
    <x v="0"/>
    <x v="497"/>
    <x v="17"/>
    <x v="658"/>
    <x v="12"/>
    <x v="728"/>
    <x v="0"/>
    <x v="779"/>
    <x v="708"/>
    <x v="595"/>
    <x v="230"/>
    <x v="829"/>
    <x v="792"/>
    <x v="782"/>
    <x v="16"/>
    <x v="1"/>
  </r>
  <r>
    <x v="0"/>
    <x v="22"/>
    <x v="888"/>
    <x v="9"/>
    <x v="1167"/>
    <x v="1015"/>
    <x v="11"/>
    <x v="1"/>
    <x v="0"/>
    <x v="38"/>
    <x v="0"/>
    <x v="334"/>
    <x v="11"/>
    <x v="433"/>
    <x v="12"/>
    <x v="495"/>
    <x v="0"/>
    <x v="539"/>
    <x v="490"/>
    <x v="423"/>
    <x v="230"/>
    <x v="581"/>
    <x v="556"/>
    <x v="551"/>
    <x v="16"/>
    <x v="1"/>
  </r>
  <r>
    <x v="0"/>
    <x v="22"/>
    <x v="888"/>
    <x v="9"/>
    <x v="1168"/>
    <x v="1015"/>
    <x v="2"/>
    <x v="1"/>
    <x v="0"/>
    <x v="18"/>
    <x v="0"/>
    <x v="42"/>
    <x v="2"/>
    <x v="44"/>
    <x v="12"/>
    <x v="53"/>
    <x v="2"/>
    <x v="92"/>
    <x v="87"/>
    <x v="44"/>
    <x v="230"/>
    <x v="113"/>
    <x v="99"/>
    <x v="98"/>
    <x v="16"/>
    <x v="1"/>
  </r>
  <r>
    <x v="0"/>
    <x v="22"/>
    <x v="888"/>
    <x v="9"/>
    <x v="1169"/>
    <x v="1015"/>
    <x v="10"/>
    <x v="1"/>
    <x v="0"/>
    <x v="38"/>
    <x v="0"/>
    <x v="276"/>
    <x v="10"/>
    <x v="343"/>
    <x v="12"/>
    <x v="401"/>
    <x v="0"/>
    <x v="435"/>
    <x v="397"/>
    <x v="337"/>
    <x v="230"/>
    <x v="472"/>
    <x v="448"/>
    <x v="444"/>
    <x v="16"/>
    <x v="1"/>
  </r>
  <r>
    <x v="0"/>
    <x v="22"/>
    <x v="888"/>
    <x v="9"/>
    <x v="1170"/>
    <x v="1015"/>
    <x v="9"/>
    <x v="1"/>
    <x v="0"/>
    <x v="38"/>
    <x v="0"/>
    <x v="221"/>
    <x v="9"/>
    <x v="270"/>
    <x v="12"/>
    <x v="325"/>
    <x v="0"/>
    <x v="362"/>
    <x v="332"/>
    <x v="269"/>
    <x v="230"/>
    <x v="398"/>
    <x v="375"/>
    <x v="373"/>
    <x v="16"/>
    <x v="1"/>
  </r>
  <r>
    <x v="0"/>
    <x v="22"/>
    <x v="115"/>
    <x v="12"/>
    <x v="1635"/>
    <x v="1015"/>
    <x v="0"/>
    <x v="2"/>
    <x v="1"/>
    <x v="0"/>
    <x v="0"/>
    <x v="921"/>
    <x v="96"/>
    <x v="1152"/>
    <x v="32"/>
    <x v="1282"/>
    <x v="4"/>
    <x v="1366"/>
    <x v="1129"/>
    <x v="923"/>
    <x v="230"/>
    <x v="1425"/>
    <x v="0"/>
    <x v="0"/>
    <x v="21"/>
    <x v="3"/>
  </r>
  <r>
    <x v="0"/>
    <x v="22"/>
    <x v="888"/>
    <x v="9"/>
    <x v="1171"/>
    <x v="1015"/>
    <x v="17"/>
    <x v="1"/>
    <x v="0"/>
    <x v="38"/>
    <x v="0"/>
    <x v="486"/>
    <x v="17"/>
    <x v="644"/>
    <x v="12"/>
    <x v="716"/>
    <x v="0"/>
    <x v="767"/>
    <x v="695"/>
    <x v="586"/>
    <x v="230"/>
    <x v="814"/>
    <x v="778"/>
    <x v="769"/>
    <x v="16"/>
    <x v="1"/>
  </r>
  <r>
    <x v="5"/>
    <x v="21"/>
    <x v="350"/>
    <x v="4"/>
    <x v="318"/>
    <x v="890"/>
    <x v="5"/>
    <x v="1"/>
    <x v="1"/>
    <x v="19"/>
    <x v="0"/>
    <x v="124"/>
    <x v="5"/>
    <x v="135"/>
    <x v="31"/>
    <x v="184"/>
    <x v="0"/>
    <x v="210"/>
    <x v="187"/>
    <x v="923"/>
    <x v="230"/>
    <x v="210"/>
    <x v="219"/>
    <x v="219"/>
    <x v="5"/>
    <x v="0"/>
  </r>
  <r>
    <x v="5"/>
    <x v="22"/>
    <x v="211"/>
    <x v="4"/>
    <x v="319"/>
    <x v="891"/>
    <x v="6"/>
    <x v="1"/>
    <x v="1"/>
    <x v="38"/>
    <x v="0"/>
    <x v="165"/>
    <x v="6"/>
    <x v="191"/>
    <x v="12"/>
    <x v="236"/>
    <x v="0"/>
    <x v="268"/>
    <x v="240"/>
    <x v="923"/>
    <x v="230"/>
    <x v="1234"/>
    <x v="1227"/>
    <x v="1227"/>
    <x v="5"/>
    <x v="0"/>
  </r>
  <r>
    <x v="5"/>
    <x v="24"/>
    <x v="652"/>
    <x v="4"/>
    <x v="320"/>
    <x v="893"/>
    <x v="12"/>
    <x v="1"/>
    <x v="1"/>
    <x v="38"/>
    <x v="0"/>
    <x v="351"/>
    <x v="12"/>
    <x v="460"/>
    <x v="12"/>
    <x v="524"/>
    <x v="0"/>
    <x v="564"/>
    <x v="519"/>
    <x v="923"/>
    <x v="230"/>
    <x v="564"/>
    <x v="582"/>
    <x v="577"/>
    <x v="5"/>
    <x v="0"/>
  </r>
  <r>
    <x v="5"/>
    <x v="24"/>
    <x v="888"/>
    <x v="4"/>
    <x v="320"/>
    <x v="892"/>
    <x v="30"/>
    <x v="1"/>
    <x v="1"/>
    <x v="36"/>
    <x v="0"/>
    <x v="737"/>
    <x v="30"/>
    <x v="962"/>
    <x v="14"/>
    <x v="1092"/>
    <x v="0"/>
    <x v="1158"/>
    <x v="1038"/>
    <x v="923"/>
    <x v="230"/>
    <x v="1183"/>
    <x v="1192"/>
    <x v="1169"/>
    <x v="5"/>
    <x v="0"/>
  </r>
  <r>
    <x v="5"/>
    <x v="24"/>
    <x v="888"/>
    <x v="4"/>
    <x v="320"/>
    <x v="889"/>
    <x v="30"/>
    <x v="1"/>
    <x v="1"/>
    <x v="19"/>
    <x v="0"/>
    <x v="741"/>
    <x v="30"/>
    <x v="966"/>
    <x v="31"/>
    <x v="1100"/>
    <x v="0"/>
    <x v="1172"/>
    <x v="1047"/>
    <x v="923"/>
    <x v="230"/>
    <x v="1198"/>
    <x v="1207"/>
    <x v="1187"/>
    <x v="5"/>
    <x v="0"/>
  </r>
  <r>
    <x v="4"/>
    <x v="23"/>
    <x v="888"/>
    <x v="5"/>
    <x v="7"/>
    <x v="1015"/>
    <x v="17"/>
    <x v="1"/>
    <x v="1"/>
    <x v="19"/>
    <x v="0"/>
    <x v="566"/>
    <x v="17"/>
    <x v="754"/>
    <x v="31"/>
    <x v="882"/>
    <x v="0"/>
    <x v="927"/>
    <x v="850"/>
    <x v="923"/>
    <x v="230"/>
    <x v="848"/>
    <x v="947"/>
    <x v="934"/>
    <x v="12"/>
    <x v="2"/>
  </r>
  <r>
    <x v="4"/>
    <x v="23"/>
    <x v="115"/>
    <x v="12"/>
    <x v="8"/>
    <x v="1015"/>
    <x v="0"/>
    <x v="2"/>
    <x v="1"/>
    <x v="0"/>
    <x v="0"/>
    <x v="921"/>
    <x v="0"/>
    <x v="0"/>
    <x v="32"/>
    <x v="0"/>
    <x v="4"/>
    <x v="0"/>
    <x v="0"/>
    <x v="923"/>
    <x v="230"/>
    <x v="1425"/>
    <x v="0"/>
    <x v="0"/>
    <x v="21"/>
    <x v="3"/>
  </r>
  <r>
    <x v="4"/>
    <x v="23"/>
    <x v="888"/>
    <x v="5"/>
    <x v="9"/>
    <x v="1015"/>
    <x v="39"/>
    <x v="1"/>
    <x v="1"/>
    <x v="19"/>
    <x v="0"/>
    <x v="805"/>
    <x v="39"/>
    <x v="1032"/>
    <x v="31"/>
    <x v="1163"/>
    <x v="0"/>
    <x v="1231"/>
    <x v="1081"/>
    <x v="923"/>
    <x v="230"/>
    <x v="1283"/>
    <x v="1268"/>
    <x v="1252"/>
    <x v="12"/>
    <x v="2"/>
  </r>
  <r>
    <x v="4"/>
    <x v="23"/>
    <x v="115"/>
    <x v="12"/>
    <x v="10"/>
    <x v="1015"/>
    <x v="0"/>
    <x v="2"/>
    <x v="1"/>
    <x v="0"/>
    <x v="0"/>
    <x v="921"/>
    <x v="0"/>
    <x v="0"/>
    <x v="32"/>
    <x v="0"/>
    <x v="4"/>
    <x v="0"/>
    <x v="0"/>
    <x v="923"/>
    <x v="230"/>
    <x v="1425"/>
    <x v="0"/>
    <x v="0"/>
    <x v="21"/>
    <x v="3"/>
  </r>
  <r>
    <x v="4"/>
    <x v="23"/>
    <x v="115"/>
    <x v="12"/>
    <x v="11"/>
    <x v="1015"/>
    <x v="0"/>
    <x v="2"/>
    <x v="1"/>
    <x v="0"/>
    <x v="0"/>
    <x v="921"/>
    <x v="0"/>
    <x v="0"/>
    <x v="32"/>
    <x v="0"/>
    <x v="4"/>
    <x v="0"/>
    <x v="0"/>
    <x v="923"/>
    <x v="230"/>
    <x v="1425"/>
    <x v="0"/>
    <x v="0"/>
    <x v="21"/>
    <x v="3"/>
  </r>
  <r>
    <x v="4"/>
    <x v="23"/>
    <x v="888"/>
    <x v="5"/>
    <x v="12"/>
    <x v="1015"/>
    <x v="4"/>
    <x v="0"/>
    <x v="1"/>
    <x v="18"/>
    <x v="0"/>
    <x v="103"/>
    <x v="4"/>
    <x v="109"/>
    <x v="12"/>
    <x v="143"/>
    <x v="2"/>
    <x v="215"/>
    <x v="227"/>
    <x v="923"/>
    <x v="230"/>
    <x v="222"/>
    <x v="233"/>
    <x v="225"/>
    <x v="12"/>
    <x v="2"/>
  </r>
  <r>
    <x v="4"/>
    <x v="23"/>
    <x v="888"/>
    <x v="5"/>
    <x v="13"/>
    <x v="1015"/>
    <x v="3"/>
    <x v="1"/>
    <x v="1"/>
    <x v="31"/>
    <x v="0"/>
    <x v="74"/>
    <x v="3"/>
    <x v="76"/>
    <x v="19"/>
    <x v="105"/>
    <x v="0"/>
    <x v="120"/>
    <x v="109"/>
    <x v="923"/>
    <x v="230"/>
    <x v="131"/>
    <x v="128"/>
    <x v="126"/>
    <x v="12"/>
    <x v="2"/>
  </r>
  <r>
    <x v="4"/>
    <x v="23"/>
    <x v="888"/>
    <x v="5"/>
    <x v="14"/>
    <x v="1015"/>
    <x v="10"/>
    <x v="1"/>
    <x v="1"/>
    <x v="29"/>
    <x v="0"/>
    <x v="337"/>
    <x v="10"/>
    <x v="439"/>
    <x v="21"/>
    <x v="512"/>
    <x v="0"/>
    <x v="556"/>
    <x v="507"/>
    <x v="923"/>
    <x v="230"/>
    <x v="550"/>
    <x v="572"/>
    <x v="568"/>
    <x v="12"/>
    <x v="2"/>
  </r>
  <r>
    <x v="4"/>
    <x v="23"/>
    <x v="888"/>
    <x v="5"/>
    <x v="15"/>
    <x v="1015"/>
    <x v="12"/>
    <x v="1"/>
    <x v="1"/>
    <x v="23"/>
    <x v="0"/>
    <x v="417"/>
    <x v="12"/>
    <x v="551"/>
    <x v="27"/>
    <x v="633"/>
    <x v="0"/>
    <x v="677"/>
    <x v="616"/>
    <x v="923"/>
    <x v="230"/>
    <x v="683"/>
    <x v="694"/>
    <x v="682"/>
    <x v="12"/>
    <x v="2"/>
  </r>
  <r>
    <x v="4"/>
    <x v="23"/>
    <x v="888"/>
    <x v="5"/>
    <x v="16"/>
    <x v="1015"/>
    <x v="22"/>
    <x v="1"/>
    <x v="1"/>
    <x v="21"/>
    <x v="0"/>
    <x v="653"/>
    <x v="22"/>
    <x v="867"/>
    <x v="29"/>
    <x v="1002"/>
    <x v="0"/>
    <x v="1059"/>
    <x v="960"/>
    <x v="923"/>
    <x v="230"/>
    <x v="978"/>
    <x v="1090"/>
    <x v="1073"/>
    <x v="12"/>
    <x v="2"/>
  </r>
  <r>
    <x v="4"/>
    <x v="23"/>
    <x v="888"/>
    <x v="5"/>
    <x v="17"/>
    <x v="1015"/>
    <x v="13"/>
    <x v="1"/>
    <x v="1"/>
    <x v="23"/>
    <x v="0"/>
    <x v="431"/>
    <x v="13"/>
    <x v="573"/>
    <x v="27"/>
    <x v="652"/>
    <x v="0"/>
    <x v="701"/>
    <x v="636"/>
    <x v="923"/>
    <x v="230"/>
    <x v="697"/>
    <x v="713"/>
    <x v="702"/>
    <x v="12"/>
    <x v="2"/>
  </r>
  <r>
    <x v="4"/>
    <x v="23"/>
    <x v="888"/>
    <x v="5"/>
    <x v="18"/>
    <x v="1015"/>
    <x v="22"/>
    <x v="1"/>
    <x v="1"/>
    <x v="19"/>
    <x v="0"/>
    <x v="716"/>
    <x v="22"/>
    <x v="940"/>
    <x v="31"/>
    <x v="1075"/>
    <x v="0"/>
    <x v="1132"/>
    <x v="1019"/>
    <x v="923"/>
    <x v="230"/>
    <x v="1165"/>
    <x v="1170"/>
    <x v="1147"/>
    <x v="12"/>
    <x v="2"/>
  </r>
  <r>
    <x v="4"/>
    <x v="24"/>
    <x v="888"/>
    <x v="5"/>
    <x v="19"/>
    <x v="1015"/>
    <x v="6"/>
    <x v="1"/>
    <x v="1"/>
    <x v="19"/>
    <x v="0"/>
    <x v="212"/>
    <x v="6"/>
    <x v="256"/>
    <x v="31"/>
    <x v="323"/>
    <x v="0"/>
    <x v="360"/>
    <x v="330"/>
    <x v="923"/>
    <x v="230"/>
    <x v="361"/>
    <x v="373"/>
    <x v="371"/>
    <x v="12"/>
    <x v="2"/>
  </r>
  <r>
    <x v="4"/>
    <x v="24"/>
    <x v="888"/>
    <x v="5"/>
    <x v="20"/>
    <x v="1015"/>
    <x v="12"/>
    <x v="1"/>
    <x v="1"/>
    <x v="19"/>
    <x v="0"/>
    <x v="405"/>
    <x v="12"/>
    <x v="532"/>
    <x v="31"/>
    <x v="612"/>
    <x v="0"/>
    <x v="659"/>
    <x v="600"/>
    <x v="923"/>
    <x v="230"/>
    <x v="664"/>
    <x v="676"/>
    <x v="667"/>
    <x v="12"/>
    <x v="2"/>
  </r>
  <r>
    <x v="4"/>
    <x v="24"/>
    <x v="888"/>
    <x v="5"/>
    <x v="21"/>
    <x v="1015"/>
    <x v="11"/>
    <x v="1"/>
    <x v="1"/>
    <x v="24"/>
    <x v="0"/>
    <x v="357"/>
    <x v="11"/>
    <x v="469"/>
    <x v="26"/>
    <x v="552"/>
    <x v="0"/>
    <x v="594"/>
    <x v="548"/>
    <x v="923"/>
    <x v="230"/>
    <x v="588"/>
    <x v="610"/>
    <x v="607"/>
    <x v="12"/>
    <x v="2"/>
  </r>
  <r>
    <x v="4"/>
    <x v="24"/>
    <x v="888"/>
    <x v="5"/>
    <x v="22"/>
    <x v="1015"/>
    <x v="15"/>
    <x v="1"/>
    <x v="1"/>
    <x v="21"/>
    <x v="0"/>
    <x v="458"/>
    <x v="15"/>
    <x v="609"/>
    <x v="29"/>
    <x v="694"/>
    <x v="0"/>
    <x v="743"/>
    <x v="675"/>
    <x v="923"/>
    <x v="230"/>
    <x v="728"/>
    <x v="756"/>
    <x v="745"/>
    <x v="12"/>
    <x v="2"/>
  </r>
  <r>
    <x v="4"/>
    <x v="24"/>
    <x v="888"/>
    <x v="5"/>
    <x v="23"/>
    <x v="1015"/>
    <x v="4"/>
    <x v="1"/>
    <x v="1"/>
    <x v="28"/>
    <x v="0"/>
    <x v="99"/>
    <x v="4"/>
    <x v="105"/>
    <x v="22"/>
    <x v="140"/>
    <x v="0"/>
    <x v="163"/>
    <x v="142"/>
    <x v="923"/>
    <x v="230"/>
    <x v="173"/>
    <x v="172"/>
    <x v="170"/>
    <x v="12"/>
    <x v="2"/>
  </r>
  <r>
    <x v="4"/>
    <x v="24"/>
    <x v="888"/>
    <x v="5"/>
    <x v="24"/>
    <x v="1015"/>
    <x v="6"/>
    <x v="1"/>
    <x v="1"/>
    <x v="26"/>
    <x v="0"/>
    <x v="210"/>
    <x v="6"/>
    <x v="254"/>
    <x v="24"/>
    <x v="319"/>
    <x v="0"/>
    <x v="354"/>
    <x v="326"/>
    <x v="923"/>
    <x v="230"/>
    <x v="357"/>
    <x v="369"/>
    <x v="366"/>
    <x v="12"/>
    <x v="2"/>
  </r>
  <r>
    <x v="4"/>
    <x v="24"/>
    <x v="888"/>
    <x v="5"/>
    <x v="25"/>
    <x v="1015"/>
    <x v="30"/>
    <x v="1"/>
    <x v="1"/>
    <x v="21"/>
    <x v="0"/>
    <x v="768"/>
    <x v="30"/>
    <x v="994"/>
    <x v="29"/>
    <x v="1126"/>
    <x v="0"/>
    <x v="1197"/>
    <x v="1066"/>
    <x v="923"/>
    <x v="230"/>
    <x v="1246"/>
    <x v="1233"/>
    <x v="1215"/>
    <x v="12"/>
    <x v="2"/>
  </r>
  <r>
    <x v="4"/>
    <x v="24"/>
    <x v="888"/>
    <x v="5"/>
    <x v="26"/>
    <x v="1015"/>
    <x v="5"/>
    <x v="1"/>
    <x v="1"/>
    <x v="33"/>
    <x v="0"/>
    <x v="157"/>
    <x v="5"/>
    <x v="180"/>
    <x v="17"/>
    <x v="231"/>
    <x v="0"/>
    <x v="258"/>
    <x v="233"/>
    <x v="923"/>
    <x v="230"/>
    <x v="265"/>
    <x v="273"/>
    <x v="268"/>
    <x v="12"/>
    <x v="2"/>
  </r>
  <r>
    <x v="4"/>
    <x v="24"/>
    <x v="888"/>
    <x v="5"/>
    <x v="27"/>
    <x v="1015"/>
    <x v="14"/>
    <x v="1"/>
    <x v="1"/>
    <x v="19"/>
    <x v="0"/>
    <x v="455"/>
    <x v="14"/>
    <x v="604"/>
    <x v="31"/>
    <x v="691"/>
    <x v="0"/>
    <x v="740"/>
    <x v="672"/>
    <x v="923"/>
    <x v="230"/>
    <x v="726"/>
    <x v="753"/>
    <x v="742"/>
    <x v="12"/>
    <x v="2"/>
  </r>
  <r>
    <x v="4"/>
    <x v="24"/>
    <x v="888"/>
    <x v="5"/>
    <x v="28"/>
    <x v="1015"/>
    <x v="4"/>
    <x v="1"/>
    <x v="1"/>
    <x v="25"/>
    <x v="0"/>
    <x v="101"/>
    <x v="4"/>
    <x v="107"/>
    <x v="25"/>
    <x v="145"/>
    <x v="0"/>
    <x v="169"/>
    <x v="148"/>
    <x v="923"/>
    <x v="230"/>
    <x v="176"/>
    <x v="179"/>
    <x v="176"/>
    <x v="12"/>
    <x v="2"/>
  </r>
  <r>
    <x v="4"/>
    <x v="24"/>
    <x v="888"/>
    <x v="5"/>
    <x v="29"/>
    <x v="1015"/>
    <x v="49"/>
    <x v="1"/>
    <x v="1"/>
    <x v="19"/>
    <x v="0"/>
    <x v="827"/>
    <x v="49"/>
    <x v="1055"/>
    <x v="31"/>
    <x v="1187"/>
    <x v="0"/>
    <x v="1254"/>
    <x v="1091"/>
    <x v="923"/>
    <x v="230"/>
    <x v="1303"/>
    <x v="1290"/>
    <x v="1271"/>
    <x v="12"/>
    <x v="2"/>
  </r>
  <r>
    <x v="4"/>
    <x v="24"/>
    <x v="888"/>
    <x v="5"/>
    <x v="30"/>
    <x v="1015"/>
    <x v="2"/>
    <x v="1"/>
    <x v="1"/>
    <x v="20"/>
    <x v="0"/>
    <x v="43"/>
    <x v="2"/>
    <x v="45"/>
    <x v="30"/>
    <x v="61"/>
    <x v="0"/>
    <x v="74"/>
    <x v="63"/>
    <x v="923"/>
    <x v="230"/>
    <x v="73"/>
    <x v="79"/>
    <x v="79"/>
    <x v="12"/>
    <x v="2"/>
  </r>
  <r>
    <x v="4"/>
    <x v="24"/>
    <x v="888"/>
    <x v="5"/>
    <x v="31"/>
    <x v="1015"/>
    <x v="4"/>
    <x v="1"/>
    <x v="1"/>
    <x v="27"/>
    <x v="0"/>
    <x v="114"/>
    <x v="4"/>
    <x v="122"/>
    <x v="23"/>
    <x v="166"/>
    <x v="0"/>
    <x v="188"/>
    <x v="169"/>
    <x v="923"/>
    <x v="230"/>
    <x v="197"/>
    <x v="200"/>
    <x v="197"/>
    <x v="12"/>
    <x v="2"/>
  </r>
  <r>
    <x v="4"/>
    <x v="24"/>
    <x v="888"/>
    <x v="5"/>
    <x v="32"/>
    <x v="1015"/>
    <x v="6"/>
    <x v="0"/>
    <x v="1"/>
    <x v="18"/>
    <x v="0"/>
    <x v="171"/>
    <x v="6"/>
    <x v="199"/>
    <x v="12"/>
    <x v="247"/>
    <x v="2"/>
    <x v="336"/>
    <x v="345"/>
    <x v="923"/>
    <x v="230"/>
    <x v="349"/>
    <x v="360"/>
    <x v="349"/>
    <x v="12"/>
    <x v="2"/>
  </r>
  <r>
    <x v="4"/>
    <x v="24"/>
    <x v="888"/>
    <x v="5"/>
    <x v="33"/>
    <x v="1015"/>
    <x v="49"/>
    <x v="1"/>
    <x v="1"/>
    <x v="20"/>
    <x v="0"/>
    <x v="839"/>
    <x v="49"/>
    <x v="1068"/>
    <x v="30"/>
    <x v="1205"/>
    <x v="0"/>
    <x v="1274"/>
    <x v="1098"/>
    <x v="923"/>
    <x v="230"/>
    <x v="1321"/>
    <x v="1309"/>
    <x v="1290"/>
    <x v="12"/>
    <x v="2"/>
  </r>
  <r>
    <x v="4"/>
    <x v="24"/>
    <x v="888"/>
    <x v="5"/>
    <x v="34"/>
    <x v="1015"/>
    <x v="72"/>
    <x v="1"/>
    <x v="1"/>
    <x v="21"/>
    <x v="0"/>
    <x v="893"/>
    <x v="72"/>
    <x v="1123"/>
    <x v="29"/>
    <x v="1255"/>
    <x v="0"/>
    <x v="1323"/>
    <x v="1118"/>
    <x v="923"/>
    <x v="230"/>
    <x v="1378"/>
    <x v="1363"/>
    <x v="1345"/>
    <x v="12"/>
    <x v="2"/>
  </r>
  <r>
    <x v="4"/>
    <x v="25"/>
    <x v="888"/>
    <x v="5"/>
    <x v="35"/>
    <x v="1015"/>
    <x v="8"/>
    <x v="1"/>
    <x v="1"/>
    <x v="26"/>
    <x v="0"/>
    <x v="285"/>
    <x v="8"/>
    <x v="360"/>
    <x v="24"/>
    <x v="434"/>
    <x v="0"/>
    <x v="472"/>
    <x v="429"/>
    <x v="923"/>
    <x v="230"/>
    <x v="451"/>
    <x v="483"/>
    <x v="485"/>
    <x v="12"/>
    <x v="2"/>
  </r>
  <r>
    <x v="4"/>
    <x v="25"/>
    <x v="888"/>
    <x v="5"/>
    <x v="36"/>
    <x v="1015"/>
    <x v="3"/>
    <x v="1"/>
    <x v="1"/>
    <x v="27"/>
    <x v="0"/>
    <x v="68"/>
    <x v="3"/>
    <x v="70"/>
    <x v="23"/>
    <x v="99"/>
    <x v="0"/>
    <x v="115"/>
    <x v="105"/>
    <x v="923"/>
    <x v="230"/>
    <x v="124"/>
    <x v="123"/>
    <x v="121"/>
    <x v="12"/>
    <x v="2"/>
  </r>
  <r>
    <x v="4"/>
    <x v="25"/>
    <x v="888"/>
    <x v="5"/>
    <x v="37"/>
    <x v="1015"/>
    <x v="20"/>
    <x v="1"/>
    <x v="1"/>
    <x v="23"/>
    <x v="0"/>
    <x v="680"/>
    <x v="20"/>
    <x v="899"/>
    <x v="27"/>
    <x v="1032"/>
    <x v="0"/>
    <x v="1090"/>
    <x v="988"/>
    <x v="923"/>
    <x v="230"/>
    <x v="1095"/>
    <x v="1123"/>
    <x v="1104"/>
    <x v="12"/>
    <x v="2"/>
  </r>
  <r>
    <x v="5"/>
    <x v="25"/>
    <x v="552"/>
    <x v="4"/>
    <x v="321"/>
    <x v="894"/>
    <x v="45"/>
    <x v="1"/>
    <x v="1"/>
    <x v="19"/>
    <x v="0"/>
    <x v="804"/>
    <x v="45"/>
    <x v="1031"/>
    <x v="31"/>
    <x v="1161"/>
    <x v="0"/>
    <x v="1230"/>
    <x v="1080"/>
    <x v="898"/>
    <x v="230"/>
    <x v="1300"/>
    <x v="1264"/>
    <x v="1250"/>
    <x v="5"/>
    <x v="0"/>
  </r>
  <r>
    <x v="5"/>
    <x v="25"/>
    <x v="46"/>
    <x v="4"/>
    <x v="322"/>
    <x v="895"/>
    <x v="10"/>
    <x v="1"/>
    <x v="1"/>
    <x v="19"/>
    <x v="0"/>
    <x v="301"/>
    <x v="10"/>
    <x v="381"/>
    <x v="31"/>
    <x v="460"/>
    <x v="0"/>
    <x v="502"/>
    <x v="455"/>
    <x v="534"/>
    <x v="230"/>
    <x v="572"/>
    <x v="518"/>
    <x v="515"/>
    <x v="5"/>
    <x v="0"/>
  </r>
  <r>
    <x v="3"/>
    <x v="26"/>
    <x v="637"/>
    <x v="1"/>
    <x v="1589"/>
    <x v="245"/>
    <x v="54"/>
    <x v="1"/>
    <x v="1"/>
    <x v="19"/>
    <x v="2"/>
    <x v="845"/>
    <x v="54"/>
    <x v="1075"/>
    <x v="31"/>
    <x v="1209"/>
    <x v="0"/>
    <x v="1277"/>
    <x v="1100"/>
    <x v="923"/>
    <x v="230"/>
    <x v="1326"/>
    <x v="1314"/>
    <x v="1293"/>
    <x v="1"/>
    <x v="1"/>
  </r>
  <r>
    <x v="3"/>
    <x v="26"/>
    <x v="463"/>
    <x v="1"/>
    <x v="1590"/>
    <x v="246"/>
    <x v="24"/>
    <x v="1"/>
    <x v="1"/>
    <x v="19"/>
    <x v="0"/>
    <x v="712"/>
    <x v="24"/>
    <x v="935"/>
    <x v="31"/>
    <x v="1072"/>
    <x v="0"/>
    <x v="1128"/>
    <x v="1064"/>
    <x v="923"/>
    <x v="230"/>
    <x v="1161"/>
    <x v="1167"/>
    <x v="1122"/>
    <x v="1"/>
    <x v="1"/>
  </r>
  <r>
    <x v="3"/>
    <x v="26"/>
    <x v="28"/>
    <x v="1"/>
    <x v="1591"/>
    <x v="247"/>
    <x v="62"/>
    <x v="1"/>
    <x v="1"/>
    <x v="19"/>
    <x v="2"/>
    <x v="860"/>
    <x v="62"/>
    <x v="1090"/>
    <x v="31"/>
    <x v="1224"/>
    <x v="0"/>
    <x v="1290"/>
    <x v="1107"/>
    <x v="923"/>
    <x v="230"/>
    <x v="1342"/>
    <x v="1327"/>
    <x v="1307"/>
    <x v="1"/>
    <x v="1"/>
  </r>
  <r>
    <x v="3"/>
    <x v="26"/>
    <x v="29"/>
    <x v="2"/>
    <x v="1592"/>
    <x v="110"/>
    <x v="20"/>
    <x v="1"/>
    <x v="1"/>
    <x v="19"/>
    <x v="3"/>
    <x v="572"/>
    <x v="20"/>
    <x v="762"/>
    <x v="31"/>
    <x v="892"/>
    <x v="0"/>
    <x v="938"/>
    <x v="859"/>
    <x v="738"/>
    <x v="230"/>
    <x v="987"/>
    <x v="960"/>
    <x v="946"/>
    <x v="3"/>
    <x v="1"/>
  </r>
  <r>
    <x v="3"/>
    <x v="26"/>
    <x v="101"/>
    <x v="2"/>
    <x v="1593"/>
    <x v="111"/>
    <x v="10"/>
    <x v="1"/>
    <x v="1"/>
    <x v="19"/>
    <x v="3"/>
    <x v="302"/>
    <x v="10"/>
    <x v="383"/>
    <x v="31"/>
    <x v="464"/>
    <x v="0"/>
    <x v="506"/>
    <x v="459"/>
    <x v="396"/>
    <x v="230"/>
    <x v="542"/>
    <x v="523"/>
    <x v="520"/>
    <x v="3"/>
    <x v="1"/>
  </r>
  <r>
    <x v="3"/>
    <x v="26"/>
    <x v="476"/>
    <x v="2"/>
    <x v="1594"/>
    <x v="112"/>
    <x v="20"/>
    <x v="1"/>
    <x v="1"/>
    <x v="19"/>
    <x v="4"/>
    <x v="635"/>
    <x v="20"/>
    <x v="847"/>
    <x v="31"/>
    <x v="985"/>
    <x v="0"/>
    <x v="1039"/>
    <x v="945"/>
    <x v="826"/>
    <x v="230"/>
    <x v="1097"/>
    <x v="1070"/>
    <x v="1052"/>
    <x v="3"/>
    <x v="1"/>
  </r>
  <r>
    <x v="3"/>
    <x v="26"/>
    <x v="644"/>
    <x v="2"/>
    <x v="1595"/>
    <x v="113"/>
    <x v="10"/>
    <x v="1"/>
    <x v="1"/>
    <x v="19"/>
    <x v="4"/>
    <x v="325"/>
    <x v="10"/>
    <x v="421"/>
    <x v="31"/>
    <x v="498"/>
    <x v="0"/>
    <x v="542"/>
    <x v="492"/>
    <x v="425"/>
    <x v="230"/>
    <x v="584"/>
    <x v="558"/>
    <x v="554"/>
    <x v="3"/>
    <x v="1"/>
  </r>
  <r>
    <x v="3"/>
    <x v="27"/>
    <x v="226"/>
    <x v="1"/>
    <x v="1596"/>
    <x v="248"/>
    <x v="76"/>
    <x v="0"/>
    <x v="1"/>
    <x v="18"/>
    <x v="4"/>
    <x v="896"/>
    <x v="76"/>
    <x v="1126"/>
    <x v="12"/>
    <x v="1254"/>
    <x v="2"/>
    <x v="1339"/>
    <x v="1123"/>
    <x v="923"/>
    <x v="230"/>
    <x v="1393"/>
    <x v="1378"/>
    <x v="1362"/>
    <x v="1"/>
    <x v="1"/>
  </r>
  <r>
    <x v="3"/>
    <x v="27"/>
    <x v="127"/>
    <x v="9"/>
    <x v="1597"/>
    <x v="55"/>
    <x v="20"/>
    <x v="1"/>
    <x v="1"/>
    <x v="38"/>
    <x v="5"/>
    <x v="597"/>
    <x v="20"/>
    <x v="795"/>
    <x v="12"/>
    <x v="875"/>
    <x v="0"/>
    <x v="921"/>
    <x v="844"/>
    <x v="721"/>
    <x v="230"/>
    <x v="967"/>
    <x v="941"/>
    <x v="928"/>
    <x v="16"/>
    <x v="1"/>
  </r>
  <r>
    <x v="3"/>
    <x v="27"/>
    <x v="146"/>
    <x v="9"/>
    <x v="1598"/>
    <x v="56"/>
    <x v="4"/>
    <x v="1"/>
    <x v="1"/>
    <x v="38"/>
    <x v="6"/>
    <x v="78"/>
    <x v="4"/>
    <x v="80"/>
    <x v="12"/>
    <x v="108"/>
    <x v="0"/>
    <x v="125"/>
    <x v="112"/>
    <x v="85"/>
    <x v="230"/>
    <x v="151"/>
    <x v="132"/>
    <x v="128"/>
    <x v="16"/>
    <x v="1"/>
  </r>
  <r>
    <x v="3"/>
    <x v="27"/>
    <x v="88"/>
    <x v="9"/>
    <x v="1599"/>
    <x v="54"/>
    <x v="20"/>
    <x v="1"/>
    <x v="1"/>
    <x v="38"/>
    <x v="6"/>
    <x v="533"/>
    <x v="20"/>
    <x v="710"/>
    <x v="12"/>
    <x v="770"/>
    <x v="0"/>
    <x v="819"/>
    <x v="745"/>
    <x v="627"/>
    <x v="230"/>
    <x v="863"/>
    <x v="835"/>
    <x v="821"/>
    <x v="16"/>
    <x v="1"/>
  </r>
  <r>
    <x v="3"/>
    <x v="27"/>
    <x v="321"/>
    <x v="2"/>
    <x v="1600"/>
    <x v="114"/>
    <x v="20"/>
    <x v="1"/>
    <x v="1"/>
    <x v="19"/>
    <x v="4"/>
    <x v="594"/>
    <x v="20"/>
    <x v="792"/>
    <x v="31"/>
    <x v="925"/>
    <x v="0"/>
    <x v="968"/>
    <x v="888"/>
    <x v="767"/>
    <x v="230"/>
    <x v="1021"/>
    <x v="997"/>
    <x v="982"/>
    <x v="3"/>
    <x v="1"/>
  </r>
  <r>
    <x v="3"/>
    <x v="27"/>
    <x v="765"/>
    <x v="2"/>
    <x v="1601"/>
    <x v="109"/>
    <x v="20"/>
    <x v="1"/>
    <x v="1"/>
    <x v="19"/>
    <x v="4"/>
    <x v="610"/>
    <x v="20"/>
    <x v="812"/>
    <x v="31"/>
    <x v="952"/>
    <x v="0"/>
    <x v="997"/>
    <x v="911"/>
    <x v="795"/>
    <x v="230"/>
    <x v="1048"/>
    <x v="1026"/>
    <x v="1011"/>
    <x v="3"/>
    <x v="1"/>
  </r>
  <r>
    <x v="3"/>
    <x v="27"/>
    <x v="360"/>
    <x v="2"/>
    <x v="1602"/>
    <x v="115"/>
    <x v="20"/>
    <x v="1"/>
    <x v="1"/>
    <x v="19"/>
    <x v="4"/>
    <x v="607"/>
    <x v="20"/>
    <x v="809"/>
    <x v="31"/>
    <x v="945"/>
    <x v="0"/>
    <x v="990"/>
    <x v="905"/>
    <x v="787"/>
    <x v="230"/>
    <x v="1042"/>
    <x v="1019"/>
    <x v="1004"/>
    <x v="3"/>
    <x v="1"/>
  </r>
  <r>
    <x v="3"/>
    <x v="27"/>
    <x v="396"/>
    <x v="2"/>
    <x v="1603"/>
    <x v="116"/>
    <x v="20"/>
    <x v="1"/>
    <x v="1"/>
    <x v="19"/>
    <x v="4"/>
    <x v="586"/>
    <x v="20"/>
    <x v="780"/>
    <x v="31"/>
    <x v="910"/>
    <x v="0"/>
    <x v="954"/>
    <x v="875"/>
    <x v="755"/>
    <x v="230"/>
    <x v="1007"/>
    <x v="981"/>
    <x v="967"/>
    <x v="3"/>
    <x v="1"/>
  </r>
  <r>
    <x v="3"/>
    <x v="27"/>
    <x v="417"/>
    <x v="2"/>
    <x v="1604"/>
    <x v="117"/>
    <x v="19"/>
    <x v="1"/>
    <x v="1"/>
    <x v="19"/>
    <x v="0"/>
    <x v="522"/>
    <x v="19"/>
    <x v="691"/>
    <x v="31"/>
    <x v="802"/>
    <x v="0"/>
    <x v="850"/>
    <x v="775"/>
    <x v="654"/>
    <x v="230"/>
    <x v="891"/>
    <x v="868"/>
    <x v="854"/>
    <x v="3"/>
    <x v="1"/>
  </r>
  <r>
    <x v="5"/>
    <x v="26"/>
    <x v="800"/>
    <x v="4"/>
    <x v="323"/>
    <x v="896"/>
    <x v="34"/>
    <x v="1"/>
    <x v="1"/>
    <x v="19"/>
    <x v="0"/>
    <x v="758"/>
    <x v="34"/>
    <x v="984"/>
    <x v="31"/>
    <x v="1116"/>
    <x v="0"/>
    <x v="1185"/>
    <x v="1061"/>
    <x v="893"/>
    <x v="230"/>
    <x v="1258"/>
    <x v="1225"/>
    <x v="1206"/>
    <x v="5"/>
    <x v="0"/>
  </r>
  <r>
    <x v="5"/>
    <x v="26"/>
    <x v="461"/>
    <x v="4"/>
    <x v="324"/>
    <x v="897"/>
    <x v="8"/>
    <x v="1"/>
    <x v="1"/>
    <x v="19"/>
    <x v="0"/>
    <x v="253"/>
    <x v="8"/>
    <x v="314"/>
    <x v="31"/>
    <x v="388"/>
    <x v="0"/>
    <x v="423"/>
    <x v="383"/>
    <x v="923"/>
    <x v="230"/>
    <x v="423"/>
    <x v="437"/>
    <x v="432"/>
    <x v="5"/>
    <x v="0"/>
  </r>
  <r>
    <x v="5"/>
    <x v="27"/>
    <x v="444"/>
    <x v="4"/>
    <x v="325"/>
    <x v="898"/>
    <x v="25"/>
    <x v="1"/>
    <x v="1"/>
    <x v="19"/>
    <x v="0"/>
    <x v="689"/>
    <x v="25"/>
    <x v="910"/>
    <x v="31"/>
    <x v="1046"/>
    <x v="0"/>
    <x v="1101"/>
    <x v="1000"/>
    <x v="880"/>
    <x v="230"/>
    <x v="1188"/>
    <x v="1140"/>
    <x v="1115"/>
    <x v="5"/>
    <x v="0"/>
  </r>
  <r>
    <x v="5"/>
    <x v="27"/>
    <x v="687"/>
    <x v="4"/>
    <x v="326"/>
    <x v="899"/>
    <x v="58"/>
    <x v="1"/>
    <x v="1"/>
    <x v="38"/>
    <x v="0"/>
    <x v="837"/>
    <x v="58"/>
    <x v="1066"/>
    <x v="12"/>
    <x v="1196"/>
    <x v="0"/>
    <x v="1264"/>
    <x v="1097"/>
    <x v="910"/>
    <x v="230"/>
    <x v="1334"/>
    <x v="1300"/>
    <x v="1282"/>
    <x v="5"/>
    <x v="0"/>
  </r>
  <r>
    <x v="1"/>
    <x v="26"/>
    <x v="115"/>
    <x v="12"/>
    <x v="991"/>
    <x v="1015"/>
    <x v="0"/>
    <x v="2"/>
    <x v="1"/>
    <x v="0"/>
    <x v="0"/>
    <x v="921"/>
    <x v="0"/>
    <x v="0"/>
    <x v="32"/>
    <x v="0"/>
    <x v="4"/>
    <x v="0"/>
    <x v="0"/>
    <x v="0"/>
    <x v="230"/>
    <x v="0"/>
    <x v="0"/>
    <x v="0"/>
    <x v="21"/>
    <x v="3"/>
  </r>
  <r>
    <x v="1"/>
    <x v="26"/>
    <x v="258"/>
    <x v="9"/>
    <x v="992"/>
    <x v="676"/>
    <x v="20"/>
    <x v="1"/>
    <x v="1"/>
    <x v="43"/>
    <x v="0"/>
    <x v="600"/>
    <x v="20"/>
    <x v="801"/>
    <x v="7"/>
    <x v="847"/>
    <x v="0"/>
    <x v="895"/>
    <x v="820"/>
    <x v="695"/>
    <x v="230"/>
    <x v="938"/>
    <x v="914"/>
    <x v="899"/>
    <x v="16"/>
    <x v="1"/>
  </r>
  <r>
    <x v="1"/>
    <x v="26"/>
    <x v="115"/>
    <x v="12"/>
    <x v="993"/>
    <x v="1015"/>
    <x v="0"/>
    <x v="2"/>
    <x v="1"/>
    <x v="0"/>
    <x v="0"/>
    <x v="921"/>
    <x v="0"/>
    <x v="0"/>
    <x v="32"/>
    <x v="0"/>
    <x v="4"/>
    <x v="0"/>
    <x v="0"/>
    <x v="0"/>
    <x v="230"/>
    <x v="0"/>
    <x v="0"/>
    <x v="0"/>
    <x v="21"/>
    <x v="3"/>
  </r>
  <r>
    <x v="1"/>
    <x v="26"/>
    <x v="732"/>
    <x v="9"/>
    <x v="1406"/>
    <x v="677"/>
    <x v="17"/>
    <x v="1"/>
    <x v="1"/>
    <x v="38"/>
    <x v="0"/>
    <x v="469"/>
    <x v="17"/>
    <x v="622"/>
    <x v="12"/>
    <x v="695"/>
    <x v="0"/>
    <x v="744"/>
    <x v="676"/>
    <x v="569"/>
    <x v="230"/>
    <x v="787"/>
    <x v="758"/>
    <x v="747"/>
    <x v="16"/>
    <x v="1"/>
  </r>
  <r>
    <x v="1"/>
    <x v="26"/>
    <x v="768"/>
    <x v="9"/>
    <x v="1407"/>
    <x v="678"/>
    <x v="16"/>
    <x v="1"/>
    <x v="1"/>
    <x v="43"/>
    <x v="0"/>
    <x v="466"/>
    <x v="16"/>
    <x v="618"/>
    <x v="7"/>
    <x v="682"/>
    <x v="0"/>
    <x v="731"/>
    <x v="662"/>
    <x v="561"/>
    <x v="230"/>
    <x v="776"/>
    <x v="742"/>
    <x v="734"/>
    <x v="16"/>
    <x v="1"/>
  </r>
  <r>
    <x v="1"/>
    <x v="26"/>
    <x v="180"/>
    <x v="9"/>
    <x v="1408"/>
    <x v="679"/>
    <x v="20"/>
    <x v="1"/>
    <x v="1"/>
    <x v="38"/>
    <x v="0"/>
    <x v="654"/>
    <x v="20"/>
    <x v="868"/>
    <x v="12"/>
    <x v="967"/>
    <x v="0"/>
    <x v="1018"/>
    <x v="928"/>
    <x v="810"/>
    <x v="230"/>
    <x v="1076"/>
    <x v="1048"/>
    <x v="1032"/>
    <x v="16"/>
    <x v="1"/>
  </r>
  <r>
    <x v="1"/>
    <x v="26"/>
    <x v="793"/>
    <x v="9"/>
    <x v="1409"/>
    <x v="680"/>
    <x v="7"/>
    <x v="1"/>
    <x v="1"/>
    <x v="43"/>
    <x v="0"/>
    <x v="214"/>
    <x v="7"/>
    <x v="259"/>
    <x v="7"/>
    <x v="299"/>
    <x v="0"/>
    <x v="335"/>
    <x v="306"/>
    <x v="248"/>
    <x v="230"/>
    <x v="375"/>
    <x v="349"/>
    <x v="348"/>
    <x v="16"/>
    <x v="1"/>
  </r>
  <r>
    <x v="1"/>
    <x v="26"/>
    <x v="322"/>
    <x v="9"/>
    <x v="1410"/>
    <x v="681"/>
    <x v="8"/>
    <x v="1"/>
    <x v="1"/>
    <x v="38"/>
    <x v="0"/>
    <x v="244"/>
    <x v="8"/>
    <x v="301"/>
    <x v="12"/>
    <x v="352"/>
    <x v="0"/>
    <x v="389"/>
    <x v="351"/>
    <x v="294"/>
    <x v="230"/>
    <x v="427"/>
    <x v="403"/>
    <x v="398"/>
    <x v="16"/>
    <x v="1"/>
  </r>
  <r>
    <x v="1"/>
    <x v="26"/>
    <x v="8"/>
    <x v="9"/>
    <x v="1411"/>
    <x v="682"/>
    <x v="13"/>
    <x v="1"/>
    <x v="1"/>
    <x v="38"/>
    <x v="0"/>
    <x v="453"/>
    <x v="13"/>
    <x v="602"/>
    <x v="12"/>
    <x v="672"/>
    <x v="0"/>
    <x v="720"/>
    <x v="653"/>
    <x v="552"/>
    <x v="230"/>
    <x v="762"/>
    <x v="732"/>
    <x v="722"/>
    <x v="16"/>
    <x v="1"/>
  </r>
  <r>
    <x v="1"/>
    <x v="26"/>
    <x v="460"/>
    <x v="9"/>
    <x v="1412"/>
    <x v="683"/>
    <x v="7"/>
    <x v="1"/>
    <x v="1"/>
    <x v="38"/>
    <x v="0"/>
    <x v="209"/>
    <x v="7"/>
    <x v="253"/>
    <x v="12"/>
    <x v="303"/>
    <x v="0"/>
    <x v="339"/>
    <x v="309"/>
    <x v="252"/>
    <x v="230"/>
    <x v="378"/>
    <x v="353"/>
    <x v="352"/>
    <x v="16"/>
    <x v="1"/>
  </r>
  <r>
    <x v="1"/>
    <x v="26"/>
    <x v="639"/>
    <x v="9"/>
    <x v="1413"/>
    <x v="684"/>
    <x v="20"/>
    <x v="1"/>
    <x v="1"/>
    <x v="38"/>
    <x v="0"/>
    <x v="578"/>
    <x v="20"/>
    <x v="769"/>
    <x v="12"/>
    <x v="841"/>
    <x v="0"/>
    <x v="890"/>
    <x v="815"/>
    <x v="690"/>
    <x v="230"/>
    <x v="933"/>
    <x v="909"/>
    <x v="894"/>
    <x v="16"/>
    <x v="1"/>
  </r>
  <r>
    <x v="1"/>
    <x v="26"/>
    <x v="577"/>
    <x v="9"/>
    <x v="1414"/>
    <x v="685"/>
    <x v="9"/>
    <x v="1"/>
    <x v="1"/>
    <x v="38"/>
    <x v="0"/>
    <x v="282"/>
    <x v="9"/>
    <x v="354"/>
    <x v="12"/>
    <x v="412"/>
    <x v="0"/>
    <x v="445"/>
    <x v="407"/>
    <x v="348"/>
    <x v="230"/>
    <x v="482"/>
    <x v="457"/>
    <x v="454"/>
    <x v="16"/>
    <x v="1"/>
  </r>
  <r>
    <x v="1"/>
    <x v="26"/>
    <x v="555"/>
    <x v="9"/>
    <x v="1415"/>
    <x v="686"/>
    <x v="7"/>
    <x v="1"/>
    <x v="1"/>
    <x v="38"/>
    <x v="0"/>
    <x v="170"/>
    <x v="7"/>
    <x v="197"/>
    <x v="12"/>
    <x v="245"/>
    <x v="0"/>
    <x v="281"/>
    <x v="249"/>
    <x v="199"/>
    <x v="230"/>
    <x v="316"/>
    <x v="293"/>
    <x v="290"/>
    <x v="16"/>
    <x v="1"/>
  </r>
  <r>
    <x v="1"/>
    <x v="26"/>
    <x v="198"/>
    <x v="9"/>
    <x v="1416"/>
    <x v="687"/>
    <x v="2"/>
    <x v="0"/>
    <x v="1"/>
    <x v="18"/>
    <x v="0"/>
    <x v="39"/>
    <x v="2"/>
    <x v="40"/>
    <x v="12"/>
    <x v="47"/>
    <x v="2"/>
    <x v="89"/>
    <x v="85"/>
    <x v="39"/>
    <x v="230"/>
    <x v="111"/>
    <x v="96"/>
    <x v="95"/>
    <x v="16"/>
    <x v="1"/>
  </r>
  <r>
    <x v="1"/>
    <x v="26"/>
    <x v="539"/>
    <x v="9"/>
    <x v="1417"/>
    <x v="688"/>
    <x v="20"/>
    <x v="1"/>
    <x v="1"/>
    <x v="38"/>
    <x v="0"/>
    <x v="667"/>
    <x v="20"/>
    <x v="882"/>
    <x v="12"/>
    <x v="989"/>
    <x v="0"/>
    <x v="1044"/>
    <x v="949"/>
    <x v="830"/>
    <x v="230"/>
    <x v="1101"/>
    <x v="1075"/>
    <x v="1056"/>
    <x v="16"/>
    <x v="1"/>
  </r>
  <r>
    <x v="1"/>
    <x v="26"/>
    <x v="578"/>
    <x v="9"/>
    <x v="1418"/>
    <x v="689"/>
    <x v="10"/>
    <x v="1"/>
    <x v="1"/>
    <x v="38"/>
    <x v="0"/>
    <x v="335"/>
    <x v="10"/>
    <x v="435"/>
    <x v="12"/>
    <x v="496"/>
    <x v="0"/>
    <x v="541"/>
    <x v="491"/>
    <x v="424"/>
    <x v="230"/>
    <x v="583"/>
    <x v="557"/>
    <x v="553"/>
    <x v="16"/>
    <x v="1"/>
  </r>
  <r>
    <x v="1"/>
    <x v="26"/>
    <x v="309"/>
    <x v="9"/>
    <x v="1419"/>
    <x v="690"/>
    <x v="20"/>
    <x v="1"/>
    <x v="1"/>
    <x v="38"/>
    <x v="0"/>
    <x v="660"/>
    <x v="20"/>
    <x v="875"/>
    <x v="12"/>
    <x v="975"/>
    <x v="0"/>
    <x v="1028"/>
    <x v="936"/>
    <x v="817"/>
    <x v="230"/>
    <x v="1085"/>
    <x v="1057"/>
    <x v="1041"/>
    <x v="16"/>
    <x v="1"/>
  </r>
  <r>
    <x v="1"/>
    <x v="26"/>
    <x v="73"/>
    <x v="9"/>
    <x v="1420"/>
    <x v="691"/>
    <x v="20"/>
    <x v="1"/>
    <x v="1"/>
    <x v="38"/>
    <x v="0"/>
    <x v="662"/>
    <x v="20"/>
    <x v="877"/>
    <x v="12"/>
    <x v="979"/>
    <x v="0"/>
    <x v="1032"/>
    <x v="939"/>
    <x v="821"/>
    <x v="230"/>
    <x v="1090"/>
    <x v="1062"/>
    <x v="1046"/>
    <x v="16"/>
    <x v="1"/>
  </r>
  <r>
    <x v="1"/>
    <x v="26"/>
    <x v="320"/>
    <x v="9"/>
    <x v="1421"/>
    <x v="692"/>
    <x v="20"/>
    <x v="1"/>
    <x v="1"/>
    <x v="38"/>
    <x v="0"/>
    <x v="573"/>
    <x v="20"/>
    <x v="764"/>
    <x v="12"/>
    <x v="833"/>
    <x v="0"/>
    <x v="881"/>
    <x v="806"/>
    <x v="683"/>
    <x v="230"/>
    <x v="922"/>
    <x v="901"/>
    <x v="885"/>
    <x v="16"/>
    <x v="1"/>
  </r>
  <r>
    <x v="1"/>
    <x v="26"/>
    <x v="722"/>
    <x v="9"/>
    <x v="1422"/>
    <x v="693"/>
    <x v="9"/>
    <x v="1"/>
    <x v="1"/>
    <x v="38"/>
    <x v="0"/>
    <x v="281"/>
    <x v="9"/>
    <x v="351"/>
    <x v="12"/>
    <x v="409"/>
    <x v="0"/>
    <x v="442"/>
    <x v="404"/>
    <x v="345"/>
    <x v="230"/>
    <x v="479"/>
    <x v="454"/>
    <x v="451"/>
    <x v="16"/>
    <x v="1"/>
  </r>
  <r>
    <x v="1"/>
    <x v="26"/>
    <x v="224"/>
    <x v="9"/>
    <x v="1423"/>
    <x v="694"/>
    <x v="15"/>
    <x v="1"/>
    <x v="1"/>
    <x v="38"/>
    <x v="0"/>
    <x v="419"/>
    <x v="15"/>
    <x v="554"/>
    <x v="12"/>
    <x v="618"/>
    <x v="0"/>
    <x v="664"/>
    <x v="604"/>
    <x v="516"/>
    <x v="230"/>
    <x v="713"/>
    <x v="681"/>
    <x v="671"/>
    <x v="16"/>
    <x v="1"/>
  </r>
  <r>
    <x v="1"/>
    <x v="26"/>
    <x v="776"/>
    <x v="9"/>
    <x v="1424"/>
    <x v="695"/>
    <x v="20"/>
    <x v="1"/>
    <x v="1"/>
    <x v="38"/>
    <x v="0"/>
    <x v="675"/>
    <x v="20"/>
    <x v="892"/>
    <x v="12"/>
    <x v="1001"/>
    <x v="0"/>
    <x v="1058"/>
    <x v="959"/>
    <x v="839"/>
    <x v="230"/>
    <x v="1115"/>
    <x v="1089"/>
    <x v="1071"/>
    <x v="16"/>
    <x v="1"/>
  </r>
  <r>
    <x v="1"/>
    <x v="26"/>
    <x v="378"/>
    <x v="9"/>
    <x v="1425"/>
    <x v="697"/>
    <x v="20"/>
    <x v="1"/>
    <x v="1"/>
    <x v="46"/>
    <x v="0"/>
    <x v="573"/>
    <x v="20"/>
    <x v="764"/>
    <x v="4"/>
    <x v="779"/>
    <x v="0"/>
    <x v="826"/>
    <x v="752"/>
    <x v="631"/>
    <x v="230"/>
    <x v="866"/>
    <x v="842"/>
    <x v="828"/>
    <x v="16"/>
    <x v="1"/>
  </r>
  <r>
    <x v="1"/>
    <x v="26"/>
    <x v="232"/>
    <x v="9"/>
    <x v="1426"/>
    <x v="696"/>
    <x v="6"/>
    <x v="0"/>
    <x v="1"/>
    <x v="18"/>
    <x v="0"/>
    <x v="136"/>
    <x v="6"/>
    <x v="151"/>
    <x v="12"/>
    <x v="189"/>
    <x v="2"/>
    <x v="275"/>
    <x v="283"/>
    <x v="154"/>
    <x v="230"/>
    <x v="310"/>
    <x v="297"/>
    <x v="284"/>
    <x v="16"/>
    <x v="1"/>
  </r>
  <r>
    <x v="1"/>
    <x v="26"/>
    <x v="285"/>
    <x v="9"/>
    <x v="1427"/>
    <x v="700"/>
    <x v="15"/>
    <x v="1"/>
    <x v="1"/>
    <x v="38"/>
    <x v="0"/>
    <x v="452"/>
    <x v="15"/>
    <x v="599"/>
    <x v="12"/>
    <x v="669"/>
    <x v="0"/>
    <x v="716"/>
    <x v="650"/>
    <x v="549"/>
    <x v="230"/>
    <x v="759"/>
    <x v="729"/>
    <x v="718"/>
    <x v="16"/>
    <x v="1"/>
  </r>
  <r>
    <x v="1"/>
    <x v="26"/>
    <x v="369"/>
    <x v="9"/>
    <x v="1428"/>
    <x v="698"/>
    <x v="10"/>
    <x v="1"/>
    <x v="1"/>
    <x v="38"/>
    <x v="0"/>
    <x v="309"/>
    <x v="10"/>
    <x v="395"/>
    <x v="12"/>
    <x v="453"/>
    <x v="0"/>
    <x v="494"/>
    <x v="449"/>
    <x v="385"/>
    <x v="230"/>
    <x v="532"/>
    <x v="509"/>
    <x v="508"/>
    <x v="16"/>
    <x v="1"/>
  </r>
  <r>
    <x v="1"/>
    <x v="26"/>
    <x v="300"/>
    <x v="9"/>
    <x v="1429"/>
    <x v="699"/>
    <x v="20"/>
    <x v="1"/>
    <x v="1"/>
    <x v="38"/>
    <x v="0"/>
    <x v="604"/>
    <x v="20"/>
    <x v="806"/>
    <x v="12"/>
    <x v="889"/>
    <x v="0"/>
    <x v="935"/>
    <x v="856"/>
    <x v="734"/>
    <x v="230"/>
    <x v="983"/>
    <x v="955"/>
    <x v="942"/>
    <x v="16"/>
    <x v="1"/>
  </r>
  <r>
    <x v="1"/>
    <x v="26"/>
    <x v="310"/>
    <x v="9"/>
    <x v="1430"/>
    <x v="705"/>
    <x v="14"/>
    <x v="1"/>
    <x v="1"/>
    <x v="38"/>
    <x v="0"/>
    <x v="364"/>
    <x v="14"/>
    <x v="479"/>
    <x v="12"/>
    <x v="541"/>
    <x v="0"/>
    <x v="582"/>
    <x v="538"/>
    <x v="460"/>
    <x v="230"/>
    <x v="623"/>
    <x v="599"/>
    <x v="596"/>
    <x v="16"/>
    <x v="1"/>
  </r>
  <r>
    <x v="1"/>
    <x v="26"/>
    <x v="171"/>
    <x v="9"/>
    <x v="1431"/>
    <x v="706"/>
    <x v="20"/>
    <x v="1"/>
    <x v="1"/>
    <x v="38"/>
    <x v="0"/>
    <x v="484"/>
    <x v="20"/>
    <x v="640"/>
    <x v="12"/>
    <x v="714"/>
    <x v="0"/>
    <x v="764"/>
    <x v="693"/>
    <x v="584"/>
    <x v="230"/>
    <x v="810"/>
    <x v="776"/>
    <x v="767"/>
    <x v="16"/>
    <x v="1"/>
  </r>
  <r>
    <x v="1"/>
    <x v="26"/>
    <x v="435"/>
    <x v="9"/>
    <x v="1432"/>
    <x v="701"/>
    <x v="15"/>
    <x v="1"/>
    <x v="1"/>
    <x v="38"/>
    <x v="0"/>
    <x v="399"/>
    <x v="15"/>
    <x v="524"/>
    <x v="12"/>
    <x v="588"/>
    <x v="0"/>
    <x v="637"/>
    <x v="577"/>
    <x v="498"/>
    <x v="230"/>
    <x v="684"/>
    <x v="649"/>
    <x v="643"/>
    <x v="16"/>
    <x v="1"/>
  </r>
  <r>
    <x v="1"/>
    <x v="26"/>
    <x v="305"/>
    <x v="9"/>
    <x v="1433"/>
    <x v="50"/>
    <x v="6"/>
    <x v="1"/>
    <x v="1"/>
    <x v="38"/>
    <x v="0"/>
    <x v="167"/>
    <x v="6"/>
    <x v="193"/>
    <x v="12"/>
    <x v="240"/>
    <x v="0"/>
    <x v="273"/>
    <x v="244"/>
    <x v="194"/>
    <x v="230"/>
    <x v="307"/>
    <x v="287"/>
    <x v="282"/>
    <x v="16"/>
    <x v="1"/>
  </r>
  <r>
    <x v="1"/>
    <x v="26"/>
    <x v="669"/>
    <x v="9"/>
    <x v="1434"/>
    <x v="704"/>
    <x v="12"/>
    <x v="1"/>
    <x v="1"/>
    <x v="38"/>
    <x v="0"/>
    <x v="313"/>
    <x v="12"/>
    <x v="401"/>
    <x v="12"/>
    <x v="461"/>
    <x v="0"/>
    <x v="503"/>
    <x v="456"/>
    <x v="393"/>
    <x v="230"/>
    <x v="540"/>
    <x v="520"/>
    <x v="517"/>
    <x v="16"/>
    <x v="1"/>
  </r>
  <r>
    <x v="1"/>
    <x v="26"/>
    <x v="739"/>
    <x v="9"/>
    <x v="1435"/>
    <x v="703"/>
    <x v="15"/>
    <x v="1"/>
    <x v="1"/>
    <x v="38"/>
    <x v="0"/>
    <x v="386"/>
    <x v="15"/>
    <x v="507"/>
    <x v="12"/>
    <x v="574"/>
    <x v="0"/>
    <x v="620"/>
    <x v="565"/>
    <x v="486"/>
    <x v="230"/>
    <x v="665"/>
    <x v="631"/>
    <x v="629"/>
    <x v="16"/>
    <x v="1"/>
  </r>
  <r>
    <x v="1"/>
    <x v="26"/>
    <x v="168"/>
    <x v="9"/>
    <x v="1436"/>
    <x v="702"/>
    <x v="20"/>
    <x v="1"/>
    <x v="1"/>
    <x v="38"/>
    <x v="0"/>
    <x v="504"/>
    <x v="20"/>
    <x v="665"/>
    <x v="12"/>
    <x v="736"/>
    <x v="0"/>
    <x v="789"/>
    <x v="717"/>
    <x v="602"/>
    <x v="230"/>
    <x v="837"/>
    <x v="803"/>
    <x v="792"/>
    <x v="16"/>
    <x v="1"/>
  </r>
  <r>
    <x v="1"/>
    <x v="27"/>
    <x v="642"/>
    <x v="9"/>
    <x v="1437"/>
    <x v="57"/>
    <x v="19"/>
    <x v="0"/>
    <x v="1"/>
    <x v="18"/>
    <x v="0"/>
    <x v="508"/>
    <x v="19"/>
    <x v="671"/>
    <x v="12"/>
    <x v="740"/>
    <x v="2"/>
    <x v="1008"/>
    <x v="987"/>
    <x v="605"/>
    <x v="230"/>
    <x v="1071"/>
    <x v="1064"/>
    <x v="1023"/>
    <x v="16"/>
    <x v="1"/>
  </r>
  <r>
    <x v="1"/>
    <x v="27"/>
    <x v="32"/>
    <x v="9"/>
    <x v="1438"/>
    <x v="51"/>
    <x v="20"/>
    <x v="1"/>
    <x v="1"/>
    <x v="38"/>
    <x v="0"/>
    <x v="565"/>
    <x v="20"/>
    <x v="752"/>
    <x v="12"/>
    <x v="817"/>
    <x v="0"/>
    <x v="865"/>
    <x v="791"/>
    <x v="668"/>
    <x v="230"/>
    <x v="905"/>
    <x v="885"/>
    <x v="870"/>
    <x v="16"/>
    <x v="1"/>
  </r>
  <r>
    <x v="1"/>
    <x v="27"/>
    <x v="38"/>
    <x v="9"/>
    <x v="1439"/>
    <x v="52"/>
    <x v="20"/>
    <x v="1"/>
    <x v="1"/>
    <x v="38"/>
    <x v="0"/>
    <x v="540"/>
    <x v="20"/>
    <x v="720"/>
    <x v="12"/>
    <x v="781"/>
    <x v="0"/>
    <x v="828"/>
    <x v="754"/>
    <x v="633"/>
    <x v="230"/>
    <x v="869"/>
    <x v="845"/>
    <x v="830"/>
    <x v="16"/>
    <x v="1"/>
  </r>
  <r>
    <x v="1"/>
    <x v="27"/>
    <x v="53"/>
    <x v="9"/>
    <x v="1440"/>
    <x v="53"/>
    <x v="20"/>
    <x v="1"/>
    <x v="1"/>
    <x v="38"/>
    <x v="0"/>
    <x v="532"/>
    <x v="20"/>
    <x v="707"/>
    <x v="12"/>
    <x v="767"/>
    <x v="0"/>
    <x v="817"/>
    <x v="743"/>
    <x v="626"/>
    <x v="230"/>
    <x v="862"/>
    <x v="832"/>
    <x v="819"/>
    <x v="16"/>
    <x v="1"/>
  </r>
  <r>
    <x v="1"/>
    <x v="27"/>
    <x v="115"/>
    <x v="12"/>
    <x v="1441"/>
    <x v="1015"/>
    <x v="0"/>
    <x v="2"/>
    <x v="1"/>
    <x v="0"/>
    <x v="0"/>
    <x v="921"/>
    <x v="0"/>
    <x v="0"/>
    <x v="32"/>
    <x v="0"/>
    <x v="4"/>
    <x v="0"/>
    <x v="0"/>
    <x v="0"/>
    <x v="230"/>
    <x v="0"/>
    <x v="0"/>
    <x v="0"/>
    <x v="21"/>
    <x v="3"/>
  </r>
  <r>
    <x v="0"/>
    <x v="27"/>
    <x v="462"/>
    <x v="2"/>
    <x v="1172"/>
    <x v="118"/>
    <x v="20"/>
    <x v="0"/>
    <x v="1"/>
    <x v="18"/>
    <x v="0"/>
    <x v="636"/>
    <x v="20"/>
    <x v="848"/>
    <x v="12"/>
    <x v="941"/>
    <x v="2"/>
    <x v="1100"/>
    <x v="1031"/>
    <x v="782"/>
    <x v="230"/>
    <x v="1169"/>
    <x v="1150"/>
    <x v="1114"/>
    <x v="3"/>
    <x v="1"/>
  </r>
  <r>
    <x v="0"/>
    <x v="27"/>
    <x v="175"/>
    <x v="9"/>
    <x v="1173"/>
    <x v="58"/>
    <x v="11"/>
    <x v="1"/>
    <x v="1"/>
    <x v="38"/>
    <x v="0"/>
    <x v="327"/>
    <x v="11"/>
    <x v="423"/>
    <x v="12"/>
    <x v="484"/>
    <x v="0"/>
    <x v="532"/>
    <x v="480"/>
    <x v="415"/>
    <x v="230"/>
    <x v="574"/>
    <x v="546"/>
    <x v="544"/>
    <x v="16"/>
    <x v="1"/>
  </r>
  <r>
    <x v="0"/>
    <x v="27"/>
    <x v="661"/>
    <x v="9"/>
    <x v="1174"/>
    <x v="59"/>
    <x v="20"/>
    <x v="1"/>
    <x v="1"/>
    <x v="38"/>
    <x v="0"/>
    <x v="542"/>
    <x v="20"/>
    <x v="723"/>
    <x v="12"/>
    <x v="784"/>
    <x v="0"/>
    <x v="831"/>
    <x v="757"/>
    <x v="636"/>
    <x v="230"/>
    <x v="872"/>
    <x v="848"/>
    <x v="833"/>
    <x v="16"/>
    <x v="1"/>
  </r>
  <r>
    <x v="0"/>
    <x v="27"/>
    <x v="644"/>
    <x v="2"/>
    <x v="1175"/>
    <x v="119"/>
    <x v="10"/>
    <x v="1"/>
    <x v="1"/>
    <x v="19"/>
    <x v="0"/>
    <x v="326"/>
    <x v="10"/>
    <x v="422"/>
    <x v="31"/>
    <x v="500"/>
    <x v="0"/>
    <x v="544"/>
    <x v="494"/>
    <x v="427"/>
    <x v="230"/>
    <x v="586"/>
    <x v="561"/>
    <x v="556"/>
    <x v="3"/>
    <x v="1"/>
  </r>
  <r>
    <x v="0"/>
    <x v="27"/>
    <x v="10"/>
    <x v="2"/>
    <x v="1176"/>
    <x v="120"/>
    <x v="7"/>
    <x v="1"/>
    <x v="1"/>
    <x v="19"/>
    <x v="0"/>
    <x v="198"/>
    <x v="7"/>
    <x v="237"/>
    <x v="31"/>
    <x v="297"/>
    <x v="0"/>
    <x v="333"/>
    <x v="304"/>
    <x v="246"/>
    <x v="230"/>
    <x v="373"/>
    <x v="347"/>
    <x v="346"/>
    <x v="3"/>
    <x v="1"/>
  </r>
  <r>
    <x v="0"/>
    <x v="27"/>
    <x v="419"/>
    <x v="2"/>
    <x v="1177"/>
    <x v="121"/>
    <x v="16"/>
    <x v="1"/>
    <x v="1"/>
    <x v="19"/>
    <x v="0"/>
    <x v="485"/>
    <x v="16"/>
    <x v="642"/>
    <x v="31"/>
    <x v="731"/>
    <x v="0"/>
    <x v="783"/>
    <x v="712"/>
    <x v="598"/>
    <x v="230"/>
    <x v="833"/>
    <x v="797"/>
    <x v="786"/>
    <x v="3"/>
    <x v="1"/>
  </r>
  <r>
    <x v="0"/>
    <x v="27"/>
    <x v="94"/>
    <x v="2"/>
    <x v="1178"/>
    <x v="122"/>
    <x v="4"/>
    <x v="1"/>
    <x v="1"/>
    <x v="19"/>
    <x v="0"/>
    <x v="91"/>
    <x v="4"/>
    <x v="96"/>
    <x v="31"/>
    <x v="132"/>
    <x v="0"/>
    <x v="153"/>
    <x v="134"/>
    <x v="104"/>
    <x v="230"/>
    <x v="186"/>
    <x v="163"/>
    <x v="161"/>
    <x v="3"/>
    <x v="1"/>
  </r>
  <r>
    <x v="0"/>
    <x v="27"/>
    <x v="147"/>
    <x v="2"/>
    <x v="1179"/>
    <x v="123"/>
    <x v="3"/>
    <x v="1"/>
    <x v="1"/>
    <x v="19"/>
    <x v="0"/>
    <x v="58"/>
    <x v="3"/>
    <x v="60"/>
    <x v="31"/>
    <x v="81"/>
    <x v="0"/>
    <x v="99"/>
    <x v="88"/>
    <x v="66"/>
    <x v="230"/>
    <x v="126"/>
    <x v="105"/>
    <x v="105"/>
    <x v="3"/>
    <x v="1"/>
  </r>
  <r>
    <x v="0"/>
    <x v="27"/>
    <x v="851"/>
    <x v="2"/>
    <x v="1180"/>
    <x v="124"/>
    <x v="20"/>
    <x v="0"/>
    <x v="1"/>
    <x v="18"/>
    <x v="0"/>
    <x v="641"/>
    <x v="20"/>
    <x v="854"/>
    <x v="12"/>
    <x v="951"/>
    <x v="2"/>
    <x v="1104"/>
    <x v="1033"/>
    <x v="793"/>
    <x v="230"/>
    <x v="1172"/>
    <x v="1153"/>
    <x v="1117"/>
    <x v="3"/>
    <x v="1"/>
  </r>
  <r>
    <x v="0"/>
    <x v="27"/>
    <x v="153"/>
    <x v="2"/>
    <x v="1181"/>
    <x v="125"/>
    <x v="2"/>
    <x v="0"/>
    <x v="1"/>
    <x v="18"/>
    <x v="0"/>
    <x v="31"/>
    <x v="2"/>
    <x v="32"/>
    <x v="12"/>
    <x v="40"/>
    <x v="2"/>
    <x v="73"/>
    <x v="80"/>
    <x v="35"/>
    <x v="230"/>
    <x v="97"/>
    <x v="83"/>
    <x v="78"/>
    <x v="3"/>
    <x v="1"/>
  </r>
  <r>
    <x v="0"/>
    <x v="27"/>
    <x v="54"/>
    <x v="2"/>
    <x v="1182"/>
    <x v="126"/>
    <x v="20"/>
    <x v="1"/>
    <x v="1"/>
    <x v="19"/>
    <x v="0"/>
    <x v="579"/>
    <x v="20"/>
    <x v="770"/>
    <x v="31"/>
    <x v="902"/>
    <x v="0"/>
    <x v="947"/>
    <x v="867"/>
    <x v="747"/>
    <x v="230"/>
    <x v="996"/>
    <x v="970"/>
    <x v="954"/>
    <x v="3"/>
    <x v="1"/>
  </r>
  <r>
    <x v="0"/>
    <x v="27"/>
    <x v="755"/>
    <x v="2"/>
    <x v="1183"/>
    <x v="127"/>
    <x v="20"/>
    <x v="1"/>
    <x v="1"/>
    <x v="19"/>
    <x v="0"/>
    <x v="610"/>
    <x v="20"/>
    <x v="812"/>
    <x v="31"/>
    <x v="952"/>
    <x v="0"/>
    <x v="998"/>
    <x v="912"/>
    <x v="794"/>
    <x v="230"/>
    <x v="1048"/>
    <x v="1027"/>
    <x v="1011"/>
    <x v="3"/>
    <x v="1"/>
  </r>
  <r>
    <x v="0"/>
    <x v="27"/>
    <x v="871"/>
    <x v="2"/>
    <x v="1184"/>
    <x v="128"/>
    <x v="3"/>
    <x v="1"/>
    <x v="1"/>
    <x v="19"/>
    <x v="0"/>
    <x v="60"/>
    <x v="3"/>
    <x v="62"/>
    <x v="31"/>
    <x v="84"/>
    <x v="0"/>
    <x v="102"/>
    <x v="92"/>
    <x v="69"/>
    <x v="230"/>
    <x v="129"/>
    <x v="108"/>
    <x v="108"/>
    <x v="3"/>
    <x v="1"/>
  </r>
  <r>
    <x v="0"/>
    <x v="27"/>
    <x v="147"/>
    <x v="2"/>
    <x v="1185"/>
    <x v="129"/>
    <x v="6"/>
    <x v="1"/>
    <x v="1"/>
    <x v="19"/>
    <x v="0"/>
    <x v="172"/>
    <x v="6"/>
    <x v="201"/>
    <x v="31"/>
    <x v="259"/>
    <x v="0"/>
    <x v="296"/>
    <x v="263"/>
    <x v="210"/>
    <x v="230"/>
    <x v="331"/>
    <x v="311"/>
    <x v="306"/>
    <x v="3"/>
    <x v="1"/>
  </r>
  <r>
    <x v="0"/>
    <x v="27"/>
    <x v="594"/>
    <x v="2"/>
    <x v="1186"/>
    <x v="130"/>
    <x v="19"/>
    <x v="1"/>
    <x v="1"/>
    <x v="19"/>
    <x v="0"/>
    <x v="572"/>
    <x v="19"/>
    <x v="763"/>
    <x v="12"/>
    <x v="829"/>
    <x v="0"/>
    <x v="877"/>
    <x v="802"/>
    <x v="679"/>
    <x v="230"/>
    <x v="918"/>
    <x v="897"/>
    <x v="881"/>
    <x v="3"/>
    <x v="1"/>
  </r>
  <r>
    <x v="0"/>
    <x v="27"/>
    <x v="481"/>
    <x v="2"/>
    <x v="1187"/>
    <x v="131"/>
    <x v="20"/>
    <x v="1"/>
    <x v="1"/>
    <x v="19"/>
    <x v="0"/>
    <x v="629"/>
    <x v="20"/>
    <x v="836"/>
    <x v="31"/>
    <x v="972"/>
    <x v="0"/>
    <x v="1025"/>
    <x v="933"/>
    <x v="814"/>
    <x v="230"/>
    <x v="1082"/>
    <x v="1054"/>
    <x v="1038"/>
    <x v="3"/>
    <x v="1"/>
  </r>
  <r>
    <x v="0"/>
    <x v="27"/>
    <x v="276"/>
    <x v="2"/>
    <x v="1188"/>
    <x v="132"/>
    <x v="6"/>
    <x v="1"/>
    <x v="1"/>
    <x v="19"/>
    <x v="0"/>
    <x v="177"/>
    <x v="6"/>
    <x v="208"/>
    <x v="31"/>
    <x v="269"/>
    <x v="0"/>
    <x v="307"/>
    <x v="272"/>
    <x v="220"/>
    <x v="230"/>
    <x v="341"/>
    <x v="321"/>
    <x v="316"/>
    <x v="3"/>
    <x v="1"/>
  </r>
  <r>
    <x v="0"/>
    <x v="27"/>
    <x v="874"/>
    <x v="2"/>
    <x v="1189"/>
    <x v="133"/>
    <x v="4"/>
    <x v="1"/>
    <x v="1"/>
    <x v="19"/>
    <x v="0"/>
    <x v="98"/>
    <x v="4"/>
    <x v="104"/>
    <x v="31"/>
    <x v="142"/>
    <x v="0"/>
    <x v="165"/>
    <x v="144"/>
    <x v="113"/>
    <x v="230"/>
    <x v="198"/>
    <x v="176"/>
    <x v="172"/>
    <x v="3"/>
    <x v="1"/>
  </r>
  <r>
    <x v="0"/>
    <x v="27"/>
    <x v="424"/>
    <x v="2"/>
    <x v="1190"/>
    <x v="134"/>
    <x v="5"/>
    <x v="1"/>
    <x v="1"/>
    <x v="19"/>
    <x v="0"/>
    <x v="144"/>
    <x v="5"/>
    <x v="163"/>
    <x v="31"/>
    <x v="214"/>
    <x v="0"/>
    <x v="243"/>
    <x v="216"/>
    <x v="176"/>
    <x v="230"/>
    <x v="285"/>
    <x v="252"/>
    <x v="251"/>
    <x v="3"/>
    <x v="1"/>
  </r>
  <r>
    <x v="0"/>
    <x v="28"/>
    <x v="855"/>
    <x v="2"/>
    <x v="1191"/>
    <x v="135"/>
    <x v="20"/>
    <x v="1"/>
    <x v="1"/>
    <x v="19"/>
    <x v="0"/>
    <x v="564"/>
    <x v="20"/>
    <x v="751"/>
    <x v="31"/>
    <x v="878"/>
    <x v="0"/>
    <x v="923"/>
    <x v="846"/>
    <x v="724"/>
    <x v="230"/>
    <x v="970"/>
    <x v="943"/>
    <x v="930"/>
    <x v="3"/>
    <x v="1"/>
  </r>
  <r>
    <x v="0"/>
    <x v="28"/>
    <x v="625"/>
    <x v="2"/>
    <x v="1192"/>
    <x v="136"/>
    <x v="20"/>
    <x v="1"/>
    <x v="1"/>
    <x v="19"/>
    <x v="0"/>
    <x v="593"/>
    <x v="20"/>
    <x v="791"/>
    <x v="31"/>
    <x v="924"/>
    <x v="0"/>
    <x v="967"/>
    <x v="887"/>
    <x v="765"/>
    <x v="230"/>
    <x v="1020"/>
    <x v="996"/>
    <x v="981"/>
    <x v="3"/>
    <x v="1"/>
  </r>
  <r>
    <x v="0"/>
    <x v="28"/>
    <x v="705"/>
    <x v="2"/>
    <x v="1193"/>
    <x v="137"/>
    <x v="20"/>
    <x v="1"/>
    <x v="1"/>
    <x v="19"/>
    <x v="0"/>
    <x v="586"/>
    <x v="20"/>
    <x v="780"/>
    <x v="31"/>
    <x v="910"/>
    <x v="0"/>
    <x v="955"/>
    <x v="876"/>
    <x v="754"/>
    <x v="230"/>
    <x v="1007"/>
    <x v="982"/>
    <x v="967"/>
    <x v="3"/>
    <x v="1"/>
  </r>
  <r>
    <x v="0"/>
    <x v="28"/>
    <x v="335"/>
    <x v="2"/>
    <x v="1194"/>
    <x v="138"/>
    <x v="20"/>
    <x v="1"/>
    <x v="1"/>
    <x v="19"/>
    <x v="0"/>
    <x v="654"/>
    <x v="20"/>
    <x v="868"/>
    <x v="31"/>
    <x v="1005"/>
    <x v="0"/>
    <x v="1062"/>
    <x v="963"/>
    <x v="841"/>
    <x v="230"/>
    <x v="1120"/>
    <x v="1093"/>
    <x v="1075"/>
    <x v="3"/>
    <x v="1"/>
  </r>
  <r>
    <x v="0"/>
    <x v="28"/>
    <x v="673"/>
    <x v="2"/>
    <x v="1461"/>
    <x v="139"/>
    <x v="20"/>
    <x v="1"/>
    <x v="1"/>
    <x v="19"/>
    <x v="0"/>
    <x v="626"/>
    <x v="20"/>
    <x v="832"/>
    <x v="31"/>
    <x v="968"/>
    <x v="0"/>
    <x v="1020"/>
    <x v="929"/>
    <x v="811"/>
    <x v="230"/>
    <x v="1078"/>
    <x v="1050"/>
    <x v="1033"/>
    <x v="3"/>
    <x v="1"/>
  </r>
  <r>
    <x v="0"/>
    <x v="28"/>
    <x v="696"/>
    <x v="2"/>
    <x v="1462"/>
    <x v="140"/>
    <x v="20"/>
    <x v="1"/>
    <x v="1"/>
    <x v="19"/>
    <x v="0"/>
    <x v="619"/>
    <x v="20"/>
    <x v="825"/>
    <x v="31"/>
    <x v="961"/>
    <x v="0"/>
    <x v="1009"/>
    <x v="922"/>
    <x v="804"/>
    <x v="230"/>
    <x v="1068"/>
    <x v="1039"/>
    <x v="1025"/>
    <x v="3"/>
    <x v="1"/>
  </r>
  <r>
    <x v="0"/>
    <x v="28"/>
    <x v="686"/>
    <x v="2"/>
    <x v="1463"/>
    <x v="141"/>
    <x v="20"/>
    <x v="1"/>
    <x v="1"/>
    <x v="19"/>
    <x v="0"/>
    <x v="621"/>
    <x v="20"/>
    <x v="827"/>
    <x v="31"/>
    <x v="964"/>
    <x v="0"/>
    <x v="1013"/>
    <x v="925"/>
    <x v="807"/>
    <x v="230"/>
    <x v="1072"/>
    <x v="1044"/>
    <x v="1028"/>
    <x v="3"/>
    <x v="1"/>
  </r>
  <r>
    <x v="0"/>
    <x v="28"/>
    <x v="676"/>
    <x v="2"/>
    <x v="1464"/>
    <x v="142"/>
    <x v="20"/>
    <x v="1"/>
    <x v="1"/>
    <x v="19"/>
    <x v="0"/>
    <x v="612"/>
    <x v="20"/>
    <x v="816"/>
    <x v="31"/>
    <x v="954"/>
    <x v="0"/>
    <x v="1001"/>
    <x v="914"/>
    <x v="797"/>
    <x v="230"/>
    <x v="1052"/>
    <x v="1029"/>
    <x v="1014"/>
    <x v="3"/>
    <x v="1"/>
  </r>
  <r>
    <x v="0"/>
    <x v="28"/>
    <x v="14"/>
    <x v="2"/>
    <x v="1465"/>
    <x v="143"/>
    <x v="20"/>
    <x v="1"/>
    <x v="1"/>
    <x v="19"/>
    <x v="0"/>
    <x v="521"/>
    <x v="20"/>
    <x v="688"/>
    <x v="31"/>
    <x v="799"/>
    <x v="0"/>
    <x v="847"/>
    <x v="772"/>
    <x v="651"/>
    <x v="230"/>
    <x v="888"/>
    <x v="865"/>
    <x v="851"/>
    <x v="3"/>
    <x v="1"/>
  </r>
  <r>
    <x v="0"/>
    <x v="28"/>
    <x v="248"/>
    <x v="2"/>
    <x v="1466"/>
    <x v="144"/>
    <x v="20"/>
    <x v="1"/>
    <x v="1"/>
    <x v="19"/>
    <x v="0"/>
    <x v="556"/>
    <x v="20"/>
    <x v="743"/>
    <x v="31"/>
    <x v="864"/>
    <x v="0"/>
    <x v="911"/>
    <x v="835"/>
    <x v="710"/>
    <x v="230"/>
    <x v="955"/>
    <x v="930"/>
    <x v="917"/>
    <x v="3"/>
    <x v="1"/>
  </r>
  <r>
    <x v="0"/>
    <x v="28"/>
    <x v="169"/>
    <x v="2"/>
    <x v="1467"/>
    <x v="145"/>
    <x v="20"/>
    <x v="1"/>
    <x v="1"/>
    <x v="19"/>
    <x v="0"/>
    <x v="597"/>
    <x v="20"/>
    <x v="795"/>
    <x v="31"/>
    <x v="929"/>
    <x v="0"/>
    <x v="972"/>
    <x v="892"/>
    <x v="770"/>
    <x v="230"/>
    <x v="1026"/>
    <x v="1003"/>
    <x v="987"/>
    <x v="3"/>
    <x v="1"/>
  </r>
  <r>
    <x v="0"/>
    <x v="28"/>
    <x v="242"/>
    <x v="2"/>
    <x v="1468"/>
    <x v="146"/>
    <x v="19"/>
    <x v="1"/>
    <x v="1"/>
    <x v="19"/>
    <x v="0"/>
    <x v="544"/>
    <x v="19"/>
    <x v="726"/>
    <x v="31"/>
    <x v="842"/>
    <x v="0"/>
    <x v="891"/>
    <x v="816"/>
    <x v="691"/>
    <x v="230"/>
    <x v="934"/>
    <x v="910"/>
    <x v="895"/>
    <x v="3"/>
    <x v="1"/>
  </r>
  <r>
    <x v="0"/>
    <x v="28"/>
    <x v="876"/>
    <x v="2"/>
    <x v="1469"/>
    <x v="147"/>
    <x v="9"/>
    <x v="1"/>
    <x v="1"/>
    <x v="19"/>
    <x v="0"/>
    <x v="260"/>
    <x v="9"/>
    <x v="322"/>
    <x v="31"/>
    <x v="398"/>
    <x v="0"/>
    <x v="431"/>
    <x v="394"/>
    <x v="335"/>
    <x v="230"/>
    <x v="469"/>
    <x v="445"/>
    <x v="440"/>
    <x v="3"/>
    <x v="1"/>
  </r>
  <r>
    <x v="6"/>
    <x v="29"/>
    <x v="271"/>
    <x v="2"/>
    <x v="1073"/>
    <x v="148"/>
    <x v="20"/>
    <x v="1"/>
    <x v="1"/>
    <x v="19"/>
    <x v="0"/>
    <x v="596"/>
    <x v="20"/>
    <x v="794"/>
    <x v="31"/>
    <x v="928"/>
    <x v="0"/>
    <x v="971"/>
    <x v="891"/>
    <x v="769"/>
    <x v="230"/>
    <x v="1024"/>
    <x v="1001"/>
    <x v="985"/>
    <x v="3"/>
    <x v="1"/>
  </r>
  <r>
    <x v="6"/>
    <x v="29"/>
    <x v="631"/>
    <x v="9"/>
    <x v="1074"/>
    <x v="675"/>
    <x v="17"/>
    <x v="1"/>
    <x v="1"/>
    <x v="47"/>
    <x v="0"/>
    <x v="473"/>
    <x v="17"/>
    <x v="627"/>
    <x v="3"/>
    <x v="681"/>
    <x v="0"/>
    <x v="730"/>
    <x v="661"/>
    <x v="560"/>
    <x v="230"/>
    <x v="775"/>
    <x v="740"/>
    <x v="733"/>
    <x v="16"/>
    <x v="1"/>
  </r>
  <r>
    <x v="6"/>
    <x v="29"/>
    <x v="688"/>
    <x v="2"/>
    <x v="1075"/>
    <x v="149"/>
    <x v="20"/>
    <x v="1"/>
    <x v="1"/>
    <x v="19"/>
    <x v="0"/>
    <x v="550"/>
    <x v="20"/>
    <x v="736"/>
    <x v="31"/>
    <x v="855"/>
    <x v="0"/>
    <x v="901"/>
    <x v="826"/>
    <x v="701"/>
    <x v="230"/>
    <x v="945"/>
    <x v="920"/>
    <x v="905"/>
    <x v="3"/>
    <x v="1"/>
  </r>
  <r>
    <x v="6"/>
    <x v="29"/>
    <x v="763"/>
    <x v="2"/>
    <x v="1076"/>
    <x v="150"/>
    <x v="20"/>
    <x v="1"/>
    <x v="1"/>
    <x v="19"/>
    <x v="0"/>
    <x v="563"/>
    <x v="20"/>
    <x v="750"/>
    <x v="31"/>
    <x v="874"/>
    <x v="0"/>
    <x v="920"/>
    <x v="843"/>
    <x v="720"/>
    <x v="230"/>
    <x v="966"/>
    <x v="939"/>
    <x v="927"/>
    <x v="3"/>
    <x v="1"/>
  </r>
  <r>
    <x v="6"/>
    <x v="29"/>
    <x v="713"/>
    <x v="2"/>
    <x v="1077"/>
    <x v="151"/>
    <x v="20"/>
    <x v="1"/>
    <x v="1"/>
    <x v="19"/>
    <x v="0"/>
    <x v="602"/>
    <x v="20"/>
    <x v="803"/>
    <x v="31"/>
    <x v="937"/>
    <x v="0"/>
    <x v="981"/>
    <x v="898"/>
    <x v="778"/>
    <x v="230"/>
    <x v="1033"/>
    <x v="1010"/>
    <x v="995"/>
    <x v="3"/>
    <x v="1"/>
  </r>
  <r>
    <x v="6"/>
    <x v="29"/>
    <x v="691"/>
    <x v="2"/>
    <x v="1078"/>
    <x v="152"/>
    <x v="20"/>
    <x v="1"/>
    <x v="1"/>
    <x v="19"/>
    <x v="0"/>
    <x v="600"/>
    <x v="20"/>
    <x v="801"/>
    <x v="31"/>
    <x v="934"/>
    <x v="0"/>
    <x v="977"/>
    <x v="896"/>
    <x v="775"/>
    <x v="230"/>
    <x v="1030"/>
    <x v="1007"/>
    <x v="991"/>
    <x v="3"/>
    <x v="1"/>
  </r>
  <r>
    <x v="6"/>
    <x v="29"/>
    <x v="689"/>
    <x v="2"/>
    <x v="1079"/>
    <x v="153"/>
    <x v="20"/>
    <x v="1"/>
    <x v="1"/>
    <x v="19"/>
    <x v="0"/>
    <x v="631"/>
    <x v="20"/>
    <x v="839"/>
    <x v="31"/>
    <x v="978"/>
    <x v="0"/>
    <x v="1031"/>
    <x v="938"/>
    <x v="820"/>
    <x v="230"/>
    <x v="1089"/>
    <x v="1060"/>
    <x v="1045"/>
    <x v="3"/>
    <x v="1"/>
  </r>
  <r>
    <x v="6"/>
    <x v="29"/>
    <x v="878"/>
    <x v="2"/>
    <x v="1080"/>
    <x v="154"/>
    <x v="10"/>
    <x v="1"/>
    <x v="1"/>
    <x v="19"/>
    <x v="0"/>
    <x v="318"/>
    <x v="10"/>
    <x v="411"/>
    <x v="31"/>
    <x v="492"/>
    <x v="0"/>
    <x v="537"/>
    <x v="488"/>
    <x v="421"/>
    <x v="230"/>
    <x v="579"/>
    <x v="553"/>
    <x v="549"/>
    <x v="3"/>
    <x v="1"/>
  </r>
  <r>
    <x v="6"/>
    <x v="29"/>
    <x v="493"/>
    <x v="9"/>
    <x v="1081"/>
    <x v="61"/>
    <x v="12"/>
    <x v="1"/>
    <x v="1"/>
    <x v="38"/>
    <x v="0"/>
    <x v="381"/>
    <x v="12"/>
    <x v="502"/>
    <x v="12"/>
    <x v="568"/>
    <x v="0"/>
    <x v="614"/>
    <x v="562"/>
    <x v="481"/>
    <x v="230"/>
    <x v="655"/>
    <x v="626"/>
    <x v="624"/>
    <x v="16"/>
    <x v="1"/>
  </r>
  <r>
    <x v="6"/>
    <x v="29"/>
    <x v="847"/>
    <x v="9"/>
    <x v="1082"/>
    <x v="60"/>
    <x v="19"/>
    <x v="1"/>
    <x v="1"/>
    <x v="38"/>
    <x v="0"/>
    <x v="579"/>
    <x v="19"/>
    <x v="771"/>
    <x v="12"/>
    <x v="845"/>
    <x v="0"/>
    <x v="894"/>
    <x v="819"/>
    <x v="694"/>
    <x v="230"/>
    <x v="937"/>
    <x v="913"/>
    <x v="898"/>
    <x v="16"/>
    <x v="1"/>
  </r>
  <r>
    <x v="6"/>
    <x v="29"/>
    <x v="856"/>
    <x v="2"/>
    <x v="1083"/>
    <x v="155"/>
    <x v="14"/>
    <x v="1"/>
    <x v="1"/>
    <x v="19"/>
    <x v="0"/>
    <x v="396"/>
    <x v="14"/>
    <x v="519"/>
    <x v="31"/>
    <x v="601"/>
    <x v="0"/>
    <x v="649"/>
    <x v="590"/>
    <x v="505"/>
    <x v="230"/>
    <x v="699"/>
    <x v="666"/>
    <x v="657"/>
    <x v="3"/>
    <x v="1"/>
  </r>
  <r>
    <x v="6"/>
    <x v="29"/>
    <x v="831"/>
    <x v="2"/>
    <x v="1084"/>
    <x v="156"/>
    <x v="18"/>
    <x v="1"/>
    <x v="1"/>
    <x v="19"/>
    <x v="0"/>
    <x v="471"/>
    <x v="18"/>
    <x v="624"/>
    <x v="31"/>
    <x v="717"/>
    <x v="0"/>
    <x v="768"/>
    <x v="696"/>
    <x v="587"/>
    <x v="230"/>
    <x v="815"/>
    <x v="779"/>
    <x v="770"/>
    <x v="3"/>
    <x v="1"/>
  </r>
  <r>
    <x v="6"/>
    <x v="29"/>
    <x v="699"/>
    <x v="2"/>
    <x v="1085"/>
    <x v="158"/>
    <x v="10"/>
    <x v="1"/>
    <x v="1"/>
    <x v="19"/>
    <x v="0"/>
    <x v="301"/>
    <x v="10"/>
    <x v="381"/>
    <x v="31"/>
    <x v="460"/>
    <x v="0"/>
    <x v="502"/>
    <x v="455"/>
    <x v="392"/>
    <x v="230"/>
    <x v="539"/>
    <x v="519"/>
    <x v="516"/>
    <x v="3"/>
    <x v="1"/>
  </r>
  <r>
    <x v="6"/>
    <x v="29"/>
    <x v="490"/>
    <x v="2"/>
    <x v="1086"/>
    <x v="157"/>
    <x v="20"/>
    <x v="1"/>
    <x v="1"/>
    <x v="19"/>
    <x v="0"/>
    <x v="598"/>
    <x v="20"/>
    <x v="798"/>
    <x v="31"/>
    <x v="930"/>
    <x v="0"/>
    <x v="973"/>
    <x v="893"/>
    <x v="771"/>
    <x v="230"/>
    <x v="1027"/>
    <x v="1004"/>
    <x v="988"/>
    <x v="3"/>
    <x v="1"/>
  </r>
  <r>
    <x v="6"/>
    <x v="29"/>
    <x v="231"/>
    <x v="2"/>
    <x v="1087"/>
    <x v="159"/>
    <x v="6"/>
    <x v="1"/>
    <x v="1"/>
    <x v="19"/>
    <x v="0"/>
    <x v="182"/>
    <x v="6"/>
    <x v="216"/>
    <x v="31"/>
    <x v="274"/>
    <x v="0"/>
    <x v="313"/>
    <x v="280"/>
    <x v="224"/>
    <x v="230"/>
    <x v="348"/>
    <x v="325"/>
    <x v="323"/>
    <x v="3"/>
    <x v="1"/>
  </r>
  <r>
    <x v="6"/>
    <x v="29"/>
    <x v="483"/>
    <x v="2"/>
    <x v="1088"/>
    <x v="160"/>
    <x v="2"/>
    <x v="1"/>
    <x v="1"/>
    <x v="19"/>
    <x v="0"/>
    <x v="40"/>
    <x v="2"/>
    <x v="41"/>
    <x v="31"/>
    <x v="56"/>
    <x v="0"/>
    <x v="67"/>
    <x v="58"/>
    <x v="47"/>
    <x v="230"/>
    <x v="91"/>
    <x v="69"/>
    <x v="70"/>
    <x v="3"/>
    <x v="1"/>
  </r>
  <r>
    <x v="6"/>
    <x v="29"/>
    <x v="876"/>
    <x v="2"/>
    <x v="1089"/>
    <x v="161"/>
    <x v="1"/>
    <x v="1"/>
    <x v="1"/>
    <x v="19"/>
    <x v="0"/>
    <x v="12"/>
    <x v="1"/>
    <x v="13"/>
    <x v="31"/>
    <x v="19"/>
    <x v="0"/>
    <x v="17"/>
    <x v="15"/>
    <x v="18"/>
    <x v="230"/>
    <x v="25"/>
    <x v="16"/>
    <x v="17"/>
    <x v="3"/>
    <x v="1"/>
  </r>
  <r>
    <x v="6"/>
    <x v="29"/>
    <x v="715"/>
    <x v="2"/>
    <x v="1090"/>
    <x v="162"/>
    <x v="20"/>
    <x v="1"/>
    <x v="1"/>
    <x v="19"/>
    <x v="0"/>
    <x v="515"/>
    <x v="20"/>
    <x v="681"/>
    <x v="31"/>
    <x v="792"/>
    <x v="0"/>
    <x v="839"/>
    <x v="765"/>
    <x v="644"/>
    <x v="230"/>
    <x v="880"/>
    <x v="857"/>
    <x v="842"/>
    <x v="3"/>
    <x v="1"/>
  </r>
  <r>
    <x v="6"/>
    <x v="29"/>
    <x v="752"/>
    <x v="2"/>
    <x v="1091"/>
    <x v="163"/>
    <x v="20"/>
    <x v="1"/>
    <x v="1"/>
    <x v="19"/>
    <x v="0"/>
    <x v="531"/>
    <x v="20"/>
    <x v="706"/>
    <x v="31"/>
    <x v="816"/>
    <x v="0"/>
    <x v="864"/>
    <x v="790"/>
    <x v="667"/>
    <x v="230"/>
    <x v="904"/>
    <x v="884"/>
    <x v="869"/>
    <x v="3"/>
    <x v="1"/>
  </r>
  <r>
    <x v="6"/>
    <x v="29"/>
    <x v="753"/>
    <x v="2"/>
    <x v="1092"/>
    <x v="164"/>
    <x v="20"/>
    <x v="1"/>
    <x v="1"/>
    <x v="19"/>
    <x v="0"/>
    <x v="523"/>
    <x v="20"/>
    <x v="693"/>
    <x v="31"/>
    <x v="804"/>
    <x v="0"/>
    <x v="852"/>
    <x v="777"/>
    <x v="656"/>
    <x v="230"/>
    <x v="893"/>
    <x v="870"/>
    <x v="856"/>
    <x v="3"/>
    <x v="1"/>
  </r>
  <r>
    <x v="6"/>
    <x v="29"/>
    <x v="7"/>
    <x v="2"/>
    <x v="1093"/>
    <x v="165"/>
    <x v="8"/>
    <x v="1"/>
    <x v="1"/>
    <x v="19"/>
    <x v="0"/>
    <x v="213"/>
    <x v="8"/>
    <x v="257"/>
    <x v="31"/>
    <x v="324"/>
    <x v="0"/>
    <x v="361"/>
    <x v="331"/>
    <x v="268"/>
    <x v="230"/>
    <x v="397"/>
    <x v="374"/>
    <x v="372"/>
    <x v="3"/>
    <x v="1"/>
  </r>
  <r>
    <x v="6"/>
    <x v="29"/>
    <x v="816"/>
    <x v="2"/>
    <x v="1094"/>
    <x v="166"/>
    <x v="18"/>
    <x v="1"/>
    <x v="1"/>
    <x v="19"/>
    <x v="0"/>
    <x v="633"/>
    <x v="18"/>
    <x v="844"/>
    <x v="31"/>
    <x v="982"/>
    <x v="0"/>
    <x v="1035"/>
    <x v="942"/>
    <x v="824"/>
    <x v="230"/>
    <x v="1094"/>
    <x v="1066"/>
    <x v="1049"/>
    <x v="3"/>
    <x v="1"/>
  </r>
  <r>
    <x v="6"/>
    <x v="29"/>
    <x v="220"/>
    <x v="2"/>
    <x v="1095"/>
    <x v="167"/>
    <x v="16"/>
    <x v="1"/>
    <x v="1"/>
    <x v="19"/>
    <x v="0"/>
    <x v="542"/>
    <x v="16"/>
    <x v="724"/>
    <x v="31"/>
    <x v="838"/>
    <x v="0"/>
    <x v="886"/>
    <x v="811"/>
    <x v="688"/>
    <x v="230"/>
    <x v="931"/>
    <x v="906"/>
    <x v="891"/>
    <x v="3"/>
    <x v="1"/>
  </r>
  <r>
    <x v="6"/>
    <x v="29"/>
    <x v="613"/>
    <x v="2"/>
    <x v="1096"/>
    <x v="168"/>
    <x v="16"/>
    <x v="1"/>
    <x v="1"/>
    <x v="19"/>
    <x v="0"/>
    <x v="524"/>
    <x v="16"/>
    <x v="696"/>
    <x v="31"/>
    <x v="805"/>
    <x v="0"/>
    <x v="853"/>
    <x v="778"/>
    <x v="657"/>
    <x v="230"/>
    <x v="894"/>
    <x v="872"/>
    <x v="857"/>
    <x v="3"/>
    <x v="1"/>
  </r>
  <r>
    <x v="6"/>
    <x v="29"/>
    <x v="784"/>
    <x v="2"/>
    <x v="1097"/>
    <x v="169"/>
    <x v="18"/>
    <x v="1"/>
    <x v="1"/>
    <x v="19"/>
    <x v="0"/>
    <x v="629"/>
    <x v="18"/>
    <x v="837"/>
    <x v="31"/>
    <x v="973"/>
    <x v="0"/>
    <x v="1026"/>
    <x v="934"/>
    <x v="815"/>
    <x v="230"/>
    <x v="1083"/>
    <x v="1055"/>
    <x v="1039"/>
    <x v="3"/>
    <x v="1"/>
  </r>
  <r>
    <x v="6"/>
    <x v="29"/>
    <x v="779"/>
    <x v="2"/>
    <x v="1098"/>
    <x v="170"/>
    <x v="12"/>
    <x v="1"/>
    <x v="1"/>
    <x v="19"/>
    <x v="0"/>
    <x v="398"/>
    <x v="12"/>
    <x v="523"/>
    <x v="31"/>
    <x v="602"/>
    <x v="0"/>
    <x v="650"/>
    <x v="591"/>
    <x v="506"/>
    <x v="230"/>
    <x v="700"/>
    <x v="668"/>
    <x v="659"/>
    <x v="3"/>
    <x v="1"/>
  </r>
  <r>
    <x v="6"/>
    <x v="29"/>
    <x v="709"/>
    <x v="9"/>
    <x v="1099"/>
    <x v="63"/>
    <x v="10"/>
    <x v="1"/>
    <x v="1"/>
    <x v="38"/>
    <x v="0"/>
    <x v="280"/>
    <x v="10"/>
    <x v="348"/>
    <x v="12"/>
    <x v="406"/>
    <x v="0"/>
    <x v="440"/>
    <x v="401"/>
    <x v="342"/>
    <x v="230"/>
    <x v="477"/>
    <x v="452"/>
    <x v="449"/>
    <x v="16"/>
    <x v="1"/>
  </r>
  <r>
    <x v="6"/>
    <x v="29"/>
    <x v="720"/>
    <x v="9"/>
    <x v="1100"/>
    <x v="62"/>
    <x v="9"/>
    <x v="1"/>
    <x v="1"/>
    <x v="38"/>
    <x v="0"/>
    <x v="224"/>
    <x v="9"/>
    <x v="275"/>
    <x v="12"/>
    <x v="330"/>
    <x v="0"/>
    <x v="367"/>
    <x v="337"/>
    <x v="273"/>
    <x v="230"/>
    <x v="402"/>
    <x v="381"/>
    <x v="378"/>
    <x v="16"/>
    <x v="1"/>
  </r>
  <r>
    <x v="6"/>
    <x v="29"/>
    <x v="699"/>
    <x v="2"/>
    <x v="1101"/>
    <x v="171"/>
    <x v="4"/>
    <x v="1"/>
    <x v="1"/>
    <x v="19"/>
    <x v="0"/>
    <x v="90"/>
    <x v="4"/>
    <x v="95"/>
    <x v="31"/>
    <x v="130"/>
    <x v="0"/>
    <x v="151"/>
    <x v="132"/>
    <x v="102"/>
    <x v="230"/>
    <x v="184"/>
    <x v="161"/>
    <x v="159"/>
    <x v="3"/>
    <x v="1"/>
  </r>
  <r>
    <x v="4"/>
    <x v="27"/>
    <x v="822"/>
    <x v="5"/>
    <x v="38"/>
    <x v="173"/>
    <x v="36"/>
    <x v="1"/>
    <x v="1"/>
    <x v="19"/>
    <x v="0"/>
    <x v="795"/>
    <x v="36"/>
    <x v="1022"/>
    <x v="31"/>
    <x v="1154"/>
    <x v="0"/>
    <x v="1220"/>
    <x v="1074"/>
    <x v="923"/>
    <x v="230"/>
    <x v="1270"/>
    <x v="1254"/>
    <x v="1235"/>
    <x v="11"/>
    <x v="2"/>
  </r>
  <r>
    <x v="4"/>
    <x v="27"/>
    <x v="118"/>
    <x v="5"/>
    <x v="39"/>
    <x v="174"/>
    <x v="15"/>
    <x v="1"/>
    <x v="1"/>
    <x v="23"/>
    <x v="0"/>
    <x v="482"/>
    <x v="15"/>
    <x v="638"/>
    <x v="27"/>
    <x v="724"/>
    <x v="0"/>
    <x v="776"/>
    <x v="704"/>
    <x v="923"/>
    <x v="230"/>
    <x v="774"/>
    <x v="789"/>
    <x v="779"/>
    <x v="11"/>
    <x v="2"/>
  </r>
  <r>
    <x v="4"/>
    <x v="27"/>
    <x v="648"/>
    <x v="5"/>
    <x v="40"/>
    <x v="175"/>
    <x v="3"/>
    <x v="1"/>
    <x v="1"/>
    <x v="28"/>
    <x v="0"/>
    <x v="62"/>
    <x v="3"/>
    <x v="64"/>
    <x v="22"/>
    <x v="88"/>
    <x v="0"/>
    <x v="106"/>
    <x v="96"/>
    <x v="923"/>
    <x v="230"/>
    <x v="119"/>
    <x v="113"/>
    <x v="112"/>
    <x v="11"/>
    <x v="2"/>
  </r>
  <r>
    <x v="4"/>
    <x v="27"/>
    <x v="830"/>
    <x v="5"/>
    <x v="41"/>
    <x v="176"/>
    <x v="27"/>
    <x v="1"/>
    <x v="1"/>
    <x v="19"/>
    <x v="0"/>
    <x v="747"/>
    <x v="27"/>
    <x v="973"/>
    <x v="31"/>
    <x v="1105"/>
    <x v="0"/>
    <x v="1174"/>
    <x v="1052"/>
    <x v="923"/>
    <x v="230"/>
    <x v="1210"/>
    <x v="1214"/>
    <x v="1191"/>
    <x v="11"/>
    <x v="2"/>
  </r>
  <r>
    <x v="4"/>
    <x v="27"/>
    <x v="233"/>
    <x v="5"/>
    <x v="42"/>
    <x v="177"/>
    <x v="12"/>
    <x v="1"/>
    <x v="1"/>
    <x v="19"/>
    <x v="0"/>
    <x v="407"/>
    <x v="12"/>
    <x v="534"/>
    <x v="31"/>
    <x v="623"/>
    <x v="0"/>
    <x v="671"/>
    <x v="609"/>
    <x v="923"/>
    <x v="230"/>
    <x v="672"/>
    <x v="685"/>
    <x v="677"/>
    <x v="11"/>
    <x v="2"/>
  </r>
  <r>
    <x v="4"/>
    <x v="27"/>
    <x v="675"/>
    <x v="5"/>
    <x v="43"/>
    <x v="178"/>
    <x v="13"/>
    <x v="1"/>
    <x v="1"/>
    <x v="27"/>
    <x v="0"/>
    <x v="467"/>
    <x v="13"/>
    <x v="620"/>
    <x v="23"/>
    <x v="710"/>
    <x v="0"/>
    <x v="759"/>
    <x v="688"/>
    <x v="923"/>
    <x v="230"/>
    <x v="746"/>
    <x v="771"/>
    <x v="762"/>
    <x v="11"/>
    <x v="2"/>
  </r>
  <r>
    <x v="4"/>
    <x v="27"/>
    <x v="727"/>
    <x v="5"/>
    <x v="44"/>
    <x v="179"/>
    <x v="11"/>
    <x v="1"/>
    <x v="1"/>
    <x v="26"/>
    <x v="0"/>
    <x v="397"/>
    <x v="11"/>
    <x v="522"/>
    <x v="24"/>
    <x v="598"/>
    <x v="0"/>
    <x v="646"/>
    <x v="587"/>
    <x v="923"/>
    <x v="230"/>
    <x v="649"/>
    <x v="661"/>
    <x v="654"/>
    <x v="11"/>
    <x v="2"/>
  </r>
  <r>
    <x v="4"/>
    <x v="27"/>
    <x v="822"/>
    <x v="5"/>
    <x v="45"/>
    <x v="180"/>
    <x v="40"/>
    <x v="1"/>
    <x v="1"/>
    <x v="19"/>
    <x v="0"/>
    <x v="801"/>
    <x v="40"/>
    <x v="1028"/>
    <x v="31"/>
    <x v="1158"/>
    <x v="0"/>
    <x v="1226"/>
    <x v="1077"/>
    <x v="923"/>
    <x v="230"/>
    <x v="1276"/>
    <x v="1259"/>
    <x v="1243"/>
    <x v="11"/>
    <x v="2"/>
  </r>
  <r>
    <x v="4"/>
    <x v="27"/>
    <x v="511"/>
    <x v="5"/>
    <x v="46"/>
    <x v="181"/>
    <x v="78"/>
    <x v="1"/>
    <x v="1"/>
    <x v="19"/>
    <x v="0"/>
    <x v="903"/>
    <x v="78"/>
    <x v="1134"/>
    <x v="31"/>
    <x v="1264"/>
    <x v="0"/>
    <x v="1335"/>
    <x v="1121"/>
    <x v="923"/>
    <x v="230"/>
    <x v="1385"/>
    <x v="1370"/>
    <x v="1356"/>
    <x v="11"/>
    <x v="2"/>
  </r>
  <r>
    <x v="4"/>
    <x v="27"/>
    <x v="885"/>
    <x v="5"/>
    <x v="47"/>
    <x v="182"/>
    <x v="13"/>
    <x v="1"/>
    <x v="1"/>
    <x v="19"/>
    <x v="0"/>
    <x v="437"/>
    <x v="13"/>
    <x v="581"/>
    <x v="31"/>
    <x v="673"/>
    <x v="0"/>
    <x v="721"/>
    <x v="654"/>
    <x v="923"/>
    <x v="230"/>
    <x v="705"/>
    <x v="733"/>
    <x v="723"/>
    <x v="11"/>
    <x v="2"/>
  </r>
  <r>
    <x v="4"/>
    <x v="27"/>
    <x v="74"/>
    <x v="5"/>
    <x v="48"/>
    <x v="183"/>
    <x v="12"/>
    <x v="1"/>
    <x v="1"/>
    <x v="19"/>
    <x v="0"/>
    <x v="391"/>
    <x v="12"/>
    <x v="513"/>
    <x v="31"/>
    <x v="595"/>
    <x v="0"/>
    <x v="644"/>
    <x v="584"/>
    <x v="923"/>
    <x v="230"/>
    <x v="645"/>
    <x v="657"/>
    <x v="651"/>
    <x v="11"/>
    <x v="2"/>
  </r>
  <r>
    <x v="4"/>
    <x v="27"/>
    <x v="118"/>
    <x v="5"/>
    <x v="49"/>
    <x v="184"/>
    <x v="27"/>
    <x v="1"/>
    <x v="1"/>
    <x v="19"/>
    <x v="0"/>
    <x v="754"/>
    <x v="27"/>
    <x v="980"/>
    <x v="31"/>
    <x v="1109"/>
    <x v="0"/>
    <x v="1179"/>
    <x v="1058"/>
    <x v="923"/>
    <x v="230"/>
    <x v="1222"/>
    <x v="1220"/>
    <x v="1197"/>
    <x v="11"/>
    <x v="2"/>
  </r>
  <r>
    <x v="4"/>
    <x v="27"/>
    <x v="459"/>
    <x v="5"/>
    <x v="50"/>
    <x v="185"/>
    <x v="30"/>
    <x v="1"/>
    <x v="1"/>
    <x v="19"/>
    <x v="0"/>
    <x v="763"/>
    <x v="30"/>
    <x v="989"/>
    <x v="31"/>
    <x v="1124"/>
    <x v="0"/>
    <x v="1195"/>
    <x v="1065"/>
    <x v="923"/>
    <x v="230"/>
    <x v="1244"/>
    <x v="1231"/>
    <x v="1214"/>
    <x v="11"/>
    <x v="2"/>
  </r>
  <r>
    <x v="4"/>
    <x v="27"/>
    <x v="822"/>
    <x v="5"/>
    <x v="51"/>
    <x v="186"/>
    <x v="44"/>
    <x v="1"/>
    <x v="1"/>
    <x v="19"/>
    <x v="0"/>
    <x v="818"/>
    <x v="44"/>
    <x v="1045"/>
    <x v="31"/>
    <x v="1181"/>
    <x v="0"/>
    <x v="1244"/>
    <x v="1088"/>
    <x v="923"/>
    <x v="230"/>
    <x v="1297"/>
    <x v="1283"/>
    <x v="1264"/>
    <x v="11"/>
    <x v="2"/>
  </r>
  <r>
    <x v="4"/>
    <x v="27"/>
    <x v="353"/>
    <x v="5"/>
    <x v="52"/>
    <x v="187"/>
    <x v="42"/>
    <x v="1"/>
    <x v="1"/>
    <x v="19"/>
    <x v="0"/>
    <x v="803"/>
    <x v="42"/>
    <x v="1030"/>
    <x v="31"/>
    <x v="1160"/>
    <x v="0"/>
    <x v="1229"/>
    <x v="1079"/>
    <x v="923"/>
    <x v="230"/>
    <x v="1279"/>
    <x v="1263"/>
    <x v="1249"/>
    <x v="11"/>
    <x v="2"/>
  </r>
  <r>
    <x v="4"/>
    <x v="28"/>
    <x v="451"/>
    <x v="5"/>
    <x v="53"/>
    <x v="188"/>
    <x v="4"/>
    <x v="0"/>
    <x v="1"/>
    <x v="18"/>
    <x v="0"/>
    <x v="130"/>
    <x v="4"/>
    <x v="143"/>
    <x v="12"/>
    <x v="181"/>
    <x v="2"/>
    <x v="264"/>
    <x v="274"/>
    <x v="923"/>
    <x v="230"/>
    <x v="277"/>
    <x v="282"/>
    <x v="274"/>
    <x v="11"/>
    <x v="2"/>
  </r>
  <r>
    <x v="6"/>
    <x v="29"/>
    <x v="134"/>
    <x v="9"/>
    <x v="1102"/>
    <x v="66"/>
    <x v="3"/>
    <x v="1"/>
    <x v="1"/>
    <x v="38"/>
    <x v="0"/>
    <x v="73"/>
    <x v="3"/>
    <x v="75"/>
    <x v="12"/>
    <x v="101"/>
    <x v="0"/>
    <x v="116"/>
    <x v="106"/>
    <x v="80"/>
    <x v="230"/>
    <x v="143"/>
    <x v="125"/>
    <x v="122"/>
    <x v="16"/>
    <x v="1"/>
  </r>
  <r>
    <x v="6"/>
    <x v="29"/>
    <x v="616"/>
    <x v="9"/>
    <x v="1103"/>
    <x v="67"/>
    <x v="5"/>
    <x v="1"/>
    <x v="1"/>
    <x v="38"/>
    <x v="0"/>
    <x v="136"/>
    <x v="5"/>
    <x v="152"/>
    <x v="12"/>
    <x v="190"/>
    <x v="2"/>
    <x v="276"/>
    <x v="284"/>
    <x v="155"/>
    <x v="230"/>
    <x v="313"/>
    <x v="298"/>
    <x v="285"/>
    <x v="16"/>
    <x v="1"/>
  </r>
  <r>
    <x v="6"/>
    <x v="29"/>
    <x v="222"/>
    <x v="9"/>
    <x v="1104"/>
    <x v="68"/>
    <x v="20"/>
    <x v="1"/>
    <x v="1"/>
    <x v="38"/>
    <x v="0"/>
    <x v="585"/>
    <x v="20"/>
    <x v="779"/>
    <x v="12"/>
    <x v="857"/>
    <x v="0"/>
    <x v="903"/>
    <x v="828"/>
    <x v="703"/>
    <x v="230"/>
    <x v="947"/>
    <x v="922"/>
    <x v="907"/>
    <x v="16"/>
    <x v="1"/>
  </r>
  <r>
    <x v="6"/>
    <x v="29"/>
    <x v="244"/>
    <x v="9"/>
    <x v="1105"/>
    <x v="69"/>
    <x v="20"/>
    <x v="1"/>
    <x v="1"/>
    <x v="38"/>
    <x v="0"/>
    <x v="561"/>
    <x v="20"/>
    <x v="748"/>
    <x v="12"/>
    <x v="812"/>
    <x v="0"/>
    <x v="860"/>
    <x v="786"/>
    <x v="663"/>
    <x v="230"/>
    <x v="900"/>
    <x v="879"/>
    <x v="865"/>
    <x v="16"/>
    <x v="1"/>
  </r>
  <r>
    <x v="6"/>
    <x v="29"/>
    <x v="720"/>
    <x v="9"/>
    <x v="1106"/>
    <x v="70"/>
    <x v="2"/>
    <x v="1"/>
    <x v="1"/>
    <x v="38"/>
    <x v="0"/>
    <x v="37"/>
    <x v="2"/>
    <x v="38"/>
    <x v="12"/>
    <x v="46"/>
    <x v="0"/>
    <x v="55"/>
    <x v="48"/>
    <x v="38"/>
    <x v="230"/>
    <x v="74"/>
    <x v="57"/>
    <x v="57"/>
    <x v="16"/>
    <x v="1"/>
  </r>
  <r>
    <x v="6"/>
    <x v="29"/>
    <x v="326"/>
    <x v="9"/>
    <x v="1107"/>
    <x v="71"/>
    <x v="16"/>
    <x v="1"/>
    <x v="1"/>
    <x v="38"/>
    <x v="0"/>
    <x v="452"/>
    <x v="16"/>
    <x v="598"/>
    <x v="12"/>
    <x v="668"/>
    <x v="0"/>
    <x v="715"/>
    <x v="649"/>
    <x v="548"/>
    <x v="230"/>
    <x v="758"/>
    <x v="728"/>
    <x v="717"/>
    <x v="16"/>
    <x v="1"/>
  </r>
  <r>
    <x v="5"/>
    <x v="28"/>
    <x v="678"/>
    <x v="4"/>
    <x v="327"/>
    <x v="900"/>
    <x v="30"/>
    <x v="1"/>
    <x v="1"/>
    <x v="19"/>
    <x v="0"/>
    <x v="740"/>
    <x v="30"/>
    <x v="965"/>
    <x v="31"/>
    <x v="1098"/>
    <x v="0"/>
    <x v="1169"/>
    <x v="1045"/>
    <x v="884"/>
    <x v="230"/>
    <x v="1236"/>
    <x v="1205"/>
    <x v="1184"/>
    <x v="5"/>
    <x v="0"/>
  </r>
  <r>
    <x v="5"/>
    <x v="29"/>
    <x v="151"/>
    <x v="4"/>
    <x v="328"/>
    <x v="901"/>
    <x v="82"/>
    <x v="1"/>
    <x v="1"/>
    <x v="38"/>
    <x v="0"/>
    <x v="898"/>
    <x v="82"/>
    <x v="1128"/>
    <x v="12"/>
    <x v="1258"/>
    <x v="0"/>
    <x v="1327"/>
    <x v="1120"/>
    <x v="922"/>
    <x v="230"/>
    <x v="1400"/>
    <x v="1367"/>
    <x v="1350"/>
    <x v="5"/>
    <x v="0"/>
  </r>
  <r>
    <x v="5"/>
    <x v="29"/>
    <x v="370"/>
    <x v="4"/>
    <x v="329"/>
    <x v="902"/>
    <x v="47"/>
    <x v="1"/>
    <x v="1"/>
    <x v="38"/>
    <x v="0"/>
    <x v="808"/>
    <x v="47"/>
    <x v="1035"/>
    <x v="12"/>
    <x v="1159"/>
    <x v="0"/>
    <x v="1228"/>
    <x v="1078"/>
    <x v="917"/>
    <x v="230"/>
    <x v="1312"/>
    <x v="1261"/>
    <x v="1247"/>
    <x v="5"/>
    <x v="0"/>
  </r>
  <r>
    <x v="5"/>
    <x v="29"/>
    <x v="207"/>
    <x v="4"/>
    <x v="330"/>
    <x v="903"/>
    <x v="30"/>
    <x v="1"/>
    <x v="1"/>
    <x v="19"/>
    <x v="0"/>
    <x v="750"/>
    <x v="30"/>
    <x v="976"/>
    <x v="31"/>
    <x v="1107"/>
    <x v="0"/>
    <x v="1176"/>
    <x v="1054"/>
    <x v="908"/>
    <x v="230"/>
    <x v="1263"/>
    <x v="1217"/>
    <x v="1195"/>
    <x v="5"/>
    <x v="0"/>
  </r>
  <r>
    <x v="7"/>
    <x v="28"/>
    <x v="90"/>
    <x v="7"/>
    <x v="1379"/>
    <x v="414"/>
    <x v="3"/>
    <x v="0"/>
    <x v="1"/>
    <x v="18"/>
    <x v="0"/>
    <x v="64"/>
    <x v="3"/>
    <x v="66"/>
    <x v="12"/>
    <x v="86"/>
    <x v="2"/>
    <x v="137"/>
    <x v="140"/>
    <x v="71"/>
    <x v="230"/>
    <x v="165"/>
    <x v="149"/>
    <x v="141"/>
    <x v="10"/>
    <x v="1"/>
  </r>
  <r>
    <x v="7"/>
    <x v="28"/>
    <x v="770"/>
    <x v="7"/>
    <x v="1380"/>
    <x v="415"/>
    <x v="1"/>
    <x v="0"/>
    <x v="1"/>
    <x v="16"/>
    <x v="0"/>
    <x v="9"/>
    <x v="1"/>
    <x v="10"/>
    <x v="12"/>
    <x v="13"/>
    <x v="2"/>
    <x v="28"/>
    <x v="33"/>
    <x v="12"/>
    <x v="230"/>
    <x v="35"/>
    <x v="32"/>
    <x v="29"/>
    <x v="10"/>
    <x v="1"/>
  </r>
  <r>
    <x v="7"/>
    <x v="28"/>
    <x v="89"/>
    <x v="7"/>
    <x v="1381"/>
    <x v="416"/>
    <x v="11"/>
    <x v="0"/>
    <x v="1"/>
    <x v="9"/>
    <x v="0"/>
    <x v="358"/>
    <x v="11"/>
    <x v="471"/>
    <x v="12"/>
    <x v="534"/>
    <x v="2"/>
    <x v="652"/>
    <x v="655"/>
    <x v="454"/>
    <x v="230"/>
    <x v="704"/>
    <x v="677"/>
    <x v="661"/>
    <x v="10"/>
    <x v="1"/>
  </r>
  <r>
    <x v="7"/>
    <x v="28"/>
    <x v="804"/>
    <x v="7"/>
    <x v="1382"/>
    <x v="417"/>
    <x v="1"/>
    <x v="0"/>
    <x v="1"/>
    <x v="15"/>
    <x v="0"/>
    <x v="4"/>
    <x v="1"/>
    <x v="5"/>
    <x v="12"/>
    <x v="5"/>
    <x v="2"/>
    <x v="13"/>
    <x v="22"/>
    <x v="5"/>
    <x v="230"/>
    <x v="20"/>
    <x v="14"/>
    <x v="13"/>
    <x v="10"/>
    <x v="1"/>
  </r>
  <r>
    <x v="7"/>
    <x v="28"/>
    <x v="835"/>
    <x v="7"/>
    <x v="1383"/>
    <x v="418"/>
    <x v="4"/>
    <x v="0"/>
    <x v="1"/>
    <x v="10"/>
    <x v="0"/>
    <x v="105"/>
    <x v="4"/>
    <x v="111"/>
    <x v="12"/>
    <x v="146"/>
    <x v="2"/>
    <x v="220"/>
    <x v="232"/>
    <x v="116"/>
    <x v="230"/>
    <x v="256"/>
    <x v="237"/>
    <x v="230"/>
    <x v="10"/>
    <x v="1"/>
  </r>
  <r>
    <x v="7"/>
    <x v="28"/>
    <x v="437"/>
    <x v="7"/>
    <x v="1384"/>
    <x v="409"/>
    <x v="3"/>
    <x v="0"/>
    <x v="1"/>
    <x v="18"/>
    <x v="0"/>
    <x v="71"/>
    <x v="3"/>
    <x v="73"/>
    <x v="12"/>
    <x v="98"/>
    <x v="2"/>
    <x v="146"/>
    <x v="151"/>
    <x v="78"/>
    <x v="230"/>
    <x v="178"/>
    <x v="157"/>
    <x v="152"/>
    <x v="10"/>
    <x v="1"/>
  </r>
  <r>
    <x v="7"/>
    <x v="28"/>
    <x v="156"/>
    <x v="7"/>
    <x v="1385"/>
    <x v="410"/>
    <x v="1"/>
    <x v="0"/>
    <x v="1"/>
    <x v="17"/>
    <x v="0"/>
    <x v="18"/>
    <x v="1"/>
    <x v="19"/>
    <x v="12"/>
    <x v="26"/>
    <x v="2"/>
    <x v="40"/>
    <x v="41"/>
    <x v="24"/>
    <x v="230"/>
    <x v="49"/>
    <x v="44"/>
    <x v="44"/>
    <x v="10"/>
    <x v="1"/>
  </r>
  <r>
    <x v="7"/>
    <x v="28"/>
    <x v="439"/>
    <x v="7"/>
    <x v="1386"/>
    <x v="411"/>
    <x v="4"/>
    <x v="0"/>
    <x v="1"/>
    <x v="18"/>
    <x v="0"/>
    <x v="153"/>
    <x v="4"/>
    <x v="175"/>
    <x v="12"/>
    <x v="217"/>
    <x v="2"/>
    <x v="309"/>
    <x v="317"/>
    <x v="179"/>
    <x v="230"/>
    <x v="345"/>
    <x v="329"/>
    <x v="319"/>
    <x v="10"/>
    <x v="1"/>
  </r>
  <r>
    <x v="7"/>
    <x v="28"/>
    <x v="277"/>
    <x v="7"/>
    <x v="1387"/>
    <x v="412"/>
    <x v="2"/>
    <x v="0"/>
    <x v="1"/>
    <x v="4"/>
    <x v="0"/>
    <x v="50"/>
    <x v="2"/>
    <x v="52"/>
    <x v="12"/>
    <x v="67"/>
    <x v="2"/>
    <x v="98"/>
    <x v="104"/>
    <x v="55"/>
    <x v="230"/>
    <x v="121"/>
    <x v="104"/>
    <x v="104"/>
    <x v="10"/>
    <x v="1"/>
  </r>
  <r>
    <x v="7"/>
    <x v="28"/>
    <x v="411"/>
    <x v="7"/>
    <x v="1388"/>
    <x v="419"/>
    <x v="21"/>
    <x v="0"/>
    <x v="1"/>
    <x v="18"/>
    <x v="0"/>
    <x v="688"/>
    <x v="21"/>
    <x v="909"/>
    <x v="12"/>
    <x v="1031"/>
    <x v="2"/>
    <x v="1155"/>
    <x v="1056"/>
    <x v="848"/>
    <x v="230"/>
    <x v="1212"/>
    <x v="1195"/>
    <x v="1167"/>
    <x v="10"/>
    <x v="1"/>
  </r>
  <r>
    <x v="7"/>
    <x v="28"/>
    <x v="698"/>
    <x v="7"/>
    <x v="1389"/>
    <x v="413"/>
    <x v="8"/>
    <x v="0"/>
    <x v="1"/>
    <x v="18"/>
    <x v="0"/>
    <x v="254"/>
    <x v="8"/>
    <x v="315"/>
    <x v="12"/>
    <x v="372"/>
    <x v="2"/>
    <x v="511"/>
    <x v="512"/>
    <x v="311"/>
    <x v="230"/>
    <x v="549"/>
    <x v="536"/>
    <x v="524"/>
    <x v="10"/>
    <x v="1"/>
  </r>
  <r>
    <x v="7"/>
    <x v="28"/>
    <x v="329"/>
    <x v="7"/>
    <x v="1390"/>
    <x v="420"/>
    <x v="4"/>
    <x v="0"/>
    <x v="1"/>
    <x v="18"/>
    <x v="0"/>
    <x v="132"/>
    <x v="4"/>
    <x v="146"/>
    <x v="12"/>
    <x v="183"/>
    <x v="2"/>
    <x v="267"/>
    <x v="277"/>
    <x v="149"/>
    <x v="230"/>
    <x v="302"/>
    <x v="289"/>
    <x v="277"/>
    <x v="10"/>
    <x v="1"/>
  </r>
  <r>
    <x v="7"/>
    <x v="28"/>
    <x v="91"/>
    <x v="7"/>
    <x v="1391"/>
    <x v="421"/>
    <x v="4"/>
    <x v="0"/>
    <x v="1"/>
    <x v="18"/>
    <x v="0"/>
    <x v="131"/>
    <x v="4"/>
    <x v="144"/>
    <x v="12"/>
    <x v="182"/>
    <x v="2"/>
    <x v="265"/>
    <x v="276"/>
    <x v="148"/>
    <x v="230"/>
    <x v="301"/>
    <x v="286"/>
    <x v="275"/>
    <x v="10"/>
    <x v="1"/>
  </r>
  <r>
    <x v="7"/>
    <x v="28"/>
    <x v="861"/>
    <x v="7"/>
    <x v="1392"/>
    <x v="422"/>
    <x v="4"/>
    <x v="0"/>
    <x v="1"/>
    <x v="18"/>
    <x v="0"/>
    <x v="138"/>
    <x v="4"/>
    <x v="156"/>
    <x v="12"/>
    <x v="194"/>
    <x v="2"/>
    <x v="282"/>
    <x v="288"/>
    <x v="158"/>
    <x v="230"/>
    <x v="318"/>
    <x v="301"/>
    <x v="291"/>
    <x v="10"/>
    <x v="1"/>
  </r>
  <r>
    <x v="7"/>
    <x v="28"/>
    <x v="523"/>
    <x v="7"/>
    <x v="1393"/>
    <x v="423"/>
    <x v="4"/>
    <x v="0"/>
    <x v="1"/>
    <x v="18"/>
    <x v="0"/>
    <x v="137"/>
    <x v="4"/>
    <x v="155"/>
    <x v="12"/>
    <x v="192"/>
    <x v="2"/>
    <x v="279"/>
    <x v="286"/>
    <x v="157"/>
    <x v="230"/>
    <x v="315"/>
    <x v="300"/>
    <x v="288"/>
    <x v="10"/>
    <x v="1"/>
  </r>
  <r>
    <x v="3"/>
    <x v="30"/>
    <x v="516"/>
    <x v="9"/>
    <x v="1605"/>
    <x v="64"/>
    <x v="20"/>
    <x v="1"/>
    <x v="1"/>
    <x v="38"/>
    <x v="2"/>
    <x v="522"/>
    <x v="20"/>
    <x v="690"/>
    <x v="12"/>
    <x v="756"/>
    <x v="0"/>
    <x v="808"/>
    <x v="734"/>
    <x v="617"/>
    <x v="230"/>
    <x v="853"/>
    <x v="821"/>
    <x v="810"/>
    <x v="16"/>
    <x v="1"/>
  </r>
  <r>
    <x v="3"/>
    <x v="30"/>
    <x v="141"/>
    <x v="9"/>
    <x v="1606"/>
    <x v="65"/>
    <x v="11"/>
    <x v="1"/>
    <x v="1"/>
    <x v="38"/>
    <x v="1"/>
    <x v="297"/>
    <x v="11"/>
    <x v="377"/>
    <x v="12"/>
    <x v="435"/>
    <x v="0"/>
    <x v="473"/>
    <x v="430"/>
    <x v="368"/>
    <x v="230"/>
    <x v="508"/>
    <x v="484"/>
    <x v="486"/>
    <x v="16"/>
    <x v="1"/>
  </r>
  <r>
    <x v="3"/>
    <x v="30"/>
    <x v="217"/>
    <x v="1"/>
    <x v="1607"/>
    <x v="249"/>
    <x v="81"/>
    <x v="0"/>
    <x v="1"/>
    <x v="18"/>
    <x v="4"/>
    <x v="905"/>
    <x v="81"/>
    <x v="1136"/>
    <x v="12"/>
    <x v="1266"/>
    <x v="2"/>
    <x v="1348"/>
    <x v="1125"/>
    <x v="923"/>
    <x v="230"/>
    <x v="1401"/>
    <x v="1384"/>
    <x v="1369"/>
    <x v="1"/>
    <x v="1"/>
  </r>
  <r>
    <x v="3"/>
    <x v="30"/>
    <x v="20"/>
    <x v="2"/>
    <x v="1608"/>
    <x v="172"/>
    <x v="20"/>
    <x v="1"/>
    <x v="1"/>
    <x v="19"/>
    <x v="4"/>
    <x v="547"/>
    <x v="20"/>
    <x v="732"/>
    <x v="31"/>
    <x v="848"/>
    <x v="0"/>
    <x v="896"/>
    <x v="821"/>
    <x v="696"/>
    <x v="230"/>
    <x v="939"/>
    <x v="915"/>
    <x v="900"/>
    <x v="3"/>
    <x v="1"/>
  </r>
  <r>
    <x v="3"/>
    <x v="30"/>
    <x v="803"/>
    <x v="2"/>
    <x v="1609"/>
    <x v="0"/>
    <x v="10"/>
    <x v="1"/>
    <x v="1"/>
    <x v="19"/>
    <x v="5"/>
    <x v="274"/>
    <x v="10"/>
    <x v="341"/>
    <x v="31"/>
    <x v="427"/>
    <x v="0"/>
    <x v="461"/>
    <x v="422"/>
    <x v="361"/>
    <x v="230"/>
    <x v="496"/>
    <x v="474"/>
    <x v="471"/>
    <x v="3"/>
    <x v="1"/>
  </r>
  <r>
    <x v="3"/>
    <x v="30"/>
    <x v="852"/>
    <x v="2"/>
    <x v="1610"/>
    <x v="1"/>
    <x v="20"/>
    <x v="1"/>
    <x v="1"/>
    <x v="19"/>
    <x v="4"/>
    <x v="630"/>
    <x v="20"/>
    <x v="838"/>
    <x v="31"/>
    <x v="976"/>
    <x v="0"/>
    <x v="1029"/>
    <x v="937"/>
    <x v="818"/>
    <x v="230"/>
    <x v="1088"/>
    <x v="1059"/>
    <x v="1043"/>
    <x v="3"/>
    <x v="1"/>
  </r>
  <r>
    <x v="3"/>
    <x v="30"/>
    <x v="574"/>
    <x v="2"/>
    <x v="1611"/>
    <x v="2"/>
    <x v="20"/>
    <x v="1"/>
    <x v="1"/>
    <x v="19"/>
    <x v="5"/>
    <x v="614"/>
    <x v="20"/>
    <x v="819"/>
    <x v="31"/>
    <x v="958"/>
    <x v="0"/>
    <x v="1005"/>
    <x v="919"/>
    <x v="801"/>
    <x v="230"/>
    <x v="1059"/>
    <x v="1034"/>
    <x v="1019"/>
    <x v="3"/>
    <x v="1"/>
  </r>
  <r>
    <x v="3"/>
    <x v="30"/>
    <x v="35"/>
    <x v="2"/>
    <x v="1612"/>
    <x v="4"/>
    <x v="2"/>
    <x v="0"/>
    <x v="1"/>
    <x v="18"/>
    <x v="5"/>
    <x v="29"/>
    <x v="2"/>
    <x v="30"/>
    <x v="12"/>
    <x v="38"/>
    <x v="2"/>
    <x v="66"/>
    <x v="79"/>
    <x v="34"/>
    <x v="230"/>
    <x v="92"/>
    <x v="77"/>
    <x v="69"/>
    <x v="3"/>
    <x v="1"/>
  </r>
  <r>
    <x v="3"/>
    <x v="30"/>
    <x v="789"/>
    <x v="2"/>
    <x v="1613"/>
    <x v="3"/>
    <x v="20"/>
    <x v="1"/>
    <x v="1"/>
    <x v="19"/>
    <x v="5"/>
    <x v="619"/>
    <x v="20"/>
    <x v="825"/>
    <x v="31"/>
    <x v="961"/>
    <x v="0"/>
    <x v="1009"/>
    <x v="922"/>
    <x v="804"/>
    <x v="230"/>
    <x v="1068"/>
    <x v="1039"/>
    <x v="1025"/>
    <x v="3"/>
    <x v="1"/>
  </r>
  <r>
    <x v="3"/>
    <x v="30"/>
    <x v="645"/>
    <x v="2"/>
    <x v="1614"/>
    <x v="6"/>
    <x v="20"/>
    <x v="1"/>
    <x v="1"/>
    <x v="19"/>
    <x v="5"/>
    <x v="599"/>
    <x v="20"/>
    <x v="800"/>
    <x v="31"/>
    <x v="932"/>
    <x v="0"/>
    <x v="976"/>
    <x v="895"/>
    <x v="773"/>
    <x v="230"/>
    <x v="1029"/>
    <x v="1006"/>
    <x v="990"/>
    <x v="3"/>
    <x v="1"/>
  </r>
  <r>
    <x v="3"/>
    <x v="30"/>
    <x v="576"/>
    <x v="2"/>
    <x v="1615"/>
    <x v="5"/>
    <x v="20"/>
    <x v="1"/>
    <x v="1"/>
    <x v="19"/>
    <x v="4"/>
    <x v="531"/>
    <x v="20"/>
    <x v="706"/>
    <x v="31"/>
    <x v="816"/>
    <x v="0"/>
    <x v="864"/>
    <x v="790"/>
    <x v="667"/>
    <x v="230"/>
    <x v="904"/>
    <x v="884"/>
    <x v="869"/>
    <x v="3"/>
    <x v="1"/>
  </r>
  <r>
    <x v="3"/>
    <x v="30"/>
    <x v="602"/>
    <x v="2"/>
    <x v="1616"/>
    <x v="7"/>
    <x v="15"/>
    <x v="1"/>
    <x v="1"/>
    <x v="19"/>
    <x v="0"/>
    <x v="435"/>
    <x v="15"/>
    <x v="578"/>
    <x v="31"/>
    <x v="665"/>
    <x v="0"/>
    <x v="712"/>
    <x v="646"/>
    <x v="545"/>
    <x v="230"/>
    <x v="755"/>
    <x v="725"/>
    <x v="714"/>
    <x v="3"/>
    <x v="1"/>
  </r>
  <r>
    <x v="3"/>
    <x v="30"/>
    <x v="84"/>
    <x v="9"/>
    <x v="1617"/>
    <x v="72"/>
    <x v="12"/>
    <x v="1"/>
    <x v="1"/>
    <x v="38"/>
    <x v="3"/>
    <x v="325"/>
    <x v="12"/>
    <x v="420"/>
    <x v="12"/>
    <x v="482"/>
    <x v="0"/>
    <x v="529"/>
    <x v="477"/>
    <x v="413"/>
    <x v="230"/>
    <x v="568"/>
    <x v="544"/>
    <x v="541"/>
    <x v="16"/>
    <x v="1"/>
  </r>
  <r>
    <x v="3"/>
    <x v="30"/>
    <x v="555"/>
    <x v="9"/>
    <x v="1618"/>
    <x v="73"/>
    <x v="11"/>
    <x v="1"/>
    <x v="1"/>
    <x v="38"/>
    <x v="1"/>
    <x v="350"/>
    <x v="11"/>
    <x v="458"/>
    <x v="12"/>
    <x v="522"/>
    <x v="0"/>
    <x v="563"/>
    <x v="518"/>
    <x v="445"/>
    <x v="230"/>
    <x v="606"/>
    <x v="581"/>
    <x v="576"/>
    <x v="16"/>
    <x v="1"/>
  </r>
  <r>
    <x v="3"/>
    <x v="30"/>
    <x v="598"/>
    <x v="9"/>
    <x v="1619"/>
    <x v="74"/>
    <x v="20"/>
    <x v="1"/>
    <x v="1"/>
    <x v="38"/>
    <x v="3"/>
    <x v="541"/>
    <x v="20"/>
    <x v="722"/>
    <x v="12"/>
    <x v="783"/>
    <x v="0"/>
    <x v="830"/>
    <x v="756"/>
    <x v="635"/>
    <x v="230"/>
    <x v="871"/>
    <x v="847"/>
    <x v="832"/>
    <x v="16"/>
    <x v="1"/>
  </r>
  <r>
    <x v="3"/>
    <x v="30"/>
    <x v="610"/>
    <x v="9"/>
    <x v="1620"/>
    <x v="75"/>
    <x v="2"/>
    <x v="1"/>
    <x v="1"/>
    <x v="38"/>
    <x v="3"/>
    <x v="24"/>
    <x v="2"/>
    <x v="25"/>
    <x v="12"/>
    <x v="33"/>
    <x v="0"/>
    <x v="43"/>
    <x v="40"/>
    <x v="30"/>
    <x v="230"/>
    <x v="52"/>
    <x v="46"/>
    <x v="46"/>
    <x v="16"/>
    <x v="1"/>
  </r>
  <r>
    <x v="3"/>
    <x v="30"/>
    <x v="827"/>
    <x v="9"/>
    <x v="1621"/>
    <x v="76"/>
    <x v="20"/>
    <x v="1"/>
    <x v="1"/>
    <x v="38"/>
    <x v="2"/>
    <x v="567"/>
    <x v="20"/>
    <x v="755"/>
    <x v="12"/>
    <x v="820"/>
    <x v="0"/>
    <x v="868"/>
    <x v="794"/>
    <x v="671"/>
    <x v="230"/>
    <x v="908"/>
    <x v="889"/>
    <x v="873"/>
    <x v="16"/>
    <x v="1"/>
  </r>
  <r>
    <x v="3"/>
    <x v="30"/>
    <x v="302"/>
    <x v="9"/>
    <x v="1622"/>
    <x v="77"/>
    <x v="20"/>
    <x v="1"/>
    <x v="1"/>
    <x v="38"/>
    <x v="3"/>
    <x v="610"/>
    <x v="20"/>
    <x v="812"/>
    <x v="12"/>
    <x v="896"/>
    <x v="0"/>
    <x v="943"/>
    <x v="863"/>
    <x v="741"/>
    <x v="230"/>
    <x v="991"/>
    <x v="965"/>
    <x v="950"/>
    <x v="16"/>
    <x v="1"/>
  </r>
  <r>
    <x v="3"/>
    <x v="30"/>
    <x v="86"/>
    <x v="2"/>
    <x v="1623"/>
    <x v="8"/>
    <x v="20"/>
    <x v="1"/>
    <x v="1"/>
    <x v="19"/>
    <x v="0"/>
    <x v="604"/>
    <x v="20"/>
    <x v="806"/>
    <x v="31"/>
    <x v="940"/>
    <x v="0"/>
    <x v="984"/>
    <x v="901"/>
    <x v="781"/>
    <x v="230"/>
    <x v="1037"/>
    <x v="1014"/>
    <x v="999"/>
    <x v="3"/>
    <x v="1"/>
  </r>
  <r>
    <x v="3"/>
    <x v="30"/>
    <x v="44"/>
    <x v="2"/>
    <x v="1624"/>
    <x v="9"/>
    <x v="8"/>
    <x v="1"/>
    <x v="1"/>
    <x v="19"/>
    <x v="0"/>
    <x v="248"/>
    <x v="8"/>
    <x v="308"/>
    <x v="31"/>
    <x v="380"/>
    <x v="0"/>
    <x v="415"/>
    <x v="375"/>
    <x v="319"/>
    <x v="230"/>
    <x v="453"/>
    <x v="427"/>
    <x v="424"/>
    <x v="3"/>
    <x v="1"/>
  </r>
  <r>
    <x v="3"/>
    <x v="30"/>
    <x v="623"/>
    <x v="9"/>
    <x v="1625"/>
    <x v="78"/>
    <x v="20"/>
    <x v="1"/>
    <x v="1"/>
    <x v="38"/>
    <x v="0"/>
    <x v="590"/>
    <x v="20"/>
    <x v="786"/>
    <x v="12"/>
    <x v="863"/>
    <x v="0"/>
    <x v="910"/>
    <x v="834"/>
    <x v="709"/>
    <x v="230"/>
    <x v="954"/>
    <x v="929"/>
    <x v="916"/>
    <x v="16"/>
    <x v="1"/>
  </r>
  <r>
    <x v="3"/>
    <x v="30"/>
    <x v="18"/>
    <x v="9"/>
    <x v="1626"/>
    <x v="79"/>
    <x v="20"/>
    <x v="1"/>
    <x v="1"/>
    <x v="38"/>
    <x v="3"/>
    <x v="563"/>
    <x v="20"/>
    <x v="750"/>
    <x v="12"/>
    <x v="814"/>
    <x v="0"/>
    <x v="862"/>
    <x v="788"/>
    <x v="665"/>
    <x v="230"/>
    <x v="902"/>
    <x v="881"/>
    <x v="867"/>
    <x v="16"/>
    <x v="1"/>
  </r>
  <r>
    <x v="3"/>
    <x v="30"/>
    <x v="431"/>
    <x v="9"/>
    <x v="1627"/>
    <x v="80"/>
    <x v="4"/>
    <x v="1"/>
    <x v="1"/>
    <x v="38"/>
    <x v="0"/>
    <x v="97"/>
    <x v="4"/>
    <x v="103"/>
    <x v="12"/>
    <x v="133"/>
    <x v="0"/>
    <x v="154"/>
    <x v="135"/>
    <x v="105"/>
    <x v="230"/>
    <x v="188"/>
    <x v="164"/>
    <x v="162"/>
    <x v="16"/>
    <x v="1"/>
  </r>
  <r>
    <x v="3"/>
    <x v="30"/>
    <x v="836"/>
    <x v="9"/>
    <x v="1628"/>
    <x v="81"/>
    <x v="13"/>
    <x v="1"/>
    <x v="1"/>
    <x v="38"/>
    <x v="2"/>
    <x v="364"/>
    <x v="13"/>
    <x v="480"/>
    <x v="12"/>
    <x v="542"/>
    <x v="0"/>
    <x v="583"/>
    <x v="539"/>
    <x v="461"/>
    <x v="230"/>
    <x v="624"/>
    <x v="600"/>
    <x v="597"/>
    <x v="16"/>
    <x v="1"/>
  </r>
  <r>
    <x v="3"/>
    <x v="30"/>
    <x v="127"/>
    <x v="9"/>
    <x v="1629"/>
    <x v="82"/>
    <x v="18"/>
    <x v="1"/>
    <x v="1"/>
    <x v="38"/>
    <x v="2"/>
    <x v="479"/>
    <x v="18"/>
    <x v="634"/>
    <x v="12"/>
    <x v="706"/>
    <x v="0"/>
    <x v="755"/>
    <x v="685"/>
    <x v="578"/>
    <x v="230"/>
    <x v="799"/>
    <x v="768"/>
    <x v="759"/>
    <x v="16"/>
    <x v="1"/>
  </r>
  <r>
    <x v="3"/>
    <x v="32"/>
    <x v="622"/>
    <x v="1"/>
    <x v="1630"/>
    <x v="250"/>
    <x v="80"/>
    <x v="1"/>
    <x v="1"/>
    <x v="29"/>
    <x v="4"/>
    <x v="894"/>
    <x v="80"/>
    <x v="1124"/>
    <x v="21"/>
    <x v="1256"/>
    <x v="0"/>
    <x v="1326"/>
    <x v="1119"/>
    <x v="923"/>
    <x v="230"/>
    <x v="1379"/>
    <x v="1364"/>
    <x v="1347"/>
    <x v="1"/>
    <x v="1"/>
  </r>
  <r>
    <x v="6"/>
    <x v="32"/>
    <x v="636"/>
    <x v="2"/>
    <x v="1108"/>
    <x v="10"/>
    <x v="20"/>
    <x v="1"/>
    <x v="1"/>
    <x v="19"/>
    <x v="0"/>
    <x v="599"/>
    <x v="20"/>
    <x v="800"/>
    <x v="31"/>
    <x v="932"/>
    <x v="0"/>
    <x v="976"/>
    <x v="895"/>
    <x v="773"/>
    <x v="230"/>
    <x v="1029"/>
    <x v="1006"/>
    <x v="990"/>
    <x v="3"/>
    <x v="1"/>
  </r>
  <r>
    <x v="6"/>
    <x v="32"/>
    <x v="660"/>
    <x v="2"/>
    <x v="1109"/>
    <x v="11"/>
    <x v="20"/>
    <x v="1"/>
    <x v="1"/>
    <x v="19"/>
    <x v="0"/>
    <x v="572"/>
    <x v="20"/>
    <x v="762"/>
    <x v="31"/>
    <x v="892"/>
    <x v="0"/>
    <x v="939"/>
    <x v="860"/>
    <x v="737"/>
    <x v="230"/>
    <x v="987"/>
    <x v="961"/>
    <x v="946"/>
    <x v="3"/>
    <x v="1"/>
  </r>
  <r>
    <x v="6"/>
    <x v="32"/>
    <x v="522"/>
    <x v="2"/>
    <x v="1110"/>
    <x v="12"/>
    <x v="20"/>
    <x v="1"/>
    <x v="1"/>
    <x v="19"/>
    <x v="0"/>
    <x v="598"/>
    <x v="20"/>
    <x v="798"/>
    <x v="31"/>
    <x v="930"/>
    <x v="0"/>
    <x v="973"/>
    <x v="893"/>
    <x v="771"/>
    <x v="230"/>
    <x v="1027"/>
    <x v="1004"/>
    <x v="988"/>
    <x v="3"/>
    <x v="1"/>
  </r>
  <r>
    <x v="6"/>
    <x v="32"/>
    <x v="465"/>
    <x v="2"/>
    <x v="1111"/>
    <x v="13"/>
    <x v="20"/>
    <x v="1"/>
    <x v="1"/>
    <x v="19"/>
    <x v="0"/>
    <x v="583"/>
    <x v="20"/>
    <x v="776"/>
    <x v="31"/>
    <x v="905"/>
    <x v="0"/>
    <x v="950"/>
    <x v="871"/>
    <x v="750"/>
    <x v="230"/>
    <x v="1000"/>
    <x v="974"/>
    <x v="958"/>
    <x v="3"/>
    <x v="1"/>
  </r>
  <r>
    <x v="6"/>
    <x v="32"/>
    <x v="311"/>
    <x v="2"/>
    <x v="1112"/>
    <x v="14"/>
    <x v="20"/>
    <x v="1"/>
    <x v="1"/>
    <x v="19"/>
    <x v="0"/>
    <x v="547"/>
    <x v="20"/>
    <x v="732"/>
    <x v="31"/>
    <x v="848"/>
    <x v="0"/>
    <x v="896"/>
    <x v="821"/>
    <x v="696"/>
    <x v="230"/>
    <x v="939"/>
    <x v="915"/>
    <x v="900"/>
    <x v="3"/>
    <x v="1"/>
  </r>
  <r>
    <x v="6"/>
    <x v="32"/>
    <x v="671"/>
    <x v="2"/>
    <x v="1113"/>
    <x v="15"/>
    <x v="20"/>
    <x v="1"/>
    <x v="1"/>
    <x v="19"/>
    <x v="0"/>
    <x v="534"/>
    <x v="20"/>
    <x v="711"/>
    <x v="31"/>
    <x v="822"/>
    <x v="0"/>
    <x v="869"/>
    <x v="795"/>
    <x v="672"/>
    <x v="230"/>
    <x v="910"/>
    <x v="890"/>
    <x v="874"/>
    <x v="3"/>
    <x v="1"/>
  </r>
  <r>
    <x v="6"/>
    <x v="32"/>
    <x v="114"/>
    <x v="2"/>
    <x v="1114"/>
    <x v="16"/>
    <x v="15"/>
    <x v="1"/>
    <x v="1"/>
    <x v="19"/>
    <x v="0"/>
    <x v="412"/>
    <x v="15"/>
    <x v="542"/>
    <x v="31"/>
    <x v="628"/>
    <x v="0"/>
    <x v="675"/>
    <x v="612"/>
    <x v="522"/>
    <x v="230"/>
    <x v="723"/>
    <x v="691"/>
    <x v="680"/>
    <x v="3"/>
    <x v="1"/>
  </r>
  <r>
    <x v="6"/>
    <x v="32"/>
    <x v="535"/>
    <x v="2"/>
    <x v="1115"/>
    <x v="25"/>
    <x v="21"/>
    <x v="1"/>
    <x v="1"/>
    <x v="19"/>
    <x v="0"/>
    <x v="570"/>
    <x v="21"/>
    <x v="759"/>
    <x v="31"/>
    <x v="888"/>
    <x v="0"/>
    <x v="934"/>
    <x v="855"/>
    <x v="733"/>
    <x v="230"/>
    <x v="982"/>
    <x v="954"/>
    <x v="941"/>
    <x v="3"/>
    <x v="1"/>
  </r>
  <r>
    <x v="6"/>
    <x v="32"/>
    <x v="30"/>
    <x v="2"/>
    <x v="1116"/>
    <x v="26"/>
    <x v="3"/>
    <x v="1"/>
    <x v="1"/>
    <x v="19"/>
    <x v="0"/>
    <x v="58"/>
    <x v="3"/>
    <x v="60"/>
    <x v="31"/>
    <x v="81"/>
    <x v="0"/>
    <x v="99"/>
    <x v="88"/>
    <x v="66"/>
    <x v="230"/>
    <x v="126"/>
    <x v="105"/>
    <x v="105"/>
    <x v="3"/>
    <x v="1"/>
  </r>
  <r>
    <x v="6"/>
    <x v="32"/>
    <x v="769"/>
    <x v="2"/>
    <x v="1117"/>
    <x v="17"/>
    <x v="16"/>
    <x v="1"/>
    <x v="1"/>
    <x v="19"/>
    <x v="0"/>
    <x v="443"/>
    <x v="16"/>
    <x v="587"/>
    <x v="31"/>
    <x v="678"/>
    <x v="0"/>
    <x v="728"/>
    <x v="659"/>
    <x v="558"/>
    <x v="230"/>
    <x v="772"/>
    <x v="737"/>
    <x v="731"/>
    <x v="3"/>
    <x v="1"/>
  </r>
  <r>
    <x v="6"/>
    <x v="32"/>
    <x v="758"/>
    <x v="2"/>
    <x v="1118"/>
    <x v="18"/>
    <x v="20"/>
    <x v="1"/>
    <x v="1"/>
    <x v="19"/>
    <x v="0"/>
    <x v="549"/>
    <x v="20"/>
    <x v="735"/>
    <x v="31"/>
    <x v="851"/>
    <x v="0"/>
    <x v="898"/>
    <x v="823"/>
    <x v="698"/>
    <x v="230"/>
    <x v="942"/>
    <x v="917"/>
    <x v="902"/>
    <x v="3"/>
    <x v="1"/>
  </r>
  <r>
    <x v="6"/>
    <x v="32"/>
    <x v="615"/>
    <x v="2"/>
    <x v="1119"/>
    <x v="19"/>
    <x v="20"/>
    <x v="1"/>
    <x v="1"/>
    <x v="19"/>
    <x v="0"/>
    <x v="568"/>
    <x v="20"/>
    <x v="756"/>
    <x v="31"/>
    <x v="884"/>
    <x v="0"/>
    <x v="929"/>
    <x v="852"/>
    <x v="730"/>
    <x v="230"/>
    <x v="977"/>
    <x v="951"/>
    <x v="937"/>
    <x v="3"/>
    <x v="1"/>
  </r>
  <r>
    <x v="6"/>
    <x v="32"/>
    <x v="651"/>
    <x v="2"/>
    <x v="1120"/>
    <x v="20"/>
    <x v="20"/>
    <x v="1"/>
    <x v="1"/>
    <x v="19"/>
    <x v="0"/>
    <x v="548"/>
    <x v="20"/>
    <x v="733"/>
    <x v="31"/>
    <x v="850"/>
    <x v="0"/>
    <x v="897"/>
    <x v="822"/>
    <x v="697"/>
    <x v="230"/>
    <x v="941"/>
    <x v="916"/>
    <x v="901"/>
    <x v="3"/>
    <x v="1"/>
  </r>
  <r>
    <x v="6"/>
    <x v="32"/>
    <x v="868"/>
    <x v="2"/>
    <x v="1121"/>
    <x v="21"/>
    <x v="20"/>
    <x v="1"/>
    <x v="1"/>
    <x v="19"/>
    <x v="0"/>
    <x v="539"/>
    <x v="20"/>
    <x v="719"/>
    <x v="31"/>
    <x v="832"/>
    <x v="0"/>
    <x v="880"/>
    <x v="805"/>
    <x v="682"/>
    <x v="230"/>
    <x v="921"/>
    <x v="900"/>
    <x v="884"/>
    <x v="3"/>
    <x v="1"/>
  </r>
  <r>
    <x v="6"/>
    <x v="32"/>
    <x v="873"/>
    <x v="2"/>
    <x v="1122"/>
    <x v="22"/>
    <x v="20"/>
    <x v="1"/>
    <x v="1"/>
    <x v="19"/>
    <x v="0"/>
    <x v="523"/>
    <x v="20"/>
    <x v="693"/>
    <x v="31"/>
    <x v="804"/>
    <x v="0"/>
    <x v="852"/>
    <x v="777"/>
    <x v="656"/>
    <x v="230"/>
    <x v="893"/>
    <x v="870"/>
    <x v="856"/>
    <x v="3"/>
    <x v="1"/>
  </r>
  <r>
    <x v="6"/>
    <x v="32"/>
    <x v="786"/>
    <x v="2"/>
    <x v="1123"/>
    <x v="23"/>
    <x v="20"/>
    <x v="1"/>
    <x v="1"/>
    <x v="19"/>
    <x v="0"/>
    <x v="518"/>
    <x v="20"/>
    <x v="685"/>
    <x v="31"/>
    <x v="796"/>
    <x v="0"/>
    <x v="844"/>
    <x v="769"/>
    <x v="648"/>
    <x v="230"/>
    <x v="885"/>
    <x v="861"/>
    <x v="847"/>
    <x v="3"/>
    <x v="1"/>
  </r>
  <r>
    <x v="6"/>
    <x v="32"/>
    <x v="796"/>
    <x v="2"/>
    <x v="1124"/>
    <x v="24"/>
    <x v="18"/>
    <x v="1"/>
    <x v="1"/>
    <x v="19"/>
    <x v="0"/>
    <x v="512"/>
    <x v="18"/>
    <x v="677"/>
    <x v="31"/>
    <x v="785"/>
    <x v="0"/>
    <x v="832"/>
    <x v="758"/>
    <x v="637"/>
    <x v="230"/>
    <x v="873"/>
    <x v="849"/>
    <x v="835"/>
    <x v="3"/>
    <x v="1"/>
  </r>
  <r>
    <x v="4"/>
    <x v="30"/>
    <x v="821"/>
    <x v="5"/>
    <x v="54"/>
    <x v="189"/>
    <x v="43"/>
    <x v="1"/>
    <x v="1"/>
    <x v="19"/>
    <x v="0"/>
    <x v="814"/>
    <x v="43"/>
    <x v="1041"/>
    <x v="31"/>
    <x v="1177"/>
    <x v="0"/>
    <x v="1240"/>
    <x v="1086"/>
    <x v="923"/>
    <x v="230"/>
    <x v="1295"/>
    <x v="1280"/>
    <x v="1261"/>
    <x v="11"/>
    <x v="2"/>
  </r>
  <r>
    <x v="4"/>
    <x v="30"/>
    <x v="509"/>
    <x v="5"/>
    <x v="55"/>
    <x v="190"/>
    <x v="36"/>
    <x v="1"/>
    <x v="1"/>
    <x v="19"/>
    <x v="0"/>
    <x v="791"/>
    <x v="36"/>
    <x v="1018"/>
    <x v="31"/>
    <x v="1152"/>
    <x v="0"/>
    <x v="1215"/>
    <x v="1072"/>
    <x v="923"/>
    <x v="230"/>
    <x v="1268"/>
    <x v="1252"/>
    <x v="1233"/>
    <x v="11"/>
    <x v="2"/>
  </r>
  <r>
    <x v="4"/>
    <x v="30"/>
    <x v="117"/>
    <x v="5"/>
    <x v="56"/>
    <x v="191"/>
    <x v="17"/>
    <x v="1"/>
    <x v="1"/>
    <x v="24"/>
    <x v="0"/>
    <x v="548"/>
    <x v="17"/>
    <x v="734"/>
    <x v="26"/>
    <x v="839"/>
    <x v="0"/>
    <x v="887"/>
    <x v="812"/>
    <x v="923"/>
    <x v="230"/>
    <x v="831"/>
    <x v="907"/>
    <x v="892"/>
    <x v="11"/>
    <x v="2"/>
  </r>
  <r>
    <x v="4"/>
    <x v="30"/>
    <x v="509"/>
    <x v="5"/>
    <x v="57"/>
    <x v="192"/>
    <x v="23"/>
    <x v="1"/>
    <x v="1"/>
    <x v="19"/>
    <x v="0"/>
    <x v="723"/>
    <x v="23"/>
    <x v="947"/>
    <x v="31"/>
    <x v="1086"/>
    <x v="0"/>
    <x v="1151"/>
    <x v="1034"/>
    <x v="923"/>
    <x v="230"/>
    <x v="1175"/>
    <x v="1184"/>
    <x v="1162"/>
    <x v="11"/>
    <x v="2"/>
  </r>
  <r>
    <x v="4"/>
    <x v="30"/>
    <x v="884"/>
    <x v="5"/>
    <x v="58"/>
    <x v="193"/>
    <x v="12"/>
    <x v="1"/>
    <x v="1"/>
    <x v="19"/>
    <x v="0"/>
    <x v="406"/>
    <x v="12"/>
    <x v="533"/>
    <x v="31"/>
    <x v="620"/>
    <x v="0"/>
    <x v="666"/>
    <x v="606"/>
    <x v="923"/>
    <x v="230"/>
    <x v="670"/>
    <x v="683"/>
    <x v="673"/>
    <x v="11"/>
    <x v="2"/>
  </r>
  <r>
    <x v="4"/>
    <x v="30"/>
    <x v="212"/>
    <x v="5"/>
    <x v="59"/>
    <x v="194"/>
    <x v="8"/>
    <x v="1"/>
    <x v="1"/>
    <x v="23"/>
    <x v="0"/>
    <x v="230"/>
    <x v="8"/>
    <x v="282"/>
    <x v="27"/>
    <x v="346"/>
    <x v="0"/>
    <x v="382"/>
    <x v="347"/>
    <x v="923"/>
    <x v="230"/>
    <x v="389"/>
    <x v="394"/>
    <x v="393"/>
    <x v="11"/>
    <x v="2"/>
  </r>
  <r>
    <x v="4"/>
    <x v="30"/>
    <x v="63"/>
    <x v="5"/>
    <x v="60"/>
    <x v="195"/>
    <x v="26"/>
    <x v="1"/>
    <x v="1"/>
    <x v="19"/>
    <x v="0"/>
    <x v="751"/>
    <x v="26"/>
    <x v="977"/>
    <x v="31"/>
    <x v="1108"/>
    <x v="0"/>
    <x v="1177"/>
    <x v="1055"/>
    <x v="923"/>
    <x v="230"/>
    <x v="1217"/>
    <x v="1218"/>
    <x v="1196"/>
    <x v="11"/>
    <x v="2"/>
  </r>
  <r>
    <x v="4"/>
    <x v="30"/>
    <x v="452"/>
    <x v="5"/>
    <x v="61"/>
    <x v="196"/>
    <x v="3"/>
    <x v="1"/>
    <x v="1"/>
    <x v="19"/>
    <x v="0"/>
    <x v="75"/>
    <x v="3"/>
    <x v="77"/>
    <x v="31"/>
    <x v="109"/>
    <x v="0"/>
    <x v="126"/>
    <x v="113"/>
    <x v="923"/>
    <x v="230"/>
    <x v="137"/>
    <x v="133"/>
    <x v="129"/>
    <x v="11"/>
    <x v="2"/>
  </r>
  <r>
    <x v="4"/>
    <x v="30"/>
    <x v="509"/>
    <x v="5"/>
    <x v="62"/>
    <x v="197"/>
    <x v="21"/>
    <x v="1"/>
    <x v="1"/>
    <x v="19"/>
    <x v="0"/>
    <x v="692"/>
    <x v="21"/>
    <x v="913"/>
    <x v="31"/>
    <x v="1050"/>
    <x v="0"/>
    <x v="1110"/>
    <x v="1004"/>
    <x v="923"/>
    <x v="230"/>
    <x v="1135"/>
    <x v="1145"/>
    <x v="1121"/>
    <x v="11"/>
    <x v="2"/>
  </r>
  <r>
    <x v="4"/>
    <x v="30"/>
    <x v="884"/>
    <x v="5"/>
    <x v="63"/>
    <x v="198"/>
    <x v="4"/>
    <x v="1"/>
    <x v="1"/>
    <x v="29"/>
    <x v="0"/>
    <x v="133"/>
    <x v="4"/>
    <x v="147"/>
    <x v="21"/>
    <x v="195"/>
    <x v="0"/>
    <x v="221"/>
    <x v="197"/>
    <x v="923"/>
    <x v="230"/>
    <x v="220"/>
    <x v="230"/>
    <x v="231"/>
    <x v="11"/>
    <x v="2"/>
  </r>
  <r>
    <x v="4"/>
    <x v="30"/>
    <x v="774"/>
    <x v="5"/>
    <x v="64"/>
    <x v="199"/>
    <x v="14"/>
    <x v="1"/>
    <x v="1"/>
    <x v="25"/>
    <x v="0"/>
    <x v="470"/>
    <x v="14"/>
    <x v="623"/>
    <x v="25"/>
    <x v="711"/>
    <x v="0"/>
    <x v="760"/>
    <x v="690"/>
    <x v="923"/>
    <x v="230"/>
    <x v="751"/>
    <x v="773"/>
    <x v="763"/>
    <x v="11"/>
    <x v="2"/>
  </r>
  <r>
    <x v="4"/>
    <x v="30"/>
    <x v="11"/>
    <x v="5"/>
    <x v="65"/>
    <x v="200"/>
    <x v="10"/>
    <x v="1"/>
    <x v="1"/>
    <x v="24"/>
    <x v="0"/>
    <x v="317"/>
    <x v="10"/>
    <x v="409"/>
    <x v="26"/>
    <x v="489"/>
    <x v="0"/>
    <x v="534"/>
    <x v="483"/>
    <x v="923"/>
    <x v="230"/>
    <x v="512"/>
    <x v="547"/>
    <x v="546"/>
    <x v="11"/>
    <x v="2"/>
  </r>
  <r>
    <x v="4"/>
    <x v="30"/>
    <x v="117"/>
    <x v="5"/>
    <x v="66"/>
    <x v="201"/>
    <x v="37"/>
    <x v="1"/>
    <x v="1"/>
    <x v="19"/>
    <x v="0"/>
    <x v="796"/>
    <x v="37"/>
    <x v="1023"/>
    <x v="31"/>
    <x v="1155"/>
    <x v="0"/>
    <x v="1221"/>
    <x v="1075"/>
    <x v="923"/>
    <x v="230"/>
    <x v="1271"/>
    <x v="1255"/>
    <x v="1236"/>
    <x v="11"/>
    <x v="2"/>
  </r>
  <r>
    <x v="4"/>
    <x v="31"/>
    <x v="509"/>
    <x v="5"/>
    <x v="67"/>
    <x v="202"/>
    <x v="29"/>
    <x v="1"/>
    <x v="1"/>
    <x v="19"/>
    <x v="0"/>
    <x v="762"/>
    <x v="29"/>
    <x v="988"/>
    <x v="31"/>
    <x v="1122"/>
    <x v="0"/>
    <x v="1193"/>
    <x v="1063"/>
    <x v="923"/>
    <x v="230"/>
    <x v="1243"/>
    <x v="1230"/>
    <x v="1213"/>
    <x v="11"/>
    <x v="2"/>
  </r>
  <r>
    <x v="4"/>
    <x v="31"/>
    <x v="884"/>
    <x v="5"/>
    <x v="68"/>
    <x v="203"/>
    <x v="7"/>
    <x v="1"/>
    <x v="1"/>
    <x v="19"/>
    <x v="0"/>
    <x v="216"/>
    <x v="7"/>
    <x v="262"/>
    <x v="31"/>
    <x v="328"/>
    <x v="0"/>
    <x v="365"/>
    <x v="335"/>
    <x v="923"/>
    <x v="230"/>
    <x v="366"/>
    <x v="379"/>
    <x v="376"/>
    <x v="11"/>
    <x v="2"/>
  </r>
  <r>
    <x v="4"/>
    <x v="31"/>
    <x v="117"/>
    <x v="5"/>
    <x v="69"/>
    <x v="204"/>
    <x v="6"/>
    <x v="1"/>
    <x v="1"/>
    <x v="19"/>
    <x v="0"/>
    <x v="175"/>
    <x v="6"/>
    <x v="205"/>
    <x v="31"/>
    <x v="267"/>
    <x v="0"/>
    <x v="304"/>
    <x v="270"/>
    <x v="923"/>
    <x v="230"/>
    <x v="299"/>
    <x v="318"/>
    <x v="314"/>
    <x v="11"/>
    <x v="2"/>
  </r>
  <r>
    <x v="5"/>
    <x v="30"/>
    <x v="564"/>
    <x v="4"/>
    <x v="331"/>
    <x v="904"/>
    <x v="24"/>
    <x v="1"/>
    <x v="1"/>
    <x v="38"/>
    <x v="0"/>
    <x v="678"/>
    <x v="24"/>
    <x v="895"/>
    <x v="12"/>
    <x v="1013"/>
    <x v="0"/>
    <x v="1071"/>
    <x v="972"/>
    <x v="895"/>
    <x v="230"/>
    <x v="1186"/>
    <x v="1103"/>
    <x v="1086"/>
    <x v="5"/>
    <x v="0"/>
  </r>
  <r>
    <x v="5"/>
    <x v="31"/>
    <x v="363"/>
    <x v="4"/>
    <x v="332"/>
    <x v="905"/>
    <x v="51"/>
    <x v="1"/>
    <x v="1"/>
    <x v="19"/>
    <x v="0"/>
    <x v="821"/>
    <x v="51"/>
    <x v="1049"/>
    <x v="31"/>
    <x v="1182"/>
    <x v="0"/>
    <x v="1247"/>
    <x v="1089"/>
    <x v="906"/>
    <x v="230"/>
    <x v="1318"/>
    <x v="1285"/>
    <x v="1266"/>
    <x v="5"/>
    <x v="0"/>
  </r>
  <r>
    <x v="5"/>
    <x v="31"/>
    <x v="268"/>
    <x v="4"/>
    <x v="333"/>
    <x v="906"/>
    <x v="25"/>
    <x v="1"/>
    <x v="1"/>
    <x v="38"/>
    <x v="0"/>
    <x v="680"/>
    <x v="25"/>
    <x v="898"/>
    <x v="12"/>
    <x v="1024"/>
    <x v="0"/>
    <x v="1083"/>
    <x v="982"/>
    <x v="896"/>
    <x v="230"/>
    <x v="1192"/>
    <x v="1114"/>
    <x v="1097"/>
    <x v="5"/>
    <x v="0"/>
  </r>
  <r>
    <x v="5"/>
    <x v="32"/>
    <x v="93"/>
    <x v="4"/>
    <x v="334"/>
    <x v="907"/>
    <x v="9"/>
    <x v="1"/>
    <x v="1"/>
    <x v="19"/>
    <x v="0"/>
    <x v="261"/>
    <x v="9"/>
    <x v="323"/>
    <x v="31"/>
    <x v="400"/>
    <x v="0"/>
    <x v="434"/>
    <x v="396"/>
    <x v="502"/>
    <x v="230"/>
    <x v="504"/>
    <x v="447"/>
    <x v="443"/>
    <x v="5"/>
    <x v="0"/>
  </r>
  <r>
    <x v="5"/>
    <x v="32"/>
    <x v="754"/>
    <x v="4"/>
    <x v="335"/>
    <x v="908"/>
    <x v="20"/>
    <x v="1"/>
    <x v="1"/>
    <x v="19"/>
    <x v="0"/>
    <x v="547"/>
    <x v="20"/>
    <x v="732"/>
    <x v="31"/>
    <x v="848"/>
    <x v="0"/>
    <x v="896"/>
    <x v="821"/>
    <x v="871"/>
    <x v="230"/>
    <x v="1010"/>
    <x v="915"/>
    <x v="900"/>
    <x v="5"/>
    <x v="0"/>
  </r>
  <r>
    <x v="5"/>
    <x v="32"/>
    <x v="270"/>
    <x v="4"/>
    <x v="336"/>
    <x v="909"/>
    <x v="22"/>
    <x v="1"/>
    <x v="1"/>
    <x v="19"/>
    <x v="0"/>
    <x v="635"/>
    <x v="22"/>
    <x v="846"/>
    <x v="31"/>
    <x v="984"/>
    <x v="0"/>
    <x v="1038"/>
    <x v="944"/>
    <x v="877"/>
    <x v="230"/>
    <x v="1143"/>
    <x v="1069"/>
    <x v="1051"/>
    <x v="5"/>
    <x v="0"/>
  </r>
  <r>
    <x v="5"/>
    <x v="32"/>
    <x v="345"/>
    <x v="4"/>
    <x v="337"/>
    <x v="910"/>
    <x v="54"/>
    <x v="1"/>
    <x v="1"/>
    <x v="38"/>
    <x v="0"/>
    <x v="830"/>
    <x v="54"/>
    <x v="1058"/>
    <x v="12"/>
    <x v="1185"/>
    <x v="0"/>
    <x v="1252"/>
    <x v="1090"/>
    <x v="919"/>
    <x v="230"/>
    <x v="1337"/>
    <x v="1289"/>
    <x v="1269"/>
    <x v="5"/>
    <x v="0"/>
  </r>
  <r>
    <x v="5"/>
    <x v="33"/>
    <x v="547"/>
    <x v="4"/>
    <x v="338"/>
    <x v="911"/>
    <x v="16"/>
    <x v="1"/>
    <x v="1"/>
    <x v="38"/>
    <x v="0"/>
    <x v="436"/>
    <x v="16"/>
    <x v="579"/>
    <x v="12"/>
    <x v="640"/>
    <x v="0"/>
    <x v="683"/>
    <x v="623"/>
    <x v="879"/>
    <x v="230"/>
    <x v="808"/>
    <x v="701"/>
    <x v="688"/>
    <x v="5"/>
    <x v="0"/>
  </r>
  <r>
    <x v="5"/>
    <x v="33"/>
    <x v="79"/>
    <x v="4"/>
    <x v="339"/>
    <x v="912"/>
    <x v="27"/>
    <x v="1"/>
    <x v="1"/>
    <x v="38"/>
    <x v="0"/>
    <x v="714"/>
    <x v="27"/>
    <x v="937"/>
    <x v="12"/>
    <x v="1063"/>
    <x v="0"/>
    <x v="1120"/>
    <x v="1011"/>
    <x v="897"/>
    <x v="230"/>
    <x v="1225"/>
    <x v="1158"/>
    <x v="1136"/>
    <x v="5"/>
    <x v="0"/>
  </r>
  <r>
    <x v="6"/>
    <x v="34"/>
    <x v="409"/>
    <x v="2"/>
    <x v="1125"/>
    <x v="27"/>
    <x v="10"/>
    <x v="1"/>
    <x v="1"/>
    <x v="19"/>
    <x v="0"/>
    <x v="291"/>
    <x v="10"/>
    <x v="369"/>
    <x v="31"/>
    <x v="447"/>
    <x v="0"/>
    <x v="486"/>
    <x v="443"/>
    <x v="379"/>
    <x v="230"/>
    <x v="522"/>
    <x v="501"/>
    <x v="499"/>
    <x v="3"/>
    <x v="1"/>
  </r>
  <r>
    <x v="6"/>
    <x v="34"/>
    <x v="883"/>
    <x v="2"/>
    <x v="1126"/>
    <x v="28"/>
    <x v="2"/>
    <x v="0"/>
    <x v="1"/>
    <x v="18"/>
    <x v="0"/>
    <x v="45"/>
    <x v="2"/>
    <x v="47"/>
    <x v="12"/>
    <x v="59"/>
    <x v="2"/>
    <x v="95"/>
    <x v="93"/>
    <x v="50"/>
    <x v="230"/>
    <x v="115"/>
    <x v="102"/>
    <x v="100"/>
    <x v="3"/>
    <x v="1"/>
  </r>
  <r>
    <x v="6"/>
    <x v="34"/>
    <x v="501"/>
    <x v="2"/>
    <x v="1127"/>
    <x v="29"/>
    <x v="16"/>
    <x v="1"/>
    <x v="1"/>
    <x v="19"/>
    <x v="0"/>
    <x v="421"/>
    <x v="16"/>
    <x v="557"/>
    <x v="31"/>
    <x v="643"/>
    <x v="0"/>
    <x v="687"/>
    <x v="626"/>
    <x v="530"/>
    <x v="230"/>
    <x v="736"/>
    <x v="704"/>
    <x v="691"/>
    <x v="3"/>
    <x v="1"/>
  </r>
  <r>
    <x v="6"/>
    <x v="34"/>
    <x v="52"/>
    <x v="2"/>
    <x v="1128"/>
    <x v="30"/>
    <x v="5"/>
    <x v="0"/>
    <x v="1"/>
    <x v="18"/>
    <x v="0"/>
    <x v="155"/>
    <x v="5"/>
    <x v="177"/>
    <x v="12"/>
    <x v="221"/>
    <x v="2"/>
    <x v="314"/>
    <x v="325"/>
    <x v="182"/>
    <x v="230"/>
    <x v="351"/>
    <x v="332"/>
    <x v="325"/>
    <x v="3"/>
    <x v="1"/>
  </r>
  <r>
    <x v="7"/>
    <x v="29"/>
    <x v="513"/>
    <x v="7"/>
    <x v="1394"/>
    <x v="424"/>
    <x v="13"/>
    <x v="0"/>
    <x v="1"/>
    <x v="16"/>
    <x v="0"/>
    <x v="390"/>
    <x v="13"/>
    <x v="512"/>
    <x v="12"/>
    <x v="580"/>
    <x v="2"/>
    <x v="718"/>
    <x v="702"/>
    <x v="492"/>
    <x v="230"/>
    <x v="763"/>
    <x v="739"/>
    <x v="720"/>
    <x v="10"/>
    <x v="1"/>
  </r>
  <r>
    <x v="7"/>
    <x v="34"/>
    <x v="89"/>
    <x v="7"/>
    <x v="1395"/>
    <x v="425"/>
    <x v="15"/>
    <x v="0"/>
    <x v="1"/>
    <x v="16"/>
    <x v="0"/>
    <x v="427"/>
    <x v="15"/>
    <x v="568"/>
    <x v="12"/>
    <x v="629"/>
    <x v="2"/>
    <x v="774"/>
    <x v="814"/>
    <x v="523"/>
    <x v="230"/>
    <x v="825"/>
    <x v="796"/>
    <x v="777"/>
    <x v="10"/>
    <x v="1"/>
  </r>
  <r>
    <x v="7"/>
    <x v="35"/>
    <x v="808"/>
    <x v="7"/>
    <x v="1396"/>
    <x v="426"/>
    <x v="7"/>
    <x v="0"/>
    <x v="1"/>
    <x v="16"/>
    <x v="0"/>
    <x v="225"/>
    <x v="7"/>
    <x v="276"/>
    <x v="12"/>
    <x v="331"/>
    <x v="2"/>
    <x v="432"/>
    <x v="464"/>
    <x v="274"/>
    <x v="230"/>
    <x v="471"/>
    <x v="459"/>
    <x v="441"/>
    <x v="10"/>
    <x v="1"/>
  </r>
  <r>
    <x v="4"/>
    <x v="33"/>
    <x v="480"/>
    <x v="5"/>
    <x v="70"/>
    <x v="205"/>
    <x v="15"/>
    <x v="1"/>
    <x v="1"/>
    <x v="19"/>
    <x v="0"/>
    <x v="415"/>
    <x v="15"/>
    <x v="545"/>
    <x v="31"/>
    <x v="631"/>
    <x v="0"/>
    <x v="676"/>
    <x v="614"/>
    <x v="923"/>
    <x v="230"/>
    <x v="682"/>
    <x v="693"/>
    <x v="681"/>
    <x v="11"/>
    <x v="2"/>
  </r>
  <r>
    <x v="4"/>
    <x v="33"/>
    <x v="760"/>
    <x v="5"/>
    <x v="71"/>
    <x v="206"/>
    <x v="25"/>
    <x v="1"/>
    <x v="1"/>
    <x v="19"/>
    <x v="0"/>
    <x v="739"/>
    <x v="25"/>
    <x v="964"/>
    <x v="31"/>
    <x v="1096"/>
    <x v="0"/>
    <x v="1165"/>
    <x v="1043"/>
    <x v="923"/>
    <x v="230"/>
    <x v="1194"/>
    <x v="1203"/>
    <x v="1181"/>
    <x v="11"/>
    <x v="2"/>
  </r>
  <r>
    <x v="4"/>
    <x v="33"/>
    <x v="681"/>
    <x v="5"/>
    <x v="72"/>
    <x v="207"/>
    <x v="11"/>
    <x v="1"/>
    <x v="1"/>
    <x v="29"/>
    <x v="0"/>
    <x v="346"/>
    <x v="11"/>
    <x v="452"/>
    <x v="21"/>
    <x v="527"/>
    <x v="0"/>
    <x v="568"/>
    <x v="523"/>
    <x v="923"/>
    <x v="230"/>
    <x v="571"/>
    <x v="586"/>
    <x v="581"/>
    <x v="11"/>
    <x v="2"/>
  </r>
  <r>
    <x v="4"/>
    <x v="33"/>
    <x v="328"/>
    <x v="5"/>
    <x v="73"/>
    <x v="208"/>
    <x v="5"/>
    <x v="1"/>
    <x v="1"/>
    <x v="32"/>
    <x v="0"/>
    <x v="151"/>
    <x v="5"/>
    <x v="172"/>
    <x v="18"/>
    <x v="220"/>
    <x v="0"/>
    <x v="248"/>
    <x v="221"/>
    <x v="923"/>
    <x v="230"/>
    <x v="250"/>
    <x v="260"/>
    <x v="258"/>
    <x v="11"/>
    <x v="2"/>
  </r>
  <r>
    <x v="4"/>
    <x v="33"/>
    <x v="802"/>
    <x v="5"/>
    <x v="74"/>
    <x v="209"/>
    <x v="12"/>
    <x v="1"/>
    <x v="1"/>
    <x v="30"/>
    <x v="0"/>
    <x v="388"/>
    <x v="12"/>
    <x v="510"/>
    <x v="20"/>
    <x v="584"/>
    <x v="0"/>
    <x v="633"/>
    <x v="572"/>
    <x v="923"/>
    <x v="230"/>
    <x v="630"/>
    <x v="645"/>
    <x v="640"/>
    <x v="11"/>
    <x v="2"/>
  </r>
  <r>
    <x v="4"/>
    <x v="33"/>
    <x v="665"/>
    <x v="5"/>
    <x v="75"/>
    <x v="210"/>
    <x v="3"/>
    <x v="1"/>
    <x v="1"/>
    <x v="27"/>
    <x v="0"/>
    <x v="85"/>
    <x v="3"/>
    <x v="90"/>
    <x v="23"/>
    <x v="124"/>
    <x v="0"/>
    <x v="144"/>
    <x v="128"/>
    <x v="923"/>
    <x v="230"/>
    <x v="150"/>
    <x v="153"/>
    <x v="149"/>
    <x v="11"/>
    <x v="2"/>
  </r>
  <r>
    <x v="4"/>
    <x v="33"/>
    <x v="117"/>
    <x v="5"/>
    <x v="76"/>
    <x v="211"/>
    <x v="22"/>
    <x v="1"/>
    <x v="1"/>
    <x v="19"/>
    <x v="0"/>
    <x v="690"/>
    <x v="22"/>
    <x v="911"/>
    <x v="31"/>
    <x v="1047"/>
    <x v="0"/>
    <x v="1105"/>
    <x v="1001"/>
    <x v="923"/>
    <x v="230"/>
    <x v="1132"/>
    <x v="1142"/>
    <x v="1118"/>
    <x v="11"/>
    <x v="2"/>
  </r>
  <r>
    <x v="4"/>
    <x v="33"/>
    <x v="736"/>
    <x v="5"/>
    <x v="77"/>
    <x v="212"/>
    <x v="3"/>
    <x v="0"/>
    <x v="1"/>
    <x v="18"/>
    <x v="0"/>
    <x v="76"/>
    <x v="3"/>
    <x v="78"/>
    <x v="12"/>
    <x v="104"/>
    <x v="2"/>
    <x v="156"/>
    <x v="162"/>
    <x v="923"/>
    <x v="230"/>
    <x v="169"/>
    <x v="170"/>
    <x v="164"/>
    <x v="11"/>
    <x v="2"/>
  </r>
  <r>
    <x v="5"/>
    <x v="34"/>
    <x v="888"/>
    <x v="4"/>
    <x v="470"/>
    <x v="913"/>
    <x v="37"/>
    <x v="1"/>
    <x v="1"/>
    <x v="19"/>
    <x v="0"/>
    <x v="777"/>
    <x v="37"/>
    <x v="1003"/>
    <x v="31"/>
    <x v="1134"/>
    <x v="0"/>
    <x v="1203"/>
    <x v="1068"/>
    <x v="923"/>
    <x v="230"/>
    <x v="1257"/>
    <x v="1244"/>
    <x v="1224"/>
    <x v="5"/>
    <x v="0"/>
  </r>
  <r>
    <x v="5"/>
    <x v="34"/>
    <x v="256"/>
    <x v="4"/>
    <x v="471"/>
    <x v="914"/>
    <x v="20"/>
    <x v="1"/>
    <x v="1"/>
    <x v="38"/>
    <x v="0"/>
    <x v="534"/>
    <x v="20"/>
    <x v="711"/>
    <x v="12"/>
    <x v="772"/>
    <x v="0"/>
    <x v="821"/>
    <x v="747"/>
    <x v="887"/>
    <x v="230"/>
    <x v="1062"/>
    <x v="837"/>
    <x v="823"/>
    <x v="5"/>
    <x v="0"/>
  </r>
  <r>
    <x v="5"/>
    <x v="34"/>
    <x v="256"/>
    <x v="4"/>
    <x v="472"/>
    <x v="915"/>
    <x v="20"/>
    <x v="1"/>
    <x v="1"/>
    <x v="38"/>
    <x v="0"/>
    <x v="534"/>
    <x v="20"/>
    <x v="711"/>
    <x v="12"/>
    <x v="772"/>
    <x v="0"/>
    <x v="821"/>
    <x v="747"/>
    <x v="923"/>
    <x v="230"/>
    <x v="803"/>
    <x v="837"/>
    <x v="823"/>
    <x v="5"/>
    <x v="0"/>
  </r>
  <r>
    <x v="5"/>
    <x v="34"/>
    <x v="520"/>
    <x v="4"/>
    <x v="473"/>
    <x v="916"/>
    <x v="25"/>
    <x v="1"/>
    <x v="1"/>
    <x v="38"/>
    <x v="0"/>
    <x v="703"/>
    <x v="25"/>
    <x v="925"/>
    <x v="12"/>
    <x v="1049"/>
    <x v="0"/>
    <x v="1109"/>
    <x v="1003"/>
    <x v="923"/>
    <x v="230"/>
    <x v="1134"/>
    <x v="1144"/>
    <x v="1120"/>
    <x v="5"/>
    <x v="0"/>
  </r>
  <r>
    <x v="5"/>
    <x v="34"/>
    <x v="562"/>
    <x v="4"/>
    <x v="474"/>
    <x v="917"/>
    <x v="64"/>
    <x v="1"/>
    <x v="1"/>
    <x v="38"/>
    <x v="0"/>
    <x v="868"/>
    <x v="64"/>
    <x v="1098"/>
    <x v="12"/>
    <x v="1225"/>
    <x v="0"/>
    <x v="1294"/>
    <x v="1108"/>
    <x v="920"/>
    <x v="230"/>
    <x v="1372"/>
    <x v="1328"/>
    <x v="1308"/>
    <x v="5"/>
    <x v="0"/>
  </r>
  <r>
    <x v="5"/>
    <x v="34"/>
    <x v="562"/>
    <x v="4"/>
    <x v="475"/>
    <x v="918"/>
    <x v="7"/>
    <x v="1"/>
    <x v="1"/>
    <x v="38"/>
    <x v="0"/>
    <x v="214"/>
    <x v="7"/>
    <x v="259"/>
    <x v="12"/>
    <x v="310"/>
    <x v="0"/>
    <x v="347"/>
    <x v="318"/>
    <x v="923"/>
    <x v="230"/>
    <x v="350"/>
    <x v="362"/>
    <x v="359"/>
    <x v="5"/>
    <x v="0"/>
  </r>
  <r>
    <x v="5"/>
    <x v="34"/>
    <x v="347"/>
    <x v="4"/>
    <x v="476"/>
    <x v="919"/>
    <x v="73"/>
    <x v="0"/>
    <x v="1"/>
    <x v="13"/>
    <x v="0"/>
    <x v="891"/>
    <x v="73"/>
    <x v="1121"/>
    <x v="12"/>
    <x v="1251"/>
    <x v="2"/>
    <x v="1334"/>
    <x v="1122"/>
    <x v="918"/>
    <x v="230"/>
    <x v="1399"/>
    <x v="1372"/>
    <x v="1355"/>
    <x v="5"/>
    <x v="0"/>
  </r>
  <r>
    <x v="2"/>
    <x v="35"/>
    <x v="315"/>
    <x v="2"/>
    <x v="700"/>
    <x v="31"/>
    <x v="10"/>
    <x v="1"/>
    <x v="1"/>
    <x v="19"/>
    <x v="0"/>
    <x v="299"/>
    <x v="10"/>
    <x v="379"/>
    <x v="31"/>
    <x v="456"/>
    <x v="0"/>
    <x v="498"/>
    <x v="452"/>
    <x v="388"/>
    <x v="230"/>
    <x v="535"/>
    <x v="513"/>
    <x v="511"/>
    <x v="3"/>
    <x v="1"/>
  </r>
  <r>
    <x v="2"/>
    <x v="35"/>
    <x v="542"/>
    <x v="2"/>
    <x v="701"/>
    <x v="32"/>
    <x v="11"/>
    <x v="0"/>
    <x v="1"/>
    <x v="18"/>
    <x v="0"/>
    <x v="330"/>
    <x v="11"/>
    <x v="427"/>
    <x v="12"/>
    <x v="487"/>
    <x v="2"/>
    <x v="611"/>
    <x v="596"/>
    <x v="417"/>
    <x v="230"/>
    <x v="656"/>
    <x v="632"/>
    <x v="622"/>
    <x v="3"/>
    <x v="1"/>
  </r>
  <r>
    <x v="2"/>
    <x v="35"/>
    <x v="158"/>
    <x v="2"/>
    <x v="702"/>
    <x v="33"/>
    <x v="10"/>
    <x v="0"/>
    <x v="1"/>
    <x v="18"/>
    <x v="0"/>
    <x v="339"/>
    <x v="10"/>
    <x v="442"/>
    <x v="12"/>
    <x v="502"/>
    <x v="2"/>
    <x v="626"/>
    <x v="613"/>
    <x v="429"/>
    <x v="230"/>
    <x v="673"/>
    <x v="647"/>
    <x v="636"/>
    <x v="3"/>
    <x v="1"/>
  </r>
  <r>
    <x v="2"/>
    <x v="35"/>
    <x v="801"/>
    <x v="2"/>
    <x v="703"/>
    <x v="34"/>
    <x v="10"/>
    <x v="0"/>
    <x v="1"/>
    <x v="18"/>
    <x v="0"/>
    <x v="313"/>
    <x v="10"/>
    <x v="402"/>
    <x v="12"/>
    <x v="462"/>
    <x v="2"/>
    <x v="586"/>
    <x v="580"/>
    <x v="394"/>
    <x v="230"/>
    <x v="631"/>
    <x v="616"/>
    <x v="600"/>
    <x v="3"/>
    <x v="1"/>
  </r>
  <r>
    <x v="5"/>
    <x v="36"/>
    <x v="496"/>
    <x v="4"/>
    <x v="477"/>
    <x v="920"/>
    <x v="32"/>
    <x v="1"/>
    <x v="1"/>
    <x v="19"/>
    <x v="0"/>
    <x v="749"/>
    <x v="32"/>
    <x v="975"/>
    <x v="31"/>
    <x v="1106"/>
    <x v="0"/>
    <x v="1175"/>
    <x v="1053"/>
    <x v="889"/>
    <x v="230"/>
    <x v="1247"/>
    <x v="1216"/>
    <x v="1193"/>
    <x v="5"/>
    <x v="0"/>
  </r>
  <r>
    <x v="5"/>
    <x v="36"/>
    <x v="269"/>
    <x v="4"/>
    <x v="478"/>
    <x v="921"/>
    <x v="50"/>
    <x v="1"/>
    <x v="1"/>
    <x v="34"/>
    <x v="0"/>
    <x v="822"/>
    <x v="50"/>
    <x v="1050"/>
    <x v="16"/>
    <x v="1180"/>
    <x v="0"/>
    <x v="1243"/>
    <x v="1087"/>
    <x v="905"/>
    <x v="230"/>
    <x v="1315"/>
    <x v="1282"/>
    <x v="1263"/>
    <x v="5"/>
    <x v="0"/>
  </r>
  <r>
    <x v="5"/>
    <x v="36"/>
    <x v="185"/>
    <x v="4"/>
    <x v="479"/>
    <x v="922"/>
    <x v="19"/>
    <x v="1"/>
    <x v="1"/>
    <x v="38"/>
    <x v="0"/>
    <x v="532"/>
    <x v="19"/>
    <x v="708"/>
    <x v="12"/>
    <x v="768"/>
    <x v="0"/>
    <x v="818"/>
    <x v="744"/>
    <x v="886"/>
    <x v="230"/>
    <x v="1056"/>
    <x v="833"/>
    <x v="820"/>
    <x v="5"/>
    <x v="0"/>
  </r>
  <r>
    <x v="5"/>
    <x v="36"/>
    <x v="185"/>
    <x v="4"/>
    <x v="480"/>
    <x v="923"/>
    <x v="1"/>
    <x v="1"/>
    <x v="1"/>
    <x v="38"/>
    <x v="0"/>
    <x v="7"/>
    <x v="1"/>
    <x v="8"/>
    <x v="12"/>
    <x v="11"/>
    <x v="0"/>
    <x v="9"/>
    <x v="7"/>
    <x v="923"/>
    <x v="230"/>
    <x v="3"/>
    <x v="9"/>
    <x v="9"/>
    <x v="5"/>
    <x v="0"/>
  </r>
  <r>
    <x v="5"/>
    <x v="36"/>
    <x v="113"/>
    <x v="4"/>
    <x v="481"/>
    <x v="924"/>
    <x v="19"/>
    <x v="1"/>
    <x v="1"/>
    <x v="38"/>
    <x v="0"/>
    <x v="534"/>
    <x v="19"/>
    <x v="712"/>
    <x v="12"/>
    <x v="773"/>
    <x v="0"/>
    <x v="822"/>
    <x v="748"/>
    <x v="888"/>
    <x v="230"/>
    <x v="1063"/>
    <x v="838"/>
    <x v="824"/>
    <x v="5"/>
    <x v="0"/>
  </r>
  <r>
    <x v="5"/>
    <x v="36"/>
    <x v="113"/>
    <x v="4"/>
    <x v="482"/>
    <x v="925"/>
    <x v="1"/>
    <x v="1"/>
    <x v="1"/>
    <x v="38"/>
    <x v="0"/>
    <x v="20"/>
    <x v="1"/>
    <x v="21"/>
    <x v="12"/>
    <x v="29"/>
    <x v="0"/>
    <x v="33"/>
    <x v="27"/>
    <x v="923"/>
    <x v="230"/>
    <x v="29"/>
    <x v="35"/>
    <x v="36"/>
    <x v="5"/>
    <x v="0"/>
  </r>
  <r>
    <x v="2"/>
    <x v="37"/>
    <x v="798"/>
    <x v="2"/>
    <x v="704"/>
    <x v="35"/>
    <x v="10"/>
    <x v="0"/>
    <x v="1"/>
    <x v="18"/>
    <x v="0"/>
    <x v="311"/>
    <x v="10"/>
    <x v="398"/>
    <x v="12"/>
    <x v="457"/>
    <x v="2"/>
    <x v="580"/>
    <x v="575"/>
    <x v="389"/>
    <x v="230"/>
    <x v="625"/>
    <x v="608"/>
    <x v="594"/>
    <x v="3"/>
    <x v="1"/>
  </r>
  <r>
    <x v="2"/>
    <x v="37"/>
    <x v="813"/>
    <x v="2"/>
    <x v="705"/>
    <x v="36"/>
    <x v="7"/>
    <x v="0"/>
    <x v="1"/>
    <x v="17"/>
    <x v="0"/>
    <x v="204"/>
    <x v="7"/>
    <x v="244"/>
    <x v="12"/>
    <x v="294"/>
    <x v="2"/>
    <x v="388"/>
    <x v="403"/>
    <x v="243"/>
    <x v="230"/>
    <x v="429"/>
    <x v="409"/>
    <x v="397"/>
    <x v="3"/>
    <x v="1"/>
  </r>
  <r>
    <x v="2"/>
    <x v="37"/>
    <x v="813"/>
    <x v="2"/>
    <x v="706"/>
    <x v="37"/>
    <x v="5"/>
    <x v="1"/>
    <x v="1"/>
    <x v="19"/>
    <x v="0"/>
    <x v="106"/>
    <x v="5"/>
    <x v="112"/>
    <x v="31"/>
    <x v="156"/>
    <x v="0"/>
    <x v="179"/>
    <x v="159"/>
    <x v="125"/>
    <x v="230"/>
    <x v="212"/>
    <x v="189"/>
    <x v="188"/>
    <x v="3"/>
    <x v="1"/>
  </r>
  <r>
    <x v="2"/>
    <x v="37"/>
    <x v="557"/>
    <x v="2"/>
    <x v="707"/>
    <x v="38"/>
    <x v="20"/>
    <x v="1"/>
    <x v="1"/>
    <x v="19"/>
    <x v="0"/>
    <x v="536"/>
    <x v="20"/>
    <x v="714"/>
    <x v="31"/>
    <x v="825"/>
    <x v="0"/>
    <x v="872"/>
    <x v="798"/>
    <x v="675"/>
    <x v="230"/>
    <x v="914"/>
    <x v="893"/>
    <x v="877"/>
    <x v="3"/>
    <x v="1"/>
  </r>
  <r>
    <x v="2"/>
    <x v="37"/>
    <x v="66"/>
    <x v="2"/>
    <x v="708"/>
    <x v="39"/>
    <x v="10"/>
    <x v="1"/>
    <x v="1"/>
    <x v="19"/>
    <x v="0"/>
    <x v="283"/>
    <x v="10"/>
    <x v="356"/>
    <x v="31"/>
    <x v="437"/>
    <x v="0"/>
    <x v="475"/>
    <x v="432"/>
    <x v="370"/>
    <x v="230"/>
    <x v="511"/>
    <x v="488"/>
    <x v="488"/>
    <x v="3"/>
    <x v="1"/>
  </r>
  <r>
    <x v="7"/>
    <x v="37"/>
    <x v="187"/>
    <x v="7"/>
    <x v="1397"/>
    <x v="427"/>
    <x v="9"/>
    <x v="0"/>
    <x v="1"/>
    <x v="18"/>
    <x v="0"/>
    <x v="247"/>
    <x v="9"/>
    <x v="307"/>
    <x v="12"/>
    <x v="359"/>
    <x v="2"/>
    <x v="489"/>
    <x v="501"/>
    <x v="301"/>
    <x v="230"/>
    <x v="527"/>
    <x v="516"/>
    <x v="502"/>
    <x v="10"/>
    <x v="1"/>
  </r>
  <r>
    <x v="2"/>
    <x v="38"/>
    <x v="585"/>
    <x v="2"/>
    <x v="711"/>
    <x v="40"/>
    <x v="1"/>
    <x v="0"/>
    <x v="1"/>
    <x v="18"/>
    <x v="0"/>
    <x v="4"/>
    <x v="1"/>
    <x v="5"/>
    <x v="12"/>
    <x v="5"/>
    <x v="2"/>
    <x v="13"/>
    <x v="22"/>
    <x v="5"/>
    <x v="230"/>
    <x v="20"/>
    <x v="14"/>
    <x v="13"/>
    <x v="3"/>
    <x v="1"/>
  </r>
  <r>
    <x v="2"/>
    <x v="38"/>
    <x v="659"/>
    <x v="2"/>
    <x v="712"/>
    <x v="42"/>
    <x v="10"/>
    <x v="1"/>
    <x v="1"/>
    <x v="19"/>
    <x v="0"/>
    <x v="308"/>
    <x v="10"/>
    <x v="392"/>
    <x v="31"/>
    <x v="474"/>
    <x v="0"/>
    <x v="520"/>
    <x v="470"/>
    <x v="407"/>
    <x v="230"/>
    <x v="559"/>
    <x v="535"/>
    <x v="533"/>
    <x v="3"/>
    <x v="1"/>
  </r>
  <r>
    <x v="2"/>
    <x v="38"/>
    <x v="848"/>
    <x v="2"/>
    <x v="713"/>
    <x v="41"/>
    <x v="2"/>
    <x v="1"/>
    <x v="1"/>
    <x v="19"/>
    <x v="0"/>
    <x v="48"/>
    <x v="2"/>
    <x v="50"/>
    <x v="31"/>
    <x v="71"/>
    <x v="0"/>
    <x v="85"/>
    <x v="75"/>
    <x v="58"/>
    <x v="230"/>
    <x v="108"/>
    <x v="92"/>
    <x v="91"/>
    <x v="3"/>
    <x v="1"/>
  </r>
  <r>
    <x v="2"/>
    <x v="38"/>
    <x v="869"/>
    <x v="2"/>
    <x v="714"/>
    <x v="43"/>
    <x v="20"/>
    <x v="1"/>
    <x v="1"/>
    <x v="19"/>
    <x v="0"/>
    <x v="563"/>
    <x v="20"/>
    <x v="750"/>
    <x v="31"/>
    <x v="874"/>
    <x v="0"/>
    <x v="920"/>
    <x v="843"/>
    <x v="720"/>
    <x v="230"/>
    <x v="966"/>
    <x v="939"/>
    <x v="927"/>
    <x v="3"/>
    <x v="1"/>
  </r>
  <r>
    <x v="2"/>
    <x v="38"/>
    <x v="438"/>
    <x v="2"/>
    <x v="715"/>
    <x v="44"/>
    <x v="20"/>
    <x v="0"/>
    <x v="1"/>
    <x v="18"/>
    <x v="0"/>
    <x v="626"/>
    <x v="20"/>
    <x v="832"/>
    <x v="12"/>
    <x v="923"/>
    <x v="2"/>
    <x v="1097"/>
    <x v="1024"/>
    <x v="764"/>
    <x v="230"/>
    <x v="1167"/>
    <x v="1141"/>
    <x v="1111"/>
    <x v="3"/>
    <x v="1"/>
  </r>
  <r>
    <x v="2"/>
    <x v="38"/>
    <x v="643"/>
    <x v="2"/>
    <x v="716"/>
    <x v="45"/>
    <x v="20"/>
    <x v="0"/>
    <x v="1"/>
    <x v="18"/>
    <x v="0"/>
    <x v="639"/>
    <x v="20"/>
    <x v="852"/>
    <x v="12"/>
    <x v="947"/>
    <x v="2"/>
    <x v="1102"/>
    <x v="1032"/>
    <x v="789"/>
    <x v="230"/>
    <x v="1170"/>
    <x v="1152"/>
    <x v="1116"/>
    <x v="3"/>
    <x v="1"/>
  </r>
  <r>
    <x v="2"/>
    <x v="38"/>
    <x v="585"/>
    <x v="2"/>
    <x v="717"/>
    <x v="46"/>
    <x v="1"/>
    <x v="0"/>
    <x v="1"/>
    <x v="18"/>
    <x v="0"/>
    <x v="2"/>
    <x v="1"/>
    <x v="3"/>
    <x v="12"/>
    <x v="3"/>
    <x v="2"/>
    <x v="7"/>
    <x v="12"/>
    <x v="3"/>
    <x v="230"/>
    <x v="9"/>
    <x v="8"/>
    <x v="7"/>
    <x v="3"/>
    <x v="1"/>
  </r>
  <r>
    <x v="2"/>
    <x v="38"/>
    <x v="731"/>
    <x v="9"/>
    <x v="718"/>
    <x v="86"/>
    <x v="5"/>
    <x v="1"/>
    <x v="1"/>
    <x v="38"/>
    <x v="0"/>
    <x v="122"/>
    <x v="5"/>
    <x v="132"/>
    <x v="12"/>
    <x v="170"/>
    <x v="0"/>
    <x v="194"/>
    <x v="173"/>
    <x v="135"/>
    <x v="230"/>
    <x v="226"/>
    <x v="204"/>
    <x v="202"/>
    <x v="16"/>
    <x v="1"/>
  </r>
  <r>
    <x v="2"/>
    <x v="38"/>
    <x v="664"/>
    <x v="9"/>
    <x v="719"/>
    <x v="85"/>
    <x v="7"/>
    <x v="0"/>
    <x v="1"/>
    <x v="18"/>
    <x v="0"/>
    <x v="208"/>
    <x v="7"/>
    <x v="251"/>
    <x v="12"/>
    <x v="301"/>
    <x v="2"/>
    <x v="397"/>
    <x v="419"/>
    <x v="250"/>
    <x v="230"/>
    <x v="434"/>
    <x v="417"/>
    <x v="404"/>
    <x v="16"/>
    <x v="1"/>
  </r>
  <r>
    <x v="2"/>
    <x v="39"/>
    <x v="585"/>
    <x v="2"/>
    <x v="720"/>
    <x v="47"/>
    <x v="1"/>
    <x v="0"/>
    <x v="1"/>
    <x v="18"/>
    <x v="0"/>
    <x v="6"/>
    <x v="1"/>
    <x v="7"/>
    <x v="12"/>
    <x v="9"/>
    <x v="2"/>
    <x v="19"/>
    <x v="28"/>
    <x v="9"/>
    <x v="230"/>
    <x v="28"/>
    <x v="22"/>
    <x v="20"/>
    <x v="3"/>
    <x v="1"/>
  </r>
  <r>
    <x v="2"/>
    <x v="39"/>
    <x v="811"/>
    <x v="2"/>
    <x v="721"/>
    <x v="48"/>
    <x v="5"/>
    <x v="1"/>
    <x v="1"/>
    <x v="19"/>
    <x v="0"/>
    <x v="143"/>
    <x v="5"/>
    <x v="162"/>
    <x v="31"/>
    <x v="213"/>
    <x v="0"/>
    <x v="242"/>
    <x v="214"/>
    <x v="175"/>
    <x v="230"/>
    <x v="284"/>
    <x v="251"/>
    <x v="250"/>
    <x v="3"/>
    <x v="1"/>
  </r>
  <r>
    <x v="2"/>
    <x v="39"/>
    <x v="866"/>
    <x v="2"/>
    <x v="722"/>
    <x v="49"/>
    <x v="20"/>
    <x v="0"/>
    <x v="1"/>
    <x v="18"/>
    <x v="0"/>
    <x v="591"/>
    <x v="20"/>
    <x v="787"/>
    <x v="12"/>
    <x v="865"/>
    <x v="2"/>
    <x v="1087"/>
    <x v="1012"/>
    <x v="711"/>
    <x v="230"/>
    <x v="1153"/>
    <x v="1122"/>
    <x v="1100"/>
    <x v="3"/>
    <x v="1"/>
  </r>
  <r>
    <x v="2"/>
    <x v="39"/>
    <x v="230"/>
    <x v="2"/>
    <x v="723"/>
    <x v="805"/>
    <x v="10"/>
    <x v="1"/>
    <x v="1"/>
    <x v="19"/>
    <x v="0"/>
    <x v="276"/>
    <x v="10"/>
    <x v="343"/>
    <x v="31"/>
    <x v="429"/>
    <x v="0"/>
    <x v="464"/>
    <x v="424"/>
    <x v="363"/>
    <x v="230"/>
    <x v="500"/>
    <x v="476"/>
    <x v="474"/>
    <x v="3"/>
    <x v="1"/>
  </r>
  <r>
    <x v="5"/>
    <x v="38"/>
    <x v="210"/>
    <x v="4"/>
    <x v="483"/>
    <x v="926"/>
    <x v="74"/>
    <x v="1"/>
    <x v="1"/>
    <x v="48"/>
    <x v="0"/>
    <x v="890"/>
    <x v="74"/>
    <x v="1120"/>
    <x v="2"/>
    <x v="1247"/>
    <x v="0"/>
    <x v="1316"/>
    <x v="1116"/>
    <x v="921"/>
    <x v="230"/>
    <x v="1387"/>
    <x v="1354"/>
    <x v="1332"/>
    <x v="5"/>
    <x v="0"/>
  </r>
  <r>
    <x v="5"/>
    <x v="38"/>
    <x v="560"/>
    <x v="4"/>
    <x v="484"/>
    <x v="927"/>
    <x v="30"/>
    <x v="1"/>
    <x v="1"/>
    <x v="50"/>
    <x v="0"/>
    <x v="743"/>
    <x v="30"/>
    <x v="968"/>
    <x v="0"/>
    <x v="1079"/>
    <x v="0"/>
    <x v="1139"/>
    <x v="1023"/>
    <x v="899"/>
    <x v="230"/>
    <x v="1235"/>
    <x v="1173"/>
    <x v="1151"/>
    <x v="5"/>
    <x v="0"/>
  </r>
  <r>
    <x v="5"/>
    <x v="38"/>
    <x v="560"/>
    <x v="4"/>
    <x v="485"/>
    <x v="928"/>
    <x v="6"/>
    <x v="1"/>
    <x v="1"/>
    <x v="46"/>
    <x v="0"/>
    <x v="176"/>
    <x v="6"/>
    <x v="206"/>
    <x v="12"/>
    <x v="251"/>
    <x v="0"/>
    <x v="289"/>
    <x v="256"/>
    <x v="536"/>
    <x v="230"/>
    <x v="371"/>
    <x v="304"/>
    <x v="299"/>
    <x v="5"/>
    <x v="0"/>
  </r>
  <r>
    <x v="5"/>
    <x v="38"/>
    <x v="828"/>
    <x v="4"/>
    <x v="486"/>
    <x v="929"/>
    <x v="24"/>
    <x v="1"/>
    <x v="1"/>
    <x v="38"/>
    <x v="0"/>
    <x v="733"/>
    <x v="24"/>
    <x v="958"/>
    <x v="12"/>
    <x v="1085"/>
    <x v="0"/>
    <x v="1147"/>
    <x v="1030"/>
    <x v="904"/>
    <x v="230"/>
    <x v="1242"/>
    <x v="1182"/>
    <x v="1159"/>
    <x v="5"/>
    <x v="0"/>
  </r>
  <r>
    <x v="5"/>
    <x v="38"/>
    <x v="553"/>
    <x v="4"/>
    <x v="487"/>
    <x v="930"/>
    <x v="20"/>
    <x v="1"/>
    <x v="1"/>
    <x v="38"/>
    <x v="0"/>
    <x v="532"/>
    <x v="20"/>
    <x v="707"/>
    <x v="12"/>
    <x v="767"/>
    <x v="0"/>
    <x v="817"/>
    <x v="743"/>
    <x v="885"/>
    <x v="230"/>
    <x v="1055"/>
    <x v="832"/>
    <x v="819"/>
    <x v="5"/>
    <x v="0"/>
  </r>
  <r>
    <x v="5"/>
    <x v="38"/>
    <x v="630"/>
    <x v="4"/>
    <x v="488"/>
    <x v="931"/>
    <x v="20"/>
    <x v="1"/>
    <x v="1"/>
    <x v="38"/>
    <x v="0"/>
    <x v="532"/>
    <x v="20"/>
    <x v="707"/>
    <x v="12"/>
    <x v="767"/>
    <x v="0"/>
    <x v="817"/>
    <x v="743"/>
    <x v="885"/>
    <x v="230"/>
    <x v="1055"/>
    <x v="832"/>
    <x v="819"/>
    <x v="5"/>
    <x v="0"/>
  </r>
  <r>
    <x v="5"/>
    <x v="39"/>
    <x v="97"/>
    <x v="4"/>
    <x v="489"/>
    <x v="932"/>
    <x v="58"/>
    <x v="1"/>
    <x v="1"/>
    <x v="38"/>
    <x v="0"/>
    <x v="836"/>
    <x v="58"/>
    <x v="1065"/>
    <x v="12"/>
    <x v="1195"/>
    <x v="0"/>
    <x v="1263"/>
    <x v="1096"/>
    <x v="909"/>
    <x v="230"/>
    <x v="1333"/>
    <x v="1299"/>
    <x v="1281"/>
    <x v="5"/>
    <x v="0"/>
  </r>
  <r>
    <x v="5"/>
    <x v="39"/>
    <x v="721"/>
    <x v="4"/>
    <x v="490"/>
    <x v="933"/>
    <x v="30"/>
    <x v="1"/>
    <x v="1"/>
    <x v="38"/>
    <x v="0"/>
    <x v="731"/>
    <x v="30"/>
    <x v="955"/>
    <x v="12"/>
    <x v="1082"/>
    <x v="0"/>
    <x v="1143"/>
    <x v="1027"/>
    <x v="902"/>
    <x v="230"/>
    <x v="1240"/>
    <x v="1178"/>
    <x v="1155"/>
    <x v="5"/>
    <x v="0"/>
  </r>
  <r>
    <x v="5"/>
    <x v="39"/>
    <x v="728"/>
    <x v="4"/>
    <x v="491"/>
    <x v="934"/>
    <x v="28"/>
    <x v="1"/>
    <x v="1"/>
    <x v="38"/>
    <x v="0"/>
    <x v="731"/>
    <x v="28"/>
    <x v="956"/>
    <x v="12"/>
    <x v="1083"/>
    <x v="0"/>
    <x v="1144"/>
    <x v="1028"/>
    <x v="903"/>
    <x v="230"/>
    <x v="1241"/>
    <x v="1179"/>
    <x v="1156"/>
    <x v="5"/>
    <x v="0"/>
  </r>
  <r>
    <x v="5"/>
    <x v="39"/>
    <x v="363"/>
    <x v="4"/>
    <x v="492"/>
    <x v="935"/>
    <x v="20"/>
    <x v="1"/>
    <x v="1"/>
    <x v="38"/>
    <x v="0"/>
    <x v="534"/>
    <x v="20"/>
    <x v="711"/>
    <x v="12"/>
    <x v="772"/>
    <x v="0"/>
    <x v="821"/>
    <x v="747"/>
    <x v="887"/>
    <x v="230"/>
    <x v="1062"/>
    <x v="837"/>
    <x v="823"/>
    <x v="5"/>
    <x v="0"/>
  </r>
  <r>
    <x v="2"/>
    <x v="16"/>
    <x v="4"/>
    <x v="2"/>
    <x v="256"/>
    <x v="1015"/>
    <x v="20"/>
    <x v="1"/>
    <x v="1"/>
    <x v="0"/>
    <x v="0"/>
    <x v="592"/>
    <x v="20"/>
    <x v="789"/>
    <x v="31"/>
    <x v="921"/>
    <x v="0"/>
    <x v="965"/>
    <x v="885"/>
    <x v="762"/>
    <x v="230"/>
    <x v="1018"/>
    <x v="994"/>
    <x v="979"/>
    <x v="3"/>
    <x v="1"/>
  </r>
  <r>
    <x v="7"/>
    <x v="39"/>
    <x v="773"/>
    <x v="7"/>
    <x v="1398"/>
    <x v="428"/>
    <x v="7"/>
    <x v="0"/>
    <x v="1"/>
    <x v="13"/>
    <x v="0"/>
    <x v="193"/>
    <x v="7"/>
    <x v="229"/>
    <x v="12"/>
    <x v="278"/>
    <x v="2"/>
    <x v="374"/>
    <x v="376"/>
    <x v="228"/>
    <x v="230"/>
    <x v="413"/>
    <x v="392"/>
    <x v="384"/>
    <x v="10"/>
    <x v="1"/>
  </r>
  <r>
    <x v="7"/>
    <x v="39"/>
    <x v="50"/>
    <x v="7"/>
    <x v="1399"/>
    <x v="429"/>
    <x v="3"/>
    <x v="0"/>
    <x v="1"/>
    <x v="9"/>
    <x v="0"/>
    <x v="77"/>
    <x v="3"/>
    <x v="79"/>
    <x v="12"/>
    <x v="107"/>
    <x v="2"/>
    <x v="160"/>
    <x v="166"/>
    <x v="84"/>
    <x v="230"/>
    <x v="192"/>
    <x v="173"/>
    <x v="168"/>
    <x v="10"/>
    <x v="1"/>
  </r>
  <r>
    <x v="7"/>
    <x v="39"/>
    <x v="124"/>
    <x v="7"/>
    <x v="1400"/>
    <x v="430"/>
    <x v="10"/>
    <x v="0"/>
    <x v="1"/>
    <x v="9"/>
    <x v="0"/>
    <x v="247"/>
    <x v="10"/>
    <x v="306"/>
    <x v="12"/>
    <x v="358"/>
    <x v="2"/>
    <x v="488"/>
    <x v="500"/>
    <x v="300"/>
    <x v="230"/>
    <x v="526"/>
    <x v="515"/>
    <x v="501"/>
    <x v="10"/>
    <x v="1"/>
  </r>
  <r>
    <x v="2"/>
    <x v="39"/>
    <x v="354"/>
    <x v="9"/>
    <x v="724"/>
    <x v="87"/>
    <x v="3"/>
    <x v="0"/>
    <x v="1"/>
    <x v="18"/>
    <x v="0"/>
    <x v="77"/>
    <x v="3"/>
    <x v="79"/>
    <x v="12"/>
    <x v="107"/>
    <x v="2"/>
    <x v="160"/>
    <x v="166"/>
    <x v="84"/>
    <x v="230"/>
    <x v="192"/>
    <x v="173"/>
    <x v="168"/>
    <x v="16"/>
    <x v="1"/>
  </r>
  <r>
    <x v="2"/>
    <x v="40"/>
    <x v="737"/>
    <x v="2"/>
    <x v="725"/>
    <x v="806"/>
    <x v="5"/>
    <x v="0"/>
    <x v="1"/>
    <x v="18"/>
    <x v="0"/>
    <x v="147"/>
    <x v="5"/>
    <x v="166"/>
    <x v="12"/>
    <x v="207"/>
    <x v="2"/>
    <x v="297"/>
    <x v="302"/>
    <x v="169"/>
    <x v="230"/>
    <x v="332"/>
    <x v="319"/>
    <x v="307"/>
    <x v="3"/>
    <x v="1"/>
  </r>
  <r>
    <x v="2"/>
    <x v="40"/>
    <x v="708"/>
    <x v="2"/>
    <x v="726"/>
    <x v="807"/>
    <x v="1"/>
    <x v="0"/>
    <x v="1"/>
    <x v="18"/>
    <x v="0"/>
    <x v="0"/>
    <x v="1"/>
    <x v="1"/>
    <x v="12"/>
    <x v="1"/>
    <x v="2"/>
    <x v="1"/>
    <x v="1"/>
    <x v="1"/>
    <x v="230"/>
    <x v="1"/>
    <x v="1"/>
    <x v="1"/>
    <x v="3"/>
    <x v="1"/>
  </r>
  <r>
    <x v="2"/>
    <x v="40"/>
    <x v="737"/>
    <x v="2"/>
    <x v="727"/>
    <x v="808"/>
    <x v="1"/>
    <x v="0"/>
    <x v="1"/>
    <x v="18"/>
    <x v="0"/>
    <x v="1"/>
    <x v="1"/>
    <x v="2"/>
    <x v="12"/>
    <x v="2"/>
    <x v="2"/>
    <x v="3"/>
    <x v="9"/>
    <x v="2"/>
    <x v="230"/>
    <x v="4"/>
    <x v="4"/>
    <x v="3"/>
    <x v="3"/>
    <x v="1"/>
  </r>
  <r>
    <x v="2"/>
    <x v="40"/>
    <x v="667"/>
    <x v="2"/>
    <x v="728"/>
    <x v="809"/>
    <x v="19"/>
    <x v="0"/>
    <x v="1"/>
    <x v="18"/>
    <x v="0"/>
    <x v="612"/>
    <x v="19"/>
    <x v="817"/>
    <x v="12"/>
    <x v="901"/>
    <x v="2"/>
    <x v="1091"/>
    <x v="1020"/>
    <x v="746"/>
    <x v="230"/>
    <x v="1159"/>
    <x v="1133"/>
    <x v="1105"/>
    <x v="3"/>
    <x v="1"/>
  </r>
  <r>
    <x v="4"/>
    <x v="39"/>
    <x v="674"/>
    <x v="5"/>
    <x v="78"/>
    <x v="213"/>
    <x v="13"/>
    <x v="1"/>
    <x v="1"/>
    <x v="19"/>
    <x v="0"/>
    <x v="432"/>
    <x v="13"/>
    <x v="574"/>
    <x v="31"/>
    <x v="660"/>
    <x v="0"/>
    <x v="707"/>
    <x v="642"/>
    <x v="923"/>
    <x v="230"/>
    <x v="703"/>
    <x v="720"/>
    <x v="709"/>
    <x v="11"/>
    <x v="2"/>
  </r>
  <r>
    <x v="2"/>
    <x v="41"/>
    <x v="215"/>
    <x v="1"/>
    <x v="729"/>
    <x v="707"/>
    <x v="43"/>
    <x v="0"/>
    <x v="1"/>
    <x v="18"/>
    <x v="0"/>
    <x v="813"/>
    <x v="43"/>
    <x v="1040"/>
    <x v="12"/>
    <x v="1169"/>
    <x v="2"/>
    <x v="1262"/>
    <x v="1101"/>
    <x v="923"/>
    <x v="230"/>
    <x v="1314"/>
    <x v="1303"/>
    <x v="1280"/>
    <x v="1"/>
    <x v="1"/>
  </r>
  <r>
    <x v="2"/>
    <x v="43"/>
    <x v="69"/>
    <x v="1"/>
    <x v="730"/>
    <x v="708"/>
    <x v="7"/>
    <x v="0"/>
    <x v="1"/>
    <x v="18"/>
    <x v="0"/>
    <x v="217"/>
    <x v="7"/>
    <x v="265"/>
    <x v="12"/>
    <x v="315"/>
    <x v="3"/>
    <x v="524"/>
    <x v="1129"/>
    <x v="923"/>
    <x v="20"/>
    <x v="467"/>
    <x v="504"/>
    <x v="588"/>
    <x v="1"/>
    <x v="1"/>
  </r>
  <r>
    <x v="5"/>
    <x v="42"/>
    <x v="225"/>
    <x v="4"/>
    <x v="493"/>
    <x v="936"/>
    <x v="20"/>
    <x v="1"/>
    <x v="1"/>
    <x v="38"/>
    <x v="0"/>
    <x v="593"/>
    <x v="20"/>
    <x v="791"/>
    <x v="12"/>
    <x v="869"/>
    <x v="0"/>
    <x v="914"/>
    <x v="838"/>
    <x v="891"/>
    <x v="230"/>
    <x v="1138"/>
    <x v="933"/>
    <x v="920"/>
    <x v="5"/>
    <x v="0"/>
  </r>
  <r>
    <x v="5"/>
    <x v="42"/>
    <x v="820"/>
    <x v="4"/>
    <x v="494"/>
    <x v="937"/>
    <x v="27"/>
    <x v="1"/>
    <x v="1"/>
    <x v="38"/>
    <x v="0"/>
    <x v="730"/>
    <x v="27"/>
    <x v="954"/>
    <x v="12"/>
    <x v="1081"/>
    <x v="0"/>
    <x v="1142"/>
    <x v="1026"/>
    <x v="901"/>
    <x v="230"/>
    <x v="1239"/>
    <x v="1176"/>
    <x v="1153"/>
    <x v="5"/>
    <x v="0"/>
  </r>
  <r>
    <x v="5"/>
    <x v="42"/>
    <x v="820"/>
    <x v="4"/>
    <x v="495"/>
    <x v="938"/>
    <x v="3"/>
    <x v="1"/>
    <x v="1"/>
    <x v="38"/>
    <x v="0"/>
    <x v="67"/>
    <x v="3"/>
    <x v="69"/>
    <x v="12"/>
    <x v="90"/>
    <x v="0"/>
    <x v="108"/>
    <x v="98"/>
    <x v="923"/>
    <x v="230"/>
    <x v="120"/>
    <x v="116"/>
    <x v="115"/>
    <x v="5"/>
    <x v="0"/>
  </r>
  <r>
    <x v="5"/>
    <x v="42"/>
    <x v="747"/>
    <x v="4"/>
    <x v="496"/>
    <x v="939"/>
    <x v="29"/>
    <x v="1"/>
    <x v="1"/>
    <x v="38"/>
    <x v="0"/>
    <x v="729"/>
    <x v="29"/>
    <x v="953"/>
    <x v="12"/>
    <x v="1080"/>
    <x v="0"/>
    <x v="1141"/>
    <x v="1025"/>
    <x v="900"/>
    <x v="230"/>
    <x v="1237"/>
    <x v="1174"/>
    <x v="1152"/>
    <x v="5"/>
    <x v="0"/>
  </r>
  <r>
    <x v="5"/>
    <x v="42"/>
    <x v="553"/>
    <x v="4"/>
    <x v="497"/>
    <x v="940"/>
    <x v="30"/>
    <x v="1"/>
    <x v="1"/>
    <x v="38"/>
    <x v="0"/>
    <x v="731"/>
    <x v="30"/>
    <x v="955"/>
    <x v="12"/>
    <x v="1082"/>
    <x v="0"/>
    <x v="1143"/>
    <x v="1027"/>
    <x v="902"/>
    <x v="230"/>
    <x v="1240"/>
    <x v="1178"/>
    <x v="1155"/>
    <x v="5"/>
    <x v="0"/>
  </r>
  <r>
    <x v="5"/>
    <x v="44"/>
    <x v="612"/>
    <x v="4"/>
    <x v="498"/>
    <x v="941"/>
    <x v="26"/>
    <x v="1"/>
    <x v="1"/>
    <x v="38"/>
    <x v="0"/>
    <x v="721"/>
    <x v="26"/>
    <x v="945"/>
    <x v="12"/>
    <x v="1070"/>
    <x v="1"/>
    <x v="1152"/>
    <x v="1129"/>
    <x v="923"/>
    <x v="125"/>
    <x v="1220"/>
    <x v="1219"/>
    <x v="1223"/>
    <x v="5"/>
    <x v="0"/>
  </r>
  <r>
    <x v="5"/>
    <x v="44"/>
    <x v="82"/>
    <x v="4"/>
    <x v="499"/>
    <x v="942"/>
    <x v="25"/>
    <x v="1"/>
    <x v="1"/>
    <x v="38"/>
    <x v="0"/>
    <x v="668"/>
    <x v="25"/>
    <x v="883"/>
    <x v="12"/>
    <x v="990"/>
    <x v="1"/>
    <x v="1084"/>
    <x v="1129"/>
    <x v="923"/>
    <x v="111"/>
    <x v="1155"/>
    <x v="1161"/>
    <x v="1192"/>
    <x v="5"/>
    <x v="0"/>
  </r>
  <r>
    <x v="5"/>
    <x v="44"/>
    <x v="275"/>
    <x v="4"/>
    <x v="500"/>
    <x v="943"/>
    <x v="50"/>
    <x v="1"/>
    <x v="1"/>
    <x v="38"/>
    <x v="0"/>
    <x v="831"/>
    <x v="50"/>
    <x v="1060"/>
    <x v="12"/>
    <x v="1186"/>
    <x v="1"/>
    <x v="1265"/>
    <x v="1129"/>
    <x v="923"/>
    <x v="181"/>
    <x v="1331"/>
    <x v="1317"/>
    <x v="1322"/>
    <x v="5"/>
    <x v="0"/>
  </r>
  <r>
    <x v="5"/>
    <x v="44"/>
    <x v="266"/>
    <x v="4"/>
    <x v="501"/>
    <x v="944"/>
    <x v="16"/>
    <x v="1"/>
    <x v="1"/>
    <x v="19"/>
    <x v="0"/>
    <x v="434"/>
    <x v="16"/>
    <x v="576"/>
    <x v="31"/>
    <x v="662"/>
    <x v="4"/>
    <x v="1366"/>
    <x v="1129"/>
    <x v="881"/>
    <x v="230"/>
    <x v="172"/>
    <x v="0"/>
    <x v="0"/>
    <x v="5"/>
    <x v="0"/>
  </r>
  <r>
    <x v="5"/>
    <x v="44"/>
    <x v="520"/>
    <x v="4"/>
    <x v="502"/>
    <x v="945"/>
    <x v="16"/>
    <x v="1"/>
    <x v="1"/>
    <x v="38"/>
    <x v="0"/>
    <x v="434"/>
    <x v="16"/>
    <x v="576"/>
    <x v="12"/>
    <x v="637"/>
    <x v="4"/>
    <x v="1366"/>
    <x v="1129"/>
    <x v="878"/>
    <x v="230"/>
    <x v="161"/>
    <x v="0"/>
    <x v="0"/>
    <x v="5"/>
    <x v="0"/>
  </r>
  <r>
    <x v="3"/>
    <x v="45"/>
    <x v="376"/>
    <x v="1"/>
    <x v="1631"/>
    <x v="709"/>
    <x v="45"/>
    <x v="0"/>
    <x v="1"/>
    <x v="13"/>
    <x v="0"/>
    <x v="823"/>
    <x v="45"/>
    <x v="1051"/>
    <x v="12"/>
    <x v="1178"/>
    <x v="3"/>
    <x v="1300"/>
    <x v="1129"/>
    <x v="923"/>
    <x v="117"/>
    <x v="1338"/>
    <x v="1323"/>
    <x v="1328"/>
    <x v="1"/>
    <x v="1"/>
  </r>
  <r>
    <x v="4"/>
    <x v="45"/>
    <x v="448"/>
    <x v="11"/>
    <x v="79"/>
    <x v="251"/>
    <x v="2"/>
    <x v="0"/>
    <x v="1"/>
    <x v="9"/>
    <x v="0"/>
    <x v="48"/>
    <x v="2"/>
    <x v="50"/>
    <x v="12"/>
    <x v="64"/>
    <x v="3"/>
    <x v="121"/>
    <x v="1129"/>
    <x v="923"/>
    <x v="2"/>
    <x v="123"/>
    <x v="122"/>
    <x v="151"/>
    <x v="7"/>
    <x v="2"/>
  </r>
  <r>
    <x v="4"/>
    <x v="45"/>
    <x v="340"/>
    <x v="11"/>
    <x v="80"/>
    <x v="252"/>
    <x v="70"/>
    <x v="1"/>
    <x v="1"/>
    <x v="19"/>
    <x v="0"/>
    <x v="870"/>
    <x v="70"/>
    <x v="1100"/>
    <x v="31"/>
    <x v="1234"/>
    <x v="1"/>
    <x v="1309"/>
    <x v="1129"/>
    <x v="923"/>
    <x v="200"/>
    <x v="1373"/>
    <x v="1357"/>
    <x v="1357"/>
    <x v="7"/>
    <x v="2"/>
  </r>
  <r>
    <x v="4"/>
    <x v="45"/>
    <x v="408"/>
    <x v="11"/>
    <x v="81"/>
    <x v="253"/>
    <x v="4"/>
    <x v="0"/>
    <x v="1"/>
    <x v="18"/>
    <x v="0"/>
    <x v="101"/>
    <x v="4"/>
    <x v="107"/>
    <x v="12"/>
    <x v="138"/>
    <x v="3"/>
    <x v="272"/>
    <x v="1129"/>
    <x v="923"/>
    <x v="9"/>
    <x v="259"/>
    <x v="268"/>
    <x v="329"/>
    <x v="7"/>
    <x v="2"/>
  </r>
  <r>
    <x v="3"/>
    <x v="46"/>
    <x v="740"/>
    <x v="1"/>
    <x v="1632"/>
    <x v="232"/>
    <x v="77"/>
    <x v="0"/>
    <x v="1"/>
    <x v="9"/>
    <x v="0"/>
    <x v="887"/>
    <x v="77"/>
    <x v="1117"/>
    <x v="12"/>
    <x v="1248"/>
    <x v="3"/>
    <x v="1343"/>
    <x v="1129"/>
    <x v="923"/>
    <x v="168"/>
    <x v="1394"/>
    <x v="1379"/>
    <x v="1376"/>
    <x v="1"/>
    <x v="1"/>
  </r>
  <r>
    <x v="5"/>
    <x v="45"/>
    <x v="756"/>
    <x v="4"/>
    <x v="503"/>
    <x v="944"/>
    <x v="71"/>
    <x v="1"/>
    <x v="1"/>
    <x v="38"/>
    <x v="0"/>
    <x v="885"/>
    <x v="71"/>
    <x v="1115"/>
    <x v="12"/>
    <x v="1243"/>
    <x v="1"/>
    <x v="1320"/>
    <x v="1129"/>
    <x v="923"/>
    <x v="208"/>
    <x v="1382"/>
    <x v="1368"/>
    <x v="1366"/>
    <x v="5"/>
    <x v="0"/>
  </r>
  <r>
    <x v="5"/>
    <x v="45"/>
    <x v="39"/>
    <x v="4"/>
    <x v="504"/>
    <x v="945"/>
    <x v="20"/>
    <x v="1"/>
    <x v="1"/>
    <x v="38"/>
    <x v="0"/>
    <x v="603"/>
    <x v="20"/>
    <x v="805"/>
    <x v="12"/>
    <x v="886"/>
    <x v="1"/>
    <x v="1012"/>
    <x v="1129"/>
    <x v="923"/>
    <x v="99"/>
    <x v="1106"/>
    <x v="1127"/>
    <x v="1171"/>
    <x v="5"/>
    <x v="0"/>
  </r>
  <r>
    <x v="5"/>
    <x v="45"/>
    <x v="607"/>
    <x v="4"/>
    <x v="505"/>
    <x v="946"/>
    <x v="20"/>
    <x v="1"/>
    <x v="1"/>
    <x v="38"/>
    <x v="0"/>
    <x v="606"/>
    <x v="20"/>
    <x v="808"/>
    <x v="12"/>
    <x v="891"/>
    <x v="1"/>
    <x v="1016"/>
    <x v="1129"/>
    <x v="923"/>
    <x v="101"/>
    <x v="1112"/>
    <x v="1130"/>
    <x v="1173"/>
    <x v="5"/>
    <x v="0"/>
  </r>
  <r>
    <x v="5"/>
    <x v="45"/>
    <x v="656"/>
    <x v="4"/>
    <x v="506"/>
    <x v="947"/>
    <x v="18"/>
    <x v="1"/>
    <x v="1"/>
    <x v="38"/>
    <x v="0"/>
    <x v="444"/>
    <x v="18"/>
    <x v="588"/>
    <x v="12"/>
    <x v="651"/>
    <x v="1"/>
    <x v="737"/>
    <x v="1129"/>
    <x v="923"/>
    <x v="79"/>
    <x v="795"/>
    <x v="827"/>
    <x v="1057"/>
    <x v="5"/>
    <x v="0"/>
  </r>
  <r>
    <x v="5"/>
    <x v="45"/>
    <x v="520"/>
    <x v="4"/>
    <x v="507"/>
    <x v="948"/>
    <x v="25"/>
    <x v="1"/>
    <x v="1"/>
    <x v="38"/>
    <x v="0"/>
    <x v="714"/>
    <x v="25"/>
    <x v="938"/>
    <x v="12"/>
    <x v="1064"/>
    <x v="1"/>
    <x v="1140"/>
    <x v="1129"/>
    <x v="923"/>
    <x v="123"/>
    <x v="1211"/>
    <x v="1215"/>
    <x v="1221"/>
    <x v="5"/>
    <x v="0"/>
  </r>
  <r>
    <x v="5"/>
    <x v="46"/>
    <x v="363"/>
    <x v="4"/>
    <x v="508"/>
    <x v="949"/>
    <x v="14"/>
    <x v="1"/>
    <x v="1"/>
    <x v="38"/>
    <x v="0"/>
    <x v="394"/>
    <x v="14"/>
    <x v="516"/>
    <x v="12"/>
    <x v="583"/>
    <x v="1"/>
    <x v="653"/>
    <x v="1129"/>
    <x v="923"/>
    <x v="66"/>
    <x v="719"/>
    <x v="745"/>
    <x v="848"/>
    <x v="5"/>
    <x v="0"/>
  </r>
  <r>
    <x v="5"/>
    <x v="46"/>
    <x v="368"/>
    <x v="4"/>
    <x v="509"/>
    <x v="950"/>
    <x v="20"/>
    <x v="1"/>
    <x v="1"/>
    <x v="38"/>
    <x v="0"/>
    <x v="580"/>
    <x v="20"/>
    <x v="772"/>
    <x v="12"/>
    <x v="846"/>
    <x v="1"/>
    <x v="974"/>
    <x v="1129"/>
    <x v="923"/>
    <x v="96"/>
    <x v="1075"/>
    <x v="1118"/>
    <x v="1161"/>
    <x v="5"/>
    <x v="0"/>
  </r>
  <r>
    <x v="5"/>
    <x v="46"/>
    <x v="570"/>
    <x v="4"/>
    <x v="510"/>
    <x v="951"/>
    <x v="79"/>
    <x v="1"/>
    <x v="1"/>
    <x v="38"/>
    <x v="0"/>
    <x v="892"/>
    <x v="79"/>
    <x v="1122"/>
    <x v="12"/>
    <x v="1252"/>
    <x v="1"/>
    <x v="1324"/>
    <x v="1129"/>
    <x v="923"/>
    <x v="211"/>
    <x v="1388"/>
    <x v="1373"/>
    <x v="1370"/>
    <x v="5"/>
    <x v="0"/>
  </r>
  <r>
    <x v="5"/>
    <x v="46"/>
    <x v="695"/>
    <x v="4"/>
    <x v="511"/>
    <x v="952"/>
    <x v="16"/>
    <x v="1"/>
    <x v="1"/>
    <x v="38"/>
    <x v="0"/>
    <x v="450"/>
    <x v="16"/>
    <x v="595"/>
    <x v="12"/>
    <x v="663"/>
    <x v="1"/>
    <x v="745"/>
    <x v="1129"/>
    <x v="923"/>
    <x v="81"/>
    <x v="806"/>
    <x v="843"/>
    <x v="1072"/>
    <x v="5"/>
    <x v="0"/>
  </r>
  <r>
    <x v="5"/>
    <x v="46"/>
    <x v="256"/>
    <x v="4"/>
    <x v="512"/>
    <x v="953"/>
    <x v="62"/>
    <x v="1"/>
    <x v="1"/>
    <x v="38"/>
    <x v="0"/>
    <x v="847"/>
    <x v="62"/>
    <x v="1077"/>
    <x v="12"/>
    <x v="1207"/>
    <x v="1"/>
    <x v="1285"/>
    <x v="1129"/>
    <x v="923"/>
    <x v="192"/>
    <x v="1353"/>
    <x v="1341"/>
    <x v="1341"/>
    <x v="5"/>
    <x v="0"/>
  </r>
  <r>
    <x v="5"/>
    <x v="47"/>
    <x v="225"/>
    <x v="4"/>
    <x v="513"/>
    <x v="954"/>
    <x v="73"/>
    <x v="1"/>
    <x v="1"/>
    <x v="50"/>
    <x v="0"/>
    <x v="878"/>
    <x v="73"/>
    <x v="1108"/>
    <x v="0"/>
    <x v="1229"/>
    <x v="1"/>
    <x v="1306"/>
    <x v="1129"/>
    <x v="923"/>
    <x v="198"/>
    <x v="1371"/>
    <x v="1356"/>
    <x v="1354"/>
    <x v="5"/>
    <x v="0"/>
  </r>
  <r>
    <x v="5"/>
    <x v="47"/>
    <x v="828"/>
    <x v="4"/>
    <x v="514"/>
    <x v="955"/>
    <x v="86"/>
    <x v="1"/>
    <x v="1"/>
    <x v="38"/>
    <x v="0"/>
    <x v="908"/>
    <x v="86"/>
    <x v="1139"/>
    <x v="12"/>
    <x v="1269"/>
    <x v="1"/>
    <x v="1347"/>
    <x v="1129"/>
    <x v="923"/>
    <x v="219"/>
    <x v="1407"/>
    <x v="1390"/>
    <x v="1386"/>
    <x v="5"/>
    <x v="0"/>
  </r>
  <r>
    <x v="3"/>
    <x v="48"/>
    <x v="45"/>
    <x v="1"/>
    <x v="1633"/>
    <x v="710"/>
    <x v="93"/>
    <x v="1"/>
    <x v="1"/>
    <x v="38"/>
    <x v="0"/>
    <x v="912"/>
    <x v="93"/>
    <x v="1143"/>
    <x v="12"/>
    <x v="1273"/>
    <x v="1"/>
    <x v="1355"/>
    <x v="1129"/>
    <x v="923"/>
    <x v="224"/>
    <x v="1414"/>
    <x v="1397"/>
    <x v="1394"/>
    <x v="1"/>
    <x v="1"/>
  </r>
  <r>
    <x v="3"/>
    <x v="48"/>
    <x v="387"/>
    <x v="1"/>
    <x v="1481"/>
    <x v="711"/>
    <x v="78"/>
    <x v="0"/>
    <x v="1"/>
    <x v="16"/>
    <x v="0"/>
    <x v="897"/>
    <x v="78"/>
    <x v="1127"/>
    <x v="12"/>
    <x v="1257"/>
    <x v="3"/>
    <x v="1350"/>
    <x v="1129"/>
    <x v="923"/>
    <x v="176"/>
    <x v="1405"/>
    <x v="1388"/>
    <x v="1383"/>
    <x v="1"/>
    <x v="1"/>
  </r>
  <r>
    <x v="3"/>
    <x v="49"/>
    <x v="45"/>
    <x v="1"/>
    <x v="1482"/>
    <x v="712"/>
    <x v="58"/>
    <x v="1"/>
    <x v="1"/>
    <x v="38"/>
    <x v="3"/>
    <x v="844"/>
    <x v="58"/>
    <x v="1073"/>
    <x v="12"/>
    <x v="1202"/>
    <x v="1"/>
    <x v="1280"/>
    <x v="1129"/>
    <x v="923"/>
    <x v="188"/>
    <x v="1346"/>
    <x v="1333"/>
    <x v="1336"/>
    <x v="1"/>
    <x v="1"/>
  </r>
  <r>
    <x v="2"/>
    <x v="37"/>
    <x v="1"/>
    <x v="9"/>
    <x v="709"/>
    <x v="83"/>
    <x v="16"/>
    <x v="1"/>
    <x v="1"/>
    <x v="38"/>
    <x v="0"/>
    <x v="438"/>
    <x v="16"/>
    <x v="582"/>
    <x v="12"/>
    <x v="645"/>
    <x v="0"/>
    <x v="689"/>
    <x v="628"/>
    <x v="532"/>
    <x v="230"/>
    <x v="738"/>
    <x v="706"/>
    <x v="693"/>
    <x v="16"/>
    <x v="1"/>
  </r>
  <r>
    <x v="2"/>
    <x v="37"/>
    <x v="397"/>
    <x v="9"/>
    <x v="710"/>
    <x v="84"/>
    <x v="6"/>
    <x v="1"/>
    <x v="1"/>
    <x v="18"/>
    <x v="0"/>
    <x v="152"/>
    <x v="6"/>
    <x v="173"/>
    <x v="12"/>
    <x v="215"/>
    <x v="0"/>
    <x v="244"/>
    <x v="217"/>
    <x v="177"/>
    <x v="230"/>
    <x v="286"/>
    <x v="254"/>
    <x v="253"/>
    <x v="16"/>
    <x v="1"/>
  </r>
  <r>
    <x v="4"/>
    <x v="48"/>
    <x v="503"/>
    <x v="11"/>
    <x v="82"/>
    <x v="750"/>
    <x v="25"/>
    <x v="1"/>
    <x v="1"/>
    <x v="38"/>
    <x v="0"/>
    <x v="684"/>
    <x v="25"/>
    <x v="905"/>
    <x v="12"/>
    <x v="1029"/>
    <x v="1"/>
    <x v="1108"/>
    <x v="1129"/>
    <x v="923"/>
    <x v="113"/>
    <x v="1184"/>
    <x v="1193"/>
    <x v="1205"/>
    <x v="7"/>
    <x v="2"/>
  </r>
  <r>
    <x v="4"/>
    <x v="48"/>
    <x v="402"/>
    <x v="11"/>
    <x v="83"/>
    <x v="751"/>
    <x v="14"/>
    <x v="1"/>
    <x v="1"/>
    <x v="38"/>
    <x v="0"/>
    <x v="351"/>
    <x v="14"/>
    <x v="459"/>
    <x v="12"/>
    <x v="523"/>
    <x v="1"/>
    <x v="600"/>
    <x v="1129"/>
    <x v="923"/>
    <x v="54"/>
    <x v="652"/>
    <x v="667"/>
    <x v="748"/>
    <x v="7"/>
    <x v="2"/>
  </r>
  <r>
    <x v="4"/>
    <x v="48"/>
    <x v="312"/>
    <x v="11"/>
    <x v="84"/>
    <x v="752"/>
    <x v="19"/>
    <x v="1"/>
    <x v="1"/>
    <x v="38"/>
    <x v="0"/>
    <x v="582"/>
    <x v="19"/>
    <x v="775"/>
    <x v="12"/>
    <x v="849"/>
    <x v="1"/>
    <x v="978"/>
    <x v="1129"/>
    <x v="923"/>
    <x v="97"/>
    <x v="1077"/>
    <x v="1120"/>
    <x v="1163"/>
    <x v="7"/>
    <x v="2"/>
  </r>
  <r>
    <x v="4"/>
    <x v="48"/>
    <x v="503"/>
    <x v="11"/>
    <x v="85"/>
    <x v="753"/>
    <x v="14"/>
    <x v="1"/>
    <x v="1"/>
    <x v="38"/>
    <x v="0"/>
    <x v="429"/>
    <x v="14"/>
    <x v="570"/>
    <x v="12"/>
    <x v="630"/>
    <x v="1"/>
    <x v="723"/>
    <x v="1129"/>
    <x v="923"/>
    <x v="77"/>
    <x v="781"/>
    <x v="801"/>
    <x v="1012"/>
    <x v="7"/>
    <x v="2"/>
  </r>
  <r>
    <x v="4"/>
    <x v="48"/>
    <x v="400"/>
    <x v="11"/>
    <x v="86"/>
    <x v="754"/>
    <x v="32"/>
    <x v="1"/>
    <x v="1"/>
    <x v="38"/>
    <x v="0"/>
    <x v="767"/>
    <x v="32"/>
    <x v="993"/>
    <x v="12"/>
    <x v="1119"/>
    <x v="1"/>
    <x v="1200"/>
    <x v="1129"/>
    <x v="923"/>
    <x v="146"/>
    <x v="1267"/>
    <x v="1251"/>
    <x v="1262"/>
    <x v="7"/>
    <x v="2"/>
  </r>
  <r>
    <x v="4"/>
    <x v="49"/>
    <x v="373"/>
    <x v="11"/>
    <x v="87"/>
    <x v="755"/>
    <x v="14"/>
    <x v="1"/>
    <x v="1"/>
    <x v="38"/>
    <x v="0"/>
    <x v="418"/>
    <x v="14"/>
    <x v="552"/>
    <x v="12"/>
    <x v="616"/>
    <x v="1"/>
    <x v="696"/>
    <x v="1129"/>
    <x v="923"/>
    <x v="75"/>
    <x v="765"/>
    <x v="782"/>
    <x v="962"/>
    <x v="7"/>
    <x v="2"/>
  </r>
  <r>
    <x v="4"/>
    <x v="49"/>
    <x v="415"/>
    <x v="11"/>
    <x v="88"/>
    <x v="756"/>
    <x v="2"/>
    <x v="1"/>
    <x v="1"/>
    <x v="38"/>
    <x v="0"/>
    <x v="30"/>
    <x v="2"/>
    <x v="31"/>
    <x v="12"/>
    <x v="39"/>
    <x v="1"/>
    <x v="51"/>
    <x v="1129"/>
    <x v="923"/>
    <x v="8"/>
    <x v="75"/>
    <x v="80"/>
    <x v="102"/>
    <x v="7"/>
    <x v="2"/>
  </r>
  <r>
    <x v="3"/>
    <x v="4"/>
    <x v="569"/>
    <x v="7"/>
    <x v="1496"/>
    <x v="513"/>
    <x v="2"/>
    <x v="1"/>
    <x v="1"/>
    <x v="38"/>
    <x v="0"/>
    <x v="44"/>
    <x v="2"/>
    <x v="46"/>
    <x v="12"/>
    <x v="57"/>
    <x v="0"/>
    <x v="69"/>
    <x v="35"/>
    <x v="83"/>
    <x v="230"/>
    <x v="93"/>
    <x v="59"/>
    <x v="73"/>
    <x v="10"/>
    <x v="1"/>
  </r>
  <r>
    <x v="3"/>
    <x v="5"/>
    <x v="569"/>
    <x v="7"/>
    <x v="1502"/>
    <x v="519"/>
    <x v="2"/>
    <x v="1"/>
    <x v="1"/>
    <x v="38"/>
    <x v="0"/>
    <x v="44"/>
    <x v="2"/>
    <x v="46"/>
    <x v="12"/>
    <x v="57"/>
    <x v="0"/>
    <x v="69"/>
    <x v="35"/>
    <x v="83"/>
    <x v="230"/>
    <x v="93"/>
    <x v="59"/>
    <x v="73"/>
    <x v="10"/>
    <x v="1"/>
  </r>
  <r>
    <x v="4"/>
    <x v="50"/>
    <x v="312"/>
    <x v="11"/>
    <x v="89"/>
    <x v="757"/>
    <x v="2"/>
    <x v="1"/>
    <x v="1"/>
    <x v="38"/>
    <x v="0"/>
    <x v="54"/>
    <x v="2"/>
    <x v="56"/>
    <x v="12"/>
    <x v="73"/>
    <x v="1"/>
    <x v="94"/>
    <x v="1129"/>
    <x v="923"/>
    <x v="14"/>
    <x v="116"/>
    <x v="109"/>
    <x v="137"/>
    <x v="7"/>
    <x v="2"/>
  </r>
  <r>
    <x v="4"/>
    <x v="50"/>
    <x v="479"/>
    <x v="11"/>
    <x v="90"/>
    <x v="758"/>
    <x v="3"/>
    <x v="0"/>
    <x v="1"/>
    <x v="18"/>
    <x v="0"/>
    <x v="70"/>
    <x v="3"/>
    <x v="72"/>
    <x v="12"/>
    <x v="96"/>
    <x v="3"/>
    <x v="193"/>
    <x v="1129"/>
    <x v="923"/>
    <x v="10"/>
    <x v="195"/>
    <x v="199"/>
    <x v="254"/>
    <x v="7"/>
    <x v="2"/>
  </r>
  <r>
    <x v="4"/>
    <x v="55"/>
    <x v="400"/>
    <x v="11"/>
    <x v="91"/>
    <x v="759"/>
    <x v="25"/>
    <x v="0"/>
    <x v="1"/>
    <x v="18"/>
    <x v="0"/>
    <x v="710"/>
    <x v="25"/>
    <x v="933"/>
    <x v="12"/>
    <x v="1059"/>
    <x v="3"/>
    <x v="1199"/>
    <x v="1129"/>
    <x v="923"/>
    <x v="110"/>
    <x v="1254"/>
    <x v="1241"/>
    <x v="1248"/>
    <x v="7"/>
    <x v="2"/>
  </r>
  <r>
    <x v="4"/>
    <x v="55"/>
    <x v="166"/>
    <x v="11"/>
    <x v="92"/>
    <x v="760"/>
    <x v="2"/>
    <x v="0"/>
    <x v="1"/>
    <x v="18"/>
    <x v="0"/>
    <x v="42"/>
    <x v="2"/>
    <x v="44"/>
    <x v="12"/>
    <x v="53"/>
    <x v="3"/>
    <x v="112"/>
    <x v="1129"/>
    <x v="923"/>
    <x v="6"/>
    <x v="125"/>
    <x v="124"/>
    <x v="153"/>
    <x v="7"/>
    <x v="2"/>
  </r>
  <r>
    <x v="4"/>
    <x v="55"/>
    <x v="3"/>
    <x v="11"/>
    <x v="93"/>
    <x v="761"/>
    <x v="34"/>
    <x v="0"/>
    <x v="1"/>
    <x v="18"/>
    <x v="0"/>
    <x v="774"/>
    <x v="34"/>
    <x v="1000"/>
    <x v="12"/>
    <x v="1128"/>
    <x v="3"/>
    <x v="1251"/>
    <x v="1129"/>
    <x v="923"/>
    <x v="132"/>
    <x v="1304"/>
    <x v="1291"/>
    <x v="1298"/>
    <x v="7"/>
    <x v="2"/>
  </r>
  <r>
    <x v="4"/>
    <x v="55"/>
    <x v="685"/>
    <x v="11"/>
    <x v="94"/>
    <x v="762"/>
    <x v="23"/>
    <x v="0"/>
    <x v="1"/>
    <x v="18"/>
    <x v="0"/>
    <x v="704"/>
    <x v="23"/>
    <x v="926"/>
    <x v="12"/>
    <x v="1052"/>
    <x v="3"/>
    <x v="1196"/>
    <x v="1129"/>
    <x v="923"/>
    <x v="108"/>
    <x v="1250"/>
    <x v="1236"/>
    <x v="1241"/>
    <x v="7"/>
    <x v="2"/>
  </r>
  <r>
    <x v="3"/>
    <x v="51"/>
    <x v="740"/>
    <x v="1"/>
    <x v="1483"/>
    <x v="713"/>
    <x v="73"/>
    <x v="0"/>
    <x v="1"/>
    <x v="18"/>
    <x v="3"/>
    <x v="886"/>
    <x v="73"/>
    <x v="1116"/>
    <x v="12"/>
    <x v="1245"/>
    <x v="3"/>
    <x v="1341"/>
    <x v="1129"/>
    <x v="923"/>
    <x v="165"/>
    <x v="1391"/>
    <x v="1376"/>
    <x v="1374"/>
    <x v="1"/>
    <x v="1"/>
  </r>
  <r>
    <x v="3"/>
    <x v="52"/>
    <x v="45"/>
    <x v="1"/>
    <x v="1484"/>
    <x v="715"/>
    <x v="29"/>
    <x v="1"/>
    <x v="1"/>
    <x v="38"/>
    <x v="5"/>
    <x v="726"/>
    <x v="29"/>
    <x v="950"/>
    <x v="12"/>
    <x v="1076"/>
    <x v="1"/>
    <x v="1161"/>
    <x v="1129"/>
    <x v="923"/>
    <x v="126"/>
    <x v="1227"/>
    <x v="1223"/>
    <x v="1225"/>
    <x v="1"/>
    <x v="1"/>
  </r>
  <r>
    <x v="3"/>
    <x v="53"/>
    <x v="45"/>
    <x v="1"/>
    <x v="1485"/>
    <x v="716"/>
    <x v="35"/>
    <x v="0"/>
    <x v="1"/>
    <x v="18"/>
    <x v="2"/>
    <x v="769"/>
    <x v="35"/>
    <x v="995"/>
    <x v="12"/>
    <x v="1121"/>
    <x v="3"/>
    <x v="1246"/>
    <x v="1129"/>
    <x v="923"/>
    <x v="129"/>
    <x v="1299"/>
    <x v="1286"/>
    <x v="1294"/>
    <x v="1"/>
    <x v="1"/>
  </r>
  <r>
    <x v="3"/>
    <x v="53"/>
    <x v="767"/>
    <x v="1"/>
    <x v="1486"/>
    <x v="717"/>
    <x v="89"/>
    <x v="0"/>
    <x v="1"/>
    <x v="18"/>
    <x v="4"/>
    <x v="919"/>
    <x v="89"/>
    <x v="1150"/>
    <x v="12"/>
    <x v="1280"/>
    <x v="3"/>
    <x v="1364"/>
    <x v="1129"/>
    <x v="923"/>
    <x v="222"/>
    <x v="1423"/>
    <x v="1406"/>
    <x v="1401"/>
    <x v="1"/>
    <x v="1"/>
  </r>
  <r>
    <x v="3"/>
    <x v="54"/>
    <x v="834"/>
    <x v="9"/>
    <x v="1487"/>
    <x v="88"/>
    <x v="19"/>
    <x v="0"/>
    <x v="1"/>
    <x v="18"/>
    <x v="3"/>
    <x v="633"/>
    <x v="19"/>
    <x v="843"/>
    <x v="12"/>
    <x v="936"/>
    <x v="3"/>
    <x v="1167"/>
    <x v="1129"/>
    <x v="777"/>
    <x v="71"/>
    <x v="1218"/>
    <x v="1201"/>
    <x v="1212"/>
    <x v="16"/>
    <x v="1"/>
  </r>
  <r>
    <x v="3"/>
    <x v="54"/>
    <x v="418"/>
    <x v="9"/>
    <x v="1488"/>
    <x v="89"/>
    <x v="5"/>
    <x v="0"/>
    <x v="1"/>
    <x v="18"/>
    <x v="3"/>
    <x v="160"/>
    <x v="5"/>
    <x v="185"/>
    <x v="12"/>
    <x v="230"/>
    <x v="3"/>
    <x v="384"/>
    <x v="1129"/>
    <x v="189"/>
    <x v="21"/>
    <x v="407"/>
    <x v="390"/>
    <x v="468"/>
    <x v="16"/>
    <x v="1"/>
  </r>
  <r>
    <x v="3"/>
    <x v="54"/>
    <x v="707"/>
    <x v="9"/>
    <x v="1489"/>
    <x v="90"/>
    <x v="19"/>
    <x v="0"/>
    <x v="1"/>
    <x v="18"/>
    <x v="3"/>
    <x v="610"/>
    <x v="19"/>
    <x v="813"/>
    <x v="12"/>
    <x v="897"/>
    <x v="3"/>
    <x v="1163"/>
    <x v="1129"/>
    <x v="742"/>
    <x v="69"/>
    <x v="1204"/>
    <x v="1194"/>
    <x v="1207"/>
    <x v="16"/>
    <x v="1"/>
  </r>
  <r>
    <x v="3"/>
    <x v="54"/>
    <x v="9"/>
    <x v="9"/>
    <x v="1490"/>
    <x v="91"/>
    <x v="9"/>
    <x v="0"/>
    <x v="1"/>
    <x v="18"/>
    <x v="3"/>
    <x v="280"/>
    <x v="9"/>
    <x v="349"/>
    <x v="12"/>
    <x v="407"/>
    <x v="3"/>
    <x v="630"/>
    <x v="1129"/>
    <x v="343"/>
    <x v="31"/>
    <x v="659"/>
    <x v="639"/>
    <x v="711"/>
    <x v="16"/>
    <x v="1"/>
  </r>
  <r>
    <x v="3"/>
    <x v="55"/>
    <x v="96"/>
    <x v="9"/>
    <x v="1491"/>
    <x v="92"/>
    <x v="15"/>
    <x v="0"/>
    <x v="1"/>
    <x v="18"/>
    <x v="4"/>
    <x v="414"/>
    <x v="15"/>
    <x v="544"/>
    <x v="12"/>
    <x v="609"/>
    <x v="3"/>
    <x v="942"/>
    <x v="1129"/>
    <x v="511"/>
    <x v="46"/>
    <x v="928"/>
    <x v="948"/>
    <x v="1103"/>
    <x v="16"/>
    <x v="1"/>
  </r>
  <r>
    <x v="3"/>
    <x v="55"/>
    <x v="325"/>
    <x v="9"/>
    <x v="1492"/>
    <x v="93"/>
    <x v="12"/>
    <x v="0"/>
    <x v="1"/>
    <x v="18"/>
    <x v="4"/>
    <x v="377"/>
    <x v="12"/>
    <x v="498"/>
    <x v="12"/>
    <x v="564"/>
    <x v="3"/>
    <x v="787"/>
    <x v="1129"/>
    <x v="479"/>
    <x v="40"/>
    <x v="816"/>
    <x v="794"/>
    <x v="993"/>
    <x v="16"/>
    <x v="1"/>
  </r>
  <r>
    <x v="3"/>
    <x v="55"/>
    <x v="216"/>
    <x v="1"/>
    <x v="1493"/>
    <x v="718"/>
    <x v="48"/>
    <x v="0"/>
    <x v="1"/>
    <x v="18"/>
    <x v="4"/>
    <x v="833"/>
    <x v="48"/>
    <x v="1062"/>
    <x v="12"/>
    <x v="1190"/>
    <x v="3"/>
    <x v="1310"/>
    <x v="1129"/>
    <x v="923"/>
    <x v="171"/>
    <x v="1362"/>
    <x v="1349"/>
    <x v="1349"/>
    <x v="1"/>
    <x v="1"/>
  </r>
  <r>
    <x v="5"/>
    <x v="48"/>
    <x v="161"/>
    <x v="4"/>
    <x v="515"/>
    <x v="956"/>
    <x v="62"/>
    <x v="1"/>
    <x v="1"/>
    <x v="46"/>
    <x v="0"/>
    <x v="849"/>
    <x v="62"/>
    <x v="1079"/>
    <x v="4"/>
    <x v="1204"/>
    <x v="1"/>
    <x v="1283"/>
    <x v="1129"/>
    <x v="923"/>
    <x v="190"/>
    <x v="1350"/>
    <x v="1337"/>
    <x v="1339"/>
    <x v="5"/>
    <x v="0"/>
  </r>
  <r>
    <x v="5"/>
    <x v="49"/>
    <x v="405"/>
    <x v="4"/>
    <x v="516"/>
    <x v="964"/>
    <x v="36"/>
    <x v="1"/>
    <x v="1"/>
    <x v="38"/>
    <x v="0"/>
    <x v="779"/>
    <x v="36"/>
    <x v="1005"/>
    <x v="12"/>
    <x v="1133"/>
    <x v="1"/>
    <x v="1210"/>
    <x v="1129"/>
    <x v="923"/>
    <x v="154"/>
    <x v="1282"/>
    <x v="1267"/>
    <x v="1275"/>
    <x v="5"/>
    <x v="0"/>
  </r>
  <r>
    <x v="5"/>
    <x v="49"/>
    <x v="746"/>
    <x v="4"/>
    <x v="517"/>
    <x v="965"/>
    <x v="63"/>
    <x v="1"/>
    <x v="1"/>
    <x v="44"/>
    <x v="0"/>
    <x v="871"/>
    <x v="63"/>
    <x v="1101"/>
    <x v="6"/>
    <x v="1220"/>
    <x v="1"/>
    <x v="1304"/>
    <x v="1129"/>
    <x v="915"/>
    <x v="143"/>
    <x v="1368"/>
    <x v="1339"/>
    <x v="1340"/>
    <x v="5"/>
    <x v="0"/>
  </r>
  <r>
    <x v="5"/>
    <x v="49"/>
    <x v="237"/>
    <x v="4"/>
    <x v="518"/>
    <x v="966"/>
    <x v="20"/>
    <x v="1"/>
    <x v="1"/>
    <x v="38"/>
    <x v="0"/>
    <x v="628"/>
    <x v="20"/>
    <x v="835"/>
    <x v="12"/>
    <x v="926"/>
    <x v="1"/>
    <x v="1049"/>
    <x v="1129"/>
    <x v="876"/>
    <x v="48"/>
    <x v="1133"/>
    <x v="1073"/>
    <x v="1135"/>
    <x v="5"/>
    <x v="0"/>
  </r>
  <r>
    <x v="5"/>
    <x v="49"/>
    <x v="70"/>
    <x v="4"/>
    <x v="519"/>
    <x v="967"/>
    <x v="25"/>
    <x v="1"/>
    <x v="1"/>
    <x v="44"/>
    <x v="0"/>
    <x v="724"/>
    <x v="25"/>
    <x v="948"/>
    <x v="6"/>
    <x v="1066"/>
    <x v="1"/>
    <x v="1150"/>
    <x v="1129"/>
    <x v="883"/>
    <x v="67"/>
    <x v="1219"/>
    <x v="1180"/>
    <x v="1201"/>
    <x v="5"/>
    <x v="0"/>
  </r>
  <r>
    <x v="5"/>
    <x v="49"/>
    <x v="854"/>
    <x v="4"/>
    <x v="520"/>
    <x v="968"/>
    <x v="25"/>
    <x v="1"/>
    <x v="1"/>
    <x v="38"/>
    <x v="0"/>
    <x v="717"/>
    <x v="25"/>
    <x v="941"/>
    <x v="12"/>
    <x v="1065"/>
    <x v="1"/>
    <x v="1148"/>
    <x v="1129"/>
    <x v="882"/>
    <x v="65"/>
    <x v="1216"/>
    <x v="1175"/>
    <x v="1200"/>
    <x v="5"/>
    <x v="0"/>
  </r>
  <r>
    <x v="5"/>
    <x v="49"/>
    <x v="427"/>
    <x v="4"/>
    <x v="521"/>
    <x v="969"/>
    <x v="57"/>
    <x v="1"/>
    <x v="1"/>
    <x v="38"/>
    <x v="0"/>
    <x v="852"/>
    <x v="57"/>
    <x v="1082"/>
    <x v="12"/>
    <x v="1211"/>
    <x v="1"/>
    <x v="1286"/>
    <x v="1129"/>
    <x v="911"/>
    <x v="135"/>
    <x v="1357"/>
    <x v="1321"/>
    <x v="1326"/>
    <x v="5"/>
    <x v="0"/>
  </r>
  <r>
    <x v="5"/>
    <x v="49"/>
    <x v="427"/>
    <x v="4"/>
    <x v="522"/>
    <x v="970"/>
    <x v="32"/>
    <x v="1"/>
    <x v="1"/>
    <x v="44"/>
    <x v="0"/>
    <x v="765"/>
    <x v="32"/>
    <x v="991"/>
    <x v="6"/>
    <x v="1115"/>
    <x v="1"/>
    <x v="1194"/>
    <x v="1129"/>
    <x v="892"/>
    <x v="87"/>
    <x v="1266"/>
    <x v="1229"/>
    <x v="1232"/>
    <x v="5"/>
    <x v="0"/>
  </r>
  <r>
    <x v="5"/>
    <x v="49"/>
    <x v="126"/>
    <x v="4"/>
    <x v="523"/>
    <x v="971"/>
    <x v="15"/>
    <x v="1"/>
    <x v="1"/>
    <x v="44"/>
    <x v="0"/>
    <x v="465"/>
    <x v="15"/>
    <x v="617"/>
    <x v="6"/>
    <x v="680"/>
    <x v="1"/>
    <x v="756"/>
    <x v="1129"/>
    <x v="923"/>
    <x v="83"/>
    <x v="820"/>
    <x v="871"/>
    <x v="1083"/>
    <x v="5"/>
    <x v="0"/>
  </r>
  <r>
    <x v="5"/>
    <x v="49"/>
    <x v="323"/>
    <x v="4"/>
    <x v="524"/>
    <x v="972"/>
    <x v="13"/>
    <x v="1"/>
    <x v="1"/>
    <x v="38"/>
    <x v="0"/>
    <x v="401"/>
    <x v="13"/>
    <x v="526"/>
    <x v="12"/>
    <x v="591"/>
    <x v="1"/>
    <x v="662"/>
    <x v="1129"/>
    <x v="729"/>
    <x v="34"/>
    <x v="725"/>
    <x v="673"/>
    <x v="758"/>
    <x v="5"/>
    <x v="0"/>
  </r>
  <r>
    <x v="5"/>
    <x v="49"/>
    <x v="136"/>
    <x v="4"/>
    <x v="525"/>
    <x v="973"/>
    <x v="34"/>
    <x v="1"/>
    <x v="1"/>
    <x v="38"/>
    <x v="0"/>
    <x v="770"/>
    <x v="34"/>
    <x v="996"/>
    <x v="12"/>
    <x v="1123"/>
    <x v="1"/>
    <x v="1201"/>
    <x v="1129"/>
    <x v="894"/>
    <x v="90"/>
    <x v="1272"/>
    <x v="1239"/>
    <x v="1245"/>
    <x v="5"/>
    <x v="0"/>
  </r>
  <r>
    <x v="5"/>
    <x v="49"/>
    <x v="43"/>
    <x v="4"/>
    <x v="526"/>
    <x v="974"/>
    <x v="59"/>
    <x v="1"/>
    <x v="1"/>
    <x v="38"/>
    <x v="0"/>
    <x v="853"/>
    <x v="59"/>
    <x v="1083"/>
    <x v="12"/>
    <x v="1213"/>
    <x v="1"/>
    <x v="1287"/>
    <x v="1129"/>
    <x v="912"/>
    <x v="136"/>
    <x v="1358"/>
    <x v="1322"/>
    <x v="1327"/>
    <x v="5"/>
    <x v="0"/>
  </r>
  <r>
    <x v="5"/>
    <x v="49"/>
    <x v="247"/>
    <x v="4"/>
    <x v="527"/>
    <x v="975"/>
    <x v="10"/>
    <x v="1"/>
    <x v="1"/>
    <x v="38"/>
    <x v="0"/>
    <x v="321"/>
    <x v="10"/>
    <x v="416"/>
    <x v="12"/>
    <x v="478"/>
    <x v="1"/>
    <x v="547"/>
    <x v="1129"/>
    <x v="553"/>
    <x v="27"/>
    <x v="603"/>
    <x v="560"/>
    <x v="634"/>
    <x v="5"/>
    <x v="0"/>
  </r>
  <r>
    <x v="5"/>
    <x v="49"/>
    <x v="274"/>
    <x v="4"/>
    <x v="528"/>
    <x v="976"/>
    <x v="49"/>
    <x v="1"/>
    <x v="1"/>
    <x v="41"/>
    <x v="0"/>
    <x v="829"/>
    <x v="49"/>
    <x v="1057"/>
    <x v="9"/>
    <x v="1184"/>
    <x v="1"/>
    <x v="1258"/>
    <x v="1129"/>
    <x v="907"/>
    <x v="124"/>
    <x v="1328"/>
    <x v="1293"/>
    <x v="1299"/>
    <x v="5"/>
    <x v="0"/>
  </r>
  <r>
    <x v="5"/>
    <x v="49"/>
    <x v="706"/>
    <x v="4"/>
    <x v="529"/>
    <x v="977"/>
    <x v="5"/>
    <x v="1"/>
    <x v="1"/>
    <x v="38"/>
    <x v="0"/>
    <x v="150"/>
    <x v="5"/>
    <x v="171"/>
    <x v="12"/>
    <x v="212"/>
    <x v="1"/>
    <x v="260"/>
    <x v="1129"/>
    <x v="287"/>
    <x v="16"/>
    <x v="306"/>
    <x v="272"/>
    <x v="331"/>
    <x v="5"/>
    <x v="0"/>
  </r>
  <r>
    <x v="5"/>
    <x v="49"/>
    <x v="626"/>
    <x v="4"/>
    <x v="530"/>
    <x v="978"/>
    <x v="3"/>
    <x v="1"/>
    <x v="1"/>
    <x v="44"/>
    <x v="0"/>
    <x v="74"/>
    <x v="3"/>
    <x v="76"/>
    <x v="6"/>
    <x v="97"/>
    <x v="1"/>
    <x v="123"/>
    <x v="1129"/>
    <x v="145"/>
    <x v="5"/>
    <x v="156"/>
    <x v="129"/>
    <x v="165"/>
    <x v="5"/>
    <x v="0"/>
  </r>
  <r>
    <x v="5"/>
    <x v="50"/>
    <x v="272"/>
    <x v="4"/>
    <x v="531"/>
    <x v="994"/>
    <x v="30"/>
    <x v="1"/>
    <x v="1"/>
    <x v="38"/>
    <x v="0"/>
    <x v="750"/>
    <x v="30"/>
    <x v="976"/>
    <x v="12"/>
    <x v="1102"/>
    <x v="1"/>
    <x v="1182"/>
    <x v="1129"/>
    <x v="923"/>
    <x v="131"/>
    <x v="1249"/>
    <x v="1235"/>
    <x v="1240"/>
    <x v="5"/>
    <x v="0"/>
  </r>
  <r>
    <x v="5"/>
    <x v="50"/>
    <x v="575"/>
    <x v="4"/>
    <x v="532"/>
    <x v="995"/>
    <x v="36"/>
    <x v="1"/>
    <x v="1"/>
    <x v="38"/>
    <x v="0"/>
    <x v="759"/>
    <x v="36"/>
    <x v="985"/>
    <x v="12"/>
    <x v="1113"/>
    <x v="1"/>
    <x v="1189"/>
    <x v="1129"/>
    <x v="923"/>
    <x v="138"/>
    <x v="1261"/>
    <x v="1247"/>
    <x v="1256"/>
    <x v="5"/>
    <x v="0"/>
  </r>
  <r>
    <x v="5"/>
    <x v="51"/>
    <x v="824"/>
    <x v="4"/>
    <x v="533"/>
    <x v="996"/>
    <x v="87"/>
    <x v="1"/>
    <x v="1"/>
    <x v="38"/>
    <x v="0"/>
    <x v="906"/>
    <x v="87"/>
    <x v="1137"/>
    <x v="12"/>
    <x v="1267"/>
    <x v="1"/>
    <x v="1342"/>
    <x v="1129"/>
    <x v="923"/>
    <x v="218"/>
    <x v="1406"/>
    <x v="1389"/>
    <x v="1384"/>
    <x v="5"/>
    <x v="0"/>
  </r>
  <r>
    <x v="5"/>
    <x v="51"/>
    <x v="256"/>
    <x v="4"/>
    <x v="534"/>
    <x v="997"/>
    <x v="44"/>
    <x v="1"/>
    <x v="1"/>
    <x v="38"/>
    <x v="0"/>
    <x v="797"/>
    <x v="44"/>
    <x v="1024"/>
    <x v="12"/>
    <x v="1150"/>
    <x v="1"/>
    <x v="1225"/>
    <x v="1129"/>
    <x v="923"/>
    <x v="166"/>
    <x v="1296"/>
    <x v="1281"/>
    <x v="1289"/>
    <x v="5"/>
    <x v="0"/>
  </r>
  <r>
    <x v="5"/>
    <x v="52"/>
    <x v="395"/>
    <x v="4"/>
    <x v="535"/>
    <x v="989"/>
    <x v="49"/>
    <x v="1"/>
    <x v="1"/>
    <x v="38"/>
    <x v="0"/>
    <x v="812"/>
    <x v="49"/>
    <x v="1039"/>
    <x v="12"/>
    <x v="1168"/>
    <x v="1"/>
    <x v="1245"/>
    <x v="1129"/>
    <x v="923"/>
    <x v="175"/>
    <x v="1313"/>
    <x v="1302"/>
    <x v="1304"/>
    <x v="5"/>
    <x v="0"/>
  </r>
  <r>
    <x v="5"/>
    <x v="53"/>
    <x v="704"/>
    <x v="4"/>
    <x v="536"/>
    <x v="990"/>
    <x v="66"/>
    <x v="1"/>
    <x v="1"/>
    <x v="38"/>
    <x v="0"/>
    <x v="863"/>
    <x v="66"/>
    <x v="1093"/>
    <x v="12"/>
    <x v="1219"/>
    <x v="1"/>
    <x v="1299"/>
    <x v="1129"/>
    <x v="923"/>
    <x v="196"/>
    <x v="1365"/>
    <x v="1351"/>
    <x v="1351"/>
    <x v="5"/>
    <x v="0"/>
  </r>
  <r>
    <x v="5"/>
    <x v="53"/>
    <x v="838"/>
    <x v="4"/>
    <x v="537"/>
    <x v="1002"/>
    <x v="73"/>
    <x v="1"/>
    <x v="1"/>
    <x v="38"/>
    <x v="0"/>
    <x v="880"/>
    <x v="73"/>
    <x v="1110"/>
    <x v="12"/>
    <x v="1240"/>
    <x v="1"/>
    <x v="1314"/>
    <x v="1129"/>
    <x v="923"/>
    <x v="205"/>
    <x v="1377"/>
    <x v="1361"/>
    <x v="1361"/>
    <x v="5"/>
    <x v="0"/>
  </r>
  <r>
    <x v="5"/>
    <x v="53"/>
    <x v="663"/>
    <x v="4"/>
    <x v="538"/>
    <x v="1005"/>
    <x v="11"/>
    <x v="1"/>
    <x v="1"/>
    <x v="38"/>
    <x v="0"/>
    <x v="336"/>
    <x v="11"/>
    <x v="436"/>
    <x v="12"/>
    <x v="497"/>
    <x v="1"/>
    <x v="567"/>
    <x v="1129"/>
    <x v="923"/>
    <x v="52"/>
    <x v="627"/>
    <x v="644"/>
    <x v="727"/>
    <x v="5"/>
    <x v="0"/>
  </r>
  <r>
    <x v="5"/>
    <x v="53"/>
    <x v="349"/>
    <x v="4"/>
    <x v="539"/>
    <x v="1006"/>
    <x v="24"/>
    <x v="1"/>
    <x v="1"/>
    <x v="38"/>
    <x v="0"/>
    <x v="618"/>
    <x v="24"/>
    <x v="824"/>
    <x v="12"/>
    <x v="908"/>
    <x v="1"/>
    <x v="1036"/>
    <x v="1129"/>
    <x v="923"/>
    <x v="103"/>
    <x v="1124"/>
    <x v="1136"/>
    <x v="1177"/>
    <x v="5"/>
    <x v="0"/>
  </r>
  <r>
    <x v="5"/>
    <x v="53"/>
    <x v="744"/>
    <x v="4"/>
    <x v="540"/>
    <x v="1007"/>
    <x v="92"/>
    <x v="1"/>
    <x v="1"/>
    <x v="38"/>
    <x v="0"/>
    <x v="915"/>
    <x v="92"/>
    <x v="1146"/>
    <x v="12"/>
    <x v="1276"/>
    <x v="1"/>
    <x v="1357"/>
    <x v="1129"/>
    <x v="923"/>
    <x v="226"/>
    <x v="1416"/>
    <x v="1399"/>
    <x v="1395"/>
    <x v="5"/>
    <x v="0"/>
  </r>
  <r>
    <x v="5"/>
    <x v="53"/>
    <x v="482"/>
    <x v="4"/>
    <x v="541"/>
    <x v="1008"/>
    <x v="94"/>
    <x v="1"/>
    <x v="1"/>
    <x v="38"/>
    <x v="0"/>
    <x v="918"/>
    <x v="94"/>
    <x v="1149"/>
    <x v="12"/>
    <x v="1278"/>
    <x v="1"/>
    <x v="1358"/>
    <x v="1129"/>
    <x v="923"/>
    <x v="227"/>
    <x v="1418"/>
    <x v="1401"/>
    <x v="1396"/>
    <x v="5"/>
    <x v="0"/>
  </r>
  <r>
    <x v="5"/>
    <x v="53"/>
    <x v="571"/>
    <x v="4"/>
    <x v="542"/>
    <x v="1009"/>
    <x v="82"/>
    <x v="1"/>
    <x v="1"/>
    <x v="38"/>
    <x v="0"/>
    <x v="900"/>
    <x v="82"/>
    <x v="1130"/>
    <x v="12"/>
    <x v="1260"/>
    <x v="1"/>
    <x v="1332"/>
    <x v="1129"/>
    <x v="923"/>
    <x v="213"/>
    <x v="1397"/>
    <x v="1382"/>
    <x v="1379"/>
    <x v="5"/>
    <x v="0"/>
  </r>
  <r>
    <x v="5"/>
    <x v="53"/>
    <x v="182"/>
    <x v="4"/>
    <x v="543"/>
    <x v="1010"/>
    <x v="58"/>
    <x v="1"/>
    <x v="1"/>
    <x v="38"/>
    <x v="0"/>
    <x v="843"/>
    <x v="58"/>
    <x v="1072"/>
    <x v="12"/>
    <x v="1201"/>
    <x v="1"/>
    <x v="1279"/>
    <x v="1129"/>
    <x v="923"/>
    <x v="187"/>
    <x v="1345"/>
    <x v="1332"/>
    <x v="1335"/>
    <x v="5"/>
    <x v="0"/>
  </r>
  <r>
    <x v="5"/>
    <x v="54"/>
    <x v="253"/>
    <x v="4"/>
    <x v="544"/>
    <x v="1011"/>
    <x v="8"/>
    <x v="0"/>
    <x v="1"/>
    <x v="18"/>
    <x v="0"/>
    <x v="285"/>
    <x v="8"/>
    <x v="360"/>
    <x v="12"/>
    <x v="417"/>
    <x v="3"/>
    <x v="635"/>
    <x v="1129"/>
    <x v="507"/>
    <x v="32"/>
    <x v="679"/>
    <x v="643"/>
    <x v="725"/>
    <x v="5"/>
    <x v="0"/>
  </r>
  <r>
    <x v="5"/>
    <x v="54"/>
    <x v="253"/>
    <x v="4"/>
    <x v="545"/>
    <x v="1012"/>
    <x v="34"/>
    <x v="0"/>
    <x v="1"/>
    <x v="18"/>
    <x v="0"/>
    <x v="789"/>
    <x v="34"/>
    <x v="1015"/>
    <x v="12"/>
    <x v="1142"/>
    <x v="3"/>
    <x v="1269"/>
    <x v="1129"/>
    <x v="923"/>
    <x v="139"/>
    <x v="1317"/>
    <x v="1306"/>
    <x v="1309"/>
    <x v="5"/>
    <x v="0"/>
  </r>
  <r>
    <x v="5"/>
    <x v="54"/>
    <x v="374"/>
    <x v="4"/>
    <x v="546"/>
    <x v="1013"/>
    <x v="9"/>
    <x v="0"/>
    <x v="1"/>
    <x v="18"/>
    <x v="0"/>
    <x v="264"/>
    <x v="9"/>
    <x v="328"/>
    <x v="12"/>
    <x v="385"/>
    <x v="3"/>
    <x v="613"/>
    <x v="1129"/>
    <x v="923"/>
    <x v="36"/>
    <x v="614"/>
    <x v="637"/>
    <x v="707"/>
    <x v="5"/>
    <x v="0"/>
  </r>
  <r>
    <x v="1"/>
    <x v="49"/>
    <x v="92"/>
    <x v="4"/>
    <x v="1442"/>
    <x v="957"/>
    <x v="67"/>
    <x v="1"/>
    <x v="1"/>
    <x v="38"/>
    <x v="0"/>
    <x v="876"/>
    <x v="67"/>
    <x v="1106"/>
    <x v="12"/>
    <x v="1236"/>
    <x v="1"/>
    <x v="1312"/>
    <x v="1129"/>
    <x v="923"/>
    <x v="202"/>
    <x v="1375"/>
    <x v="1359"/>
    <x v="1359"/>
    <x v="5"/>
    <x v="0"/>
  </r>
  <r>
    <x v="1"/>
    <x v="49"/>
    <x v="762"/>
    <x v="4"/>
    <x v="1443"/>
    <x v="959"/>
    <x v="35"/>
    <x v="1"/>
    <x v="1"/>
    <x v="38"/>
    <x v="0"/>
    <x v="773"/>
    <x v="35"/>
    <x v="999"/>
    <x v="12"/>
    <x v="1127"/>
    <x v="1"/>
    <x v="1204"/>
    <x v="1129"/>
    <x v="923"/>
    <x v="150"/>
    <x v="1277"/>
    <x v="1260"/>
    <x v="1268"/>
    <x v="5"/>
    <x v="0"/>
  </r>
  <r>
    <x v="1"/>
    <x v="49"/>
    <x v="762"/>
    <x v="4"/>
    <x v="1444"/>
    <x v="958"/>
    <x v="40"/>
    <x v="1"/>
    <x v="1"/>
    <x v="44"/>
    <x v="0"/>
    <x v="800"/>
    <x v="40"/>
    <x v="1027"/>
    <x v="6"/>
    <x v="1149"/>
    <x v="1"/>
    <x v="1223"/>
    <x v="1129"/>
    <x v="923"/>
    <x v="164"/>
    <x v="1293"/>
    <x v="1278"/>
    <x v="1287"/>
    <x v="5"/>
    <x v="0"/>
  </r>
  <r>
    <x v="1"/>
    <x v="49"/>
    <x v="591"/>
    <x v="4"/>
    <x v="1445"/>
    <x v="982"/>
    <x v="25"/>
    <x v="1"/>
    <x v="1"/>
    <x v="38"/>
    <x v="0"/>
    <x v="706"/>
    <x v="25"/>
    <x v="929"/>
    <x v="12"/>
    <x v="1056"/>
    <x v="1"/>
    <x v="1129"/>
    <x v="1129"/>
    <x v="923"/>
    <x v="119"/>
    <x v="1201"/>
    <x v="1209"/>
    <x v="1216"/>
    <x v="5"/>
    <x v="0"/>
  </r>
  <r>
    <x v="1"/>
    <x v="49"/>
    <x v="37"/>
    <x v="4"/>
    <x v="1446"/>
    <x v="960"/>
    <x v="40"/>
    <x v="1"/>
    <x v="1"/>
    <x v="38"/>
    <x v="0"/>
    <x v="788"/>
    <x v="40"/>
    <x v="1014"/>
    <x v="12"/>
    <x v="1141"/>
    <x v="1"/>
    <x v="1216"/>
    <x v="1129"/>
    <x v="923"/>
    <x v="160"/>
    <x v="1289"/>
    <x v="1274"/>
    <x v="1284"/>
    <x v="5"/>
    <x v="0"/>
  </r>
  <r>
    <x v="1"/>
    <x v="49"/>
    <x v="614"/>
    <x v="4"/>
    <x v="1447"/>
    <x v="961"/>
    <x v="20"/>
    <x v="1"/>
    <x v="1"/>
    <x v="38"/>
    <x v="0"/>
    <x v="604"/>
    <x v="20"/>
    <x v="806"/>
    <x v="12"/>
    <x v="889"/>
    <x v="1"/>
    <x v="1014"/>
    <x v="1129"/>
    <x v="923"/>
    <x v="100"/>
    <x v="1108"/>
    <x v="1129"/>
    <x v="1172"/>
    <x v="5"/>
    <x v="0"/>
  </r>
  <r>
    <x v="1"/>
    <x v="49"/>
    <x v="92"/>
    <x v="4"/>
    <x v="1448"/>
    <x v="983"/>
    <x v="9"/>
    <x v="1"/>
    <x v="1"/>
    <x v="38"/>
    <x v="0"/>
    <x v="301"/>
    <x v="9"/>
    <x v="382"/>
    <x v="12"/>
    <x v="439"/>
    <x v="1"/>
    <x v="518"/>
    <x v="1129"/>
    <x v="923"/>
    <x v="47"/>
    <x v="576"/>
    <x v="591"/>
    <x v="658"/>
    <x v="5"/>
    <x v="0"/>
  </r>
  <r>
    <x v="1"/>
    <x v="49"/>
    <x v="274"/>
    <x v="4"/>
    <x v="1449"/>
    <x v="984"/>
    <x v="14"/>
    <x v="1"/>
    <x v="1"/>
    <x v="44"/>
    <x v="0"/>
    <x v="423"/>
    <x v="14"/>
    <x v="562"/>
    <x v="6"/>
    <x v="605"/>
    <x v="1"/>
    <x v="685"/>
    <x v="1129"/>
    <x v="923"/>
    <x v="73"/>
    <x v="750"/>
    <x v="772"/>
    <x v="939"/>
    <x v="5"/>
    <x v="0"/>
  </r>
  <r>
    <x v="1"/>
    <x v="49"/>
    <x v="295"/>
    <x v="4"/>
    <x v="1450"/>
    <x v="962"/>
    <x v="45"/>
    <x v="1"/>
    <x v="1"/>
    <x v="44"/>
    <x v="0"/>
    <x v="815"/>
    <x v="45"/>
    <x v="1042"/>
    <x v="6"/>
    <x v="1166"/>
    <x v="1"/>
    <x v="1239"/>
    <x v="1129"/>
    <x v="923"/>
    <x v="174"/>
    <x v="1310"/>
    <x v="1298"/>
    <x v="1302"/>
    <x v="5"/>
    <x v="0"/>
  </r>
  <r>
    <x v="1"/>
    <x v="49"/>
    <x v="702"/>
    <x v="4"/>
    <x v="1451"/>
    <x v="963"/>
    <x v="20"/>
    <x v="1"/>
    <x v="1"/>
    <x v="49"/>
    <x v="0"/>
    <x v="652"/>
    <x v="20"/>
    <x v="866"/>
    <x v="1"/>
    <x v="894"/>
    <x v="1"/>
    <x v="1019"/>
    <x v="1129"/>
    <x v="923"/>
    <x v="102"/>
    <x v="1116"/>
    <x v="1132"/>
    <x v="1174"/>
    <x v="5"/>
    <x v="0"/>
  </r>
  <r>
    <x v="1"/>
    <x v="49"/>
    <x v="609"/>
    <x v="4"/>
    <x v="1452"/>
    <x v="979"/>
    <x v="58"/>
    <x v="1"/>
    <x v="1"/>
    <x v="49"/>
    <x v="0"/>
    <x v="850"/>
    <x v="58"/>
    <x v="1080"/>
    <x v="1"/>
    <x v="1203"/>
    <x v="1"/>
    <x v="1282"/>
    <x v="1129"/>
    <x v="923"/>
    <x v="189"/>
    <x v="1349"/>
    <x v="1336"/>
    <x v="1338"/>
    <x v="5"/>
    <x v="0"/>
  </r>
  <r>
    <x v="1"/>
    <x v="49"/>
    <x v="581"/>
    <x v="4"/>
    <x v="1453"/>
    <x v="980"/>
    <x v="47"/>
    <x v="1"/>
    <x v="1"/>
    <x v="38"/>
    <x v="0"/>
    <x v="826"/>
    <x v="47"/>
    <x v="1054"/>
    <x v="12"/>
    <x v="1183"/>
    <x v="1"/>
    <x v="1256"/>
    <x v="1129"/>
    <x v="923"/>
    <x v="180"/>
    <x v="1327"/>
    <x v="1315"/>
    <x v="1319"/>
    <x v="5"/>
    <x v="0"/>
  </r>
  <r>
    <x v="1"/>
    <x v="49"/>
    <x v="201"/>
    <x v="4"/>
    <x v="1454"/>
    <x v="981"/>
    <x v="18"/>
    <x v="1"/>
    <x v="1"/>
    <x v="38"/>
    <x v="0"/>
    <x v="525"/>
    <x v="18"/>
    <x v="698"/>
    <x v="12"/>
    <x v="761"/>
    <x v="1"/>
    <x v="889"/>
    <x v="1129"/>
    <x v="923"/>
    <x v="92"/>
    <x v="981"/>
    <x v="1092"/>
    <x v="1139"/>
    <x v="5"/>
    <x v="0"/>
  </r>
  <r>
    <x v="1"/>
    <x v="49"/>
    <x v="581"/>
    <x v="4"/>
    <x v="1455"/>
    <x v="985"/>
    <x v="1"/>
    <x v="1"/>
    <x v="1"/>
    <x v="38"/>
    <x v="0"/>
    <x v="13"/>
    <x v="1"/>
    <x v="14"/>
    <x v="12"/>
    <x v="18"/>
    <x v="1"/>
    <x v="25"/>
    <x v="1129"/>
    <x v="923"/>
    <x v="1"/>
    <x v="34"/>
    <x v="41"/>
    <x v="47"/>
    <x v="5"/>
    <x v="0"/>
  </r>
  <r>
    <x v="7"/>
    <x v="52"/>
    <x v="494"/>
    <x v="7"/>
    <x v="1401"/>
    <x v="431"/>
    <x v="15"/>
    <x v="0"/>
    <x v="1"/>
    <x v="9"/>
    <x v="0"/>
    <x v="461"/>
    <x v="15"/>
    <x v="612"/>
    <x v="12"/>
    <x v="684"/>
    <x v="3"/>
    <x v="1076"/>
    <x v="1129"/>
    <x v="563"/>
    <x v="39"/>
    <x v="1060"/>
    <x v="1068"/>
    <x v="1133"/>
    <x v="10"/>
    <x v="1"/>
  </r>
  <r>
    <x v="7"/>
    <x v="52"/>
    <x v="646"/>
    <x v="3"/>
    <x v="1402"/>
    <x v="215"/>
    <x v="20"/>
    <x v="0"/>
    <x v="1"/>
    <x v="8"/>
    <x v="0"/>
    <x v="693"/>
    <x v="20"/>
    <x v="914"/>
    <x v="12"/>
    <x v="1035"/>
    <x v="3"/>
    <x v="1186"/>
    <x v="1129"/>
    <x v="923"/>
    <x v="59"/>
    <x v="1229"/>
    <x v="1224"/>
    <x v="1226"/>
    <x v="4"/>
    <x v="1"/>
  </r>
  <r>
    <x v="7"/>
    <x v="52"/>
    <x v="260"/>
    <x v="3"/>
    <x v="1403"/>
    <x v="216"/>
    <x v="5"/>
    <x v="0"/>
    <x v="1"/>
    <x v="15"/>
    <x v="0"/>
    <x v="145"/>
    <x v="5"/>
    <x v="164"/>
    <x v="12"/>
    <x v="205"/>
    <x v="3"/>
    <x v="359"/>
    <x v="1129"/>
    <x v="923"/>
    <x v="15"/>
    <x v="342"/>
    <x v="352"/>
    <x v="405"/>
    <x v="4"/>
    <x v="1"/>
  </r>
  <r>
    <x v="7"/>
    <x v="52"/>
    <x v="514"/>
    <x v="3"/>
    <x v="1404"/>
    <x v="217"/>
    <x v="58"/>
    <x v="0"/>
    <x v="1"/>
    <x v="4"/>
    <x v="0"/>
    <x v="872"/>
    <x v="58"/>
    <x v="1102"/>
    <x v="12"/>
    <x v="1228"/>
    <x v="3"/>
    <x v="1330"/>
    <x v="1129"/>
    <x v="923"/>
    <x v="148"/>
    <x v="1383"/>
    <x v="1369"/>
    <x v="1367"/>
    <x v="4"/>
    <x v="1"/>
  </r>
  <r>
    <x v="6"/>
    <x v="51"/>
    <x v="506"/>
    <x v="1"/>
    <x v="1129"/>
    <x v="714"/>
    <x v="29"/>
    <x v="0"/>
    <x v="1"/>
    <x v="18"/>
    <x v="0"/>
    <x v="743"/>
    <x v="29"/>
    <x v="969"/>
    <x v="12"/>
    <x v="1094"/>
    <x v="3"/>
    <x v="1218"/>
    <x v="1129"/>
    <x v="923"/>
    <x v="78"/>
    <x v="1265"/>
    <x v="1250"/>
    <x v="1258"/>
    <x v="1"/>
    <x v="1"/>
  </r>
  <r>
    <x v="6"/>
    <x v="51"/>
    <x v="464"/>
    <x v="4"/>
    <x v="1130"/>
    <x v="999"/>
    <x v="36"/>
    <x v="1"/>
    <x v="1"/>
    <x v="41"/>
    <x v="0"/>
    <x v="786"/>
    <x v="36"/>
    <x v="1012"/>
    <x v="9"/>
    <x v="1136"/>
    <x v="1"/>
    <x v="1213"/>
    <x v="1129"/>
    <x v="923"/>
    <x v="156"/>
    <x v="1286"/>
    <x v="1271"/>
    <x v="1278"/>
    <x v="5"/>
    <x v="0"/>
  </r>
  <r>
    <x v="6"/>
    <x v="51"/>
    <x v="655"/>
    <x v="4"/>
    <x v="1131"/>
    <x v="998"/>
    <x v="58"/>
    <x v="1"/>
    <x v="1"/>
    <x v="38"/>
    <x v="0"/>
    <x v="855"/>
    <x v="58"/>
    <x v="1085"/>
    <x v="12"/>
    <x v="1215"/>
    <x v="1"/>
    <x v="1291"/>
    <x v="1129"/>
    <x v="923"/>
    <x v="194"/>
    <x v="1360"/>
    <x v="1347"/>
    <x v="1346"/>
    <x v="5"/>
    <x v="0"/>
  </r>
  <r>
    <x v="6"/>
    <x v="51"/>
    <x v="880"/>
    <x v="4"/>
    <x v="1132"/>
    <x v="1000"/>
    <x v="58"/>
    <x v="1"/>
    <x v="1"/>
    <x v="38"/>
    <x v="0"/>
    <x v="861"/>
    <x v="58"/>
    <x v="1091"/>
    <x v="12"/>
    <x v="1218"/>
    <x v="1"/>
    <x v="1297"/>
    <x v="1129"/>
    <x v="914"/>
    <x v="141"/>
    <x v="1363"/>
    <x v="1331"/>
    <x v="1334"/>
    <x v="5"/>
    <x v="0"/>
  </r>
  <r>
    <x v="6"/>
    <x v="51"/>
    <x v="790"/>
    <x v="4"/>
    <x v="1133"/>
    <x v="986"/>
    <x v="85"/>
    <x v="1"/>
    <x v="1"/>
    <x v="38"/>
    <x v="0"/>
    <x v="907"/>
    <x v="85"/>
    <x v="1138"/>
    <x v="12"/>
    <x v="1268"/>
    <x v="1"/>
    <x v="1344"/>
    <x v="1129"/>
    <x v="923"/>
    <x v="228"/>
    <x v="1419"/>
    <x v="1402"/>
    <x v="1397"/>
    <x v="5"/>
    <x v="0"/>
  </r>
  <r>
    <x v="6"/>
    <x v="51"/>
    <x v="790"/>
    <x v="4"/>
    <x v="1133"/>
    <x v="1001"/>
    <x v="49"/>
    <x v="1"/>
    <x v="1"/>
    <x v="38"/>
    <x v="0"/>
    <x v="820"/>
    <x v="49"/>
    <x v="1048"/>
    <x v="12"/>
    <x v="1175"/>
    <x v="1"/>
    <x v="1249"/>
    <x v="1129"/>
    <x v="923"/>
    <x v="230"/>
    <x v="1425"/>
    <x v="0"/>
    <x v="0"/>
    <x v="5"/>
    <x v="0"/>
  </r>
  <r>
    <x v="6"/>
    <x v="51"/>
    <x v="399"/>
    <x v="4"/>
    <x v="1134"/>
    <x v="992"/>
    <x v="49"/>
    <x v="1"/>
    <x v="1"/>
    <x v="44"/>
    <x v="0"/>
    <x v="825"/>
    <x v="49"/>
    <x v="1053"/>
    <x v="6"/>
    <x v="1176"/>
    <x v="1"/>
    <x v="1250"/>
    <x v="1129"/>
    <x v="923"/>
    <x v="223"/>
    <x v="1413"/>
    <x v="1396"/>
    <x v="1393"/>
    <x v="5"/>
    <x v="0"/>
  </r>
  <r>
    <x v="6"/>
    <x v="51"/>
    <x v="399"/>
    <x v="4"/>
    <x v="1134"/>
    <x v="993"/>
    <x v="82"/>
    <x v="1"/>
    <x v="1"/>
    <x v="38"/>
    <x v="0"/>
    <x v="899"/>
    <x v="82"/>
    <x v="1129"/>
    <x v="12"/>
    <x v="1259"/>
    <x v="1"/>
    <x v="1331"/>
    <x v="1129"/>
    <x v="923"/>
    <x v="230"/>
    <x v="1425"/>
    <x v="0"/>
    <x v="0"/>
    <x v="5"/>
    <x v="0"/>
  </r>
  <r>
    <x v="6"/>
    <x v="51"/>
    <x v="582"/>
    <x v="4"/>
    <x v="1135"/>
    <x v="987"/>
    <x v="74"/>
    <x v="1"/>
    <x v="1"/>
    <x v="38"/>
    <x v="0"/>
    <x v="884"/>
    <x v="74"/>
    <x v="1114"/>
    <x v="12"/>
    <x v="1242"/>
    <x v="1"/>
    <x v="1319"/>
    <x v="1129"/>
    <x v="923"/>
    <x v="207"/>
    <x v="1381"/>
    <x v="1366"/>
    <x v="1365"/>
    <x v="5"/>
    <x v="0"/>
  </r>
  <r>
    <x v="6"/>
    <x v="51"/>
    <x v="572"/>
    <x v="4"/>
    <x v="1136"/>
    <x v="991"/>
    <x v="37"/>
    <x v="1"/>
    <x v="1"/>
    <x v="38"/>
    <x v="0"/>
    <x v="778"/>
    <x v="37"/>
    <x v="1004"/>
    <x v="12"/>
    <x v="1131"/>
    <x v="1"/>
    <x v="1209"/>
    <x v="1129"/>
    <x v="923"/>
    <x v="153"/>
    <x v="1281"/>
    <x v="1266"/>
    <x v="1274"/>
    <x v="5"/>
    <x v="0"/>
  </r>
  <r>
    <x v="6"/>
    <x v="51"/>
    <x v="478"/>
    <x v="4"/>
    <x v="1137"/>
    <x v="988"/>
    <x v="17"/>
    <x v="1"/>
    <x v="1"/>
    <x v="38"/>
    <x v="0"/>
    <x v="457"/>
    <x v="17"/>
    <x v="606"/>
    <x v="12"/>
    <x v="675"/>
    <x v="1"/>
    <x v="752"/>
    <x v="1129"/>
    <x v="923"/>
    <x v="82"/>
    <x v="819"/>
    <x v="863"/>
    <x v="1082"/>
    <x v="5"/>
    <x v="0"/>
  </r>
  <r>
    <x v="6"/>
    <x v="51"/>
    <x v="416"/>
    <x v="4"/>
    <x v="1138"/>
    <x v="1003"/>
    <x v="11"/>
    <x v="1"/>
    <x v="1"/>
    <x v="38"/>
    <x v="0"/>
    <x v="349"/>
    <x v="11"/>
    <x v="455"/>
    <x v="12"/>
    <x v="520"/>
    <x v="1"/>
    <x v="598"/>
    <x v="1129"/>
    <x v="923"/>
    <x v="53"/>
    <x v="651"/>
    <x v="664"/>
    <x v="746"/>
    <x v="5"/>
    <x v="0"/>
  </r>
  <r>
    <x v="6"/>
    <x v="51"/>
    <x v="395"/>
    <x v="4"/>
    <x v="1139"/>
    <x v="1004"/>
    <x v="10"/>
    <x v="1"/>
    <x v="1"/>
    <x v="41"/>
    <x v="0"/>
    <x v="295"/>
    <x v="10"/>
    <x v="373"/>
    <x v="9"/>
    <x v="425"/>
    <x v="1"/>
    <x v="496"/>
    <x v="1129"/>
    <x v="923"/>
    <x v="45"/>
    <x v="555"/>
    <x v="576"/>
    <x v="647"/>
    <x v="5"/>
    <x v="0"/>
  </r>
  <r>
    <x v="3"/>
    <x v="57"/>
    <x v="700"/>
    <x v="9"/>
    <x v="1494"/>
    <x v="94"/>
    <x v="3"/>
    <x v="0"/>
    <x v="1"/>
    <x v="18"/>
    <x v="0"/>
    <x v="58"/>
    <x v="3"/>
    <x v="60"/>
    <x v="12"/>
    <x v="79"/>
    <x v="3"/>
    <x v="161"/>
    <x v="1129"/>
    <x v="64"/>
    <x v="7"/>
    <x v="181"/>
    <x v="168"/>
    <x v="211"/>
    <x v="16"/>
    <x v="1"/>
  </r>
  <r>
    <x v="5"/>
    <x v="54"/>
    <x v="469"/>
    <x v="4"/>
    <x v="547"/>
    <x v="810"/>
    <x v="60"/>
    <x v="1"/>
    <x v="1"/>
    <x v="38"/>
    <x v="0"/>
    <x v="869"/>
    <x v="60"/>
    <x v="1099"/>
    <x v="12"/>
    <x v="1227"/>
    <x v="1"/>
    <x v="1305"/>
    <x v="1129"/>
    <x v="916"/>
    <x v="147"/>
    <x v="1369"/>
    <x v="1343"/>
    <x v="1343"/>
    <x v="5"/>
    <x v="0"/>
  </r>
  <r>
    <x v="5"/>
    <x v="54"/>
    <x v="694"/>
    <x v="4"/>
    <x v="548"/>
    <x v="1014"/>
    <x v="60"/>
    <x v="0"/>
    <x v="1"/>
    <x v="18"/>
    <x v="0"/>
    <x v="856"/>
    <x v="60"/>
    <x v="1086"/>
    <x v="12"/>
    <x v="1216"/>
    <x v="3"/>
    <x v="1325"/>
    <x v="1129"/>
    <x v="913"/>
    <x v="170"/>
    <x v="1384"/>
    <x v="1362"/>
    <x v="1363"/>
    <x v="5"/>
    <x v="0"/>
  </r>
  <r>
    <x v="5"/>
    <x v="55"/>
    <x v="374"/>
    <x v="4"/>
    <x v="549"/>
    <x v="811"/>
    <x v="13"/>
    <x v="0"/>
    <x v="1"/>
    <x v="18"/>
    <x v="0"/>
    <x v="425"/>
    <x v="13"/>
    <x v="564"/>
    <x v="12"/>
    <x v="626"/>
    <x v="3"/>
    <x v="986"/>
    <x v="1129"/>
    <x v="923"/>
    <x v="60"/>
    <x v="923"/>
    <x v="1049"/>
    <x v="1128"/>
    <x v="5"/>
    <x v="0"/>
  </r>
  <r>
    <x v="5"/>
    <x v="55"/>
    <x v="584"/>
    <x v="4"/>
    <x v="550"/>
    <x v="812"/>
    <x v="36"/>
    <x v="1"/>
    <x v="1"/>
    <x v="38"/>
    <x v="0"/>
    <x v="760"/>
    <x v="36"/>
    <x v="986"/>
    <x v="12"/>
    <x v="1114"/>
    <x v="1"/>
    <x v="1191"/>
    <x v="1129"/>
    <x v="923"/>
    <x v="140"/>
    <x v="1264"/>
    <x v="1249"/>
    <x v="1257"/>
    <x v="5"/>
    <x v="0"/>
  </r>
  <r>
    <x v="5"/>
    <x v="55"/>
    <x v="692"/>
    <x v="4"/>
    <x v="551"/>
    <x v="813"/>
    <x v="57"/>
    <x v="1"/>
    <x v="1"/>
    <x v="38"/>
    <x v="0"/>
    <x v="859"/>
    <x v="57"/>
    <x v="1089"/>
    <x v="12"/>
    <x v="1217"/>
    <x v="1"/>
    <x v="1296"/>
    <x v="1129"/>
    <x v="923"/>
    <x v="195"/>
    <x v="1361"/>
    <x v="1348"/>
    <x v="1348"/>
    <x v="5"/>
    <x v="0"/>
  </r>
  <r>
    <x v="5"/>
    <x v="55"/>
    <x v="327"/>
    <x v="4"/>
    <x v="552"/>
    <x v="814"/>
    <x v="15"/>
    <x v="0"/>
    <x v="1"/>
    <x v="13"/>
    <x v="0"/>
    <x v="463"/>
    <x v="15"/>
    <x v="615"/>
    <x v="12"/>
    <x v="687"/>
    <x v="3"/>
    <x v="1081"/>
    <x v="1129"/>
    <x v="849"/>
    <x v="51"/>
    <x v="1146"/>
    <x v="1105"/>
    <x v="1144"/>
    <x v="5"/>
    <x v="0"/>
  </r>
  <r>
    <x v="5"/>
    <x v="55"/>
    <x v="410"/>
    <x v="4"/>
    <x v="553"/>
    <x v="815"/>
    <x v="58"/>
    <x v="1"/>
    <x v="1"/>
    <x v="38"/>
    <x v="0"/>
    <x v="832"/>
    <x v="58"/>
    <x v="1061"/>
    <x v="12"/>
    <x v="1188"/>
    <x v="1"/>
    <x v="1268"/>
    <x v="1129"/>
    <x v="923"/>
    <x v="182"/>
    <x v="1332"/>
    <x v="1318"/>
    <x v="1323"/>
    <x v="5"/>
    <x v="0"/>
  </r>
  <r>
    <x v="5"/>
    <x v="56"/>
    <x v="338"/>
    <x v="4"/>
    <x v="554"/>
    <x v="816"/>
    <x v="15"/>
    <x v="1"/>
    <x v="1"/>
    <x v="38"/>
    <x v="0"/>
    <x v="402"/>
    <x v="15"/>
    <x v="527"/>
    <x v="12"/>
    <x v="592"/>
    <x v="1"/>
    <x v="668"/>
    <x v="1129"/>
    <x v="923"/>
    <x v="68"/>
    <x v="729"/>
    <x v="757"/>
    <x v="886"/>
    <x v="5"/>
    <x v="0"/>
  </r>
  <r>
    <x v="5"/>
    <x v="56"/>
    <x v="145"/>
    <x v="4"/>
    <x v="555"/>
    <x v="817"/>
    <x v="41"/>
    <x v="0"/>
    <x v="1"/>
    <x v="18"/>
    <x v="0"/>
    <x v="794"/>
    <x v="41"/>
    <x v="1021"/>
    <x v="12"/>
    <x v="1148"/>
    <x v="3"/>
    <x v="1273"/>
    <x v="1129"/>
    <x v="923"/>
    <x v="142"/>
    <x v="1322"/>
    <x v="1310"/>
    <x v="1314"/>
    <x v="5"/>
    <x v="0"/>
  </r>
  <r>
    <x v="3"/>
    <x v="59"/>
    <x v="45"/>
    <x v="1"/>
    <x v="1495"/>
    <x v="214"/>
    <x v="32"/>
    <x v="1"/>
    <x v="1"/>
    <x v="38"/>
    <x v="0"/>
    <x v="752"/>
    <x v="32"/>
    <x v="978"/>
    <x v="12"/>
    <x v="1103"/>
    <x v="1"/>
    <x v="1183"/>
    <x v="1129"/>
    <x v="923"/>
    <x v="133"/>
    <x v="1251"/>
    <x v="1237"/>
    <x v="1242"/>
    <x v="1"/>
    <x v="1"/>
  </r>
  <r>
    <x v="0"/>
    <x v="57"/>
    <x v="45"/>
    <x v="1"/>
    <x v="1470"/>
    <x v="719"/>
    <x v="41"/>
    <x v="1"/>
    <x v="1"/>
    <x v="38"/>
    <x v="0"/>
    <x v="776"/>
    <x v="41"/>
    <x v="1002"/>
    <x v="12"/>
    <x v="1130"/>
    <x v="1"/>
    <x v="1205"/>
    <x v="1129"/>
    <x v="923"/>
    <x v="152"/>
    <x v="1278"/>
    <x v="1262"/>
    <x v="1270"/>
    <x v="1"/>
    <x v="1"/>
  </r>
  <r>
    <x v="5"/>
    <x v="58"/>
    <x v="372"/>
    <x v="4"/>
    <x v="556"/>
    <x v="818"/>
    <x v="54"/>
    <x v="1"/>
    <x v="1"/>
    <x v="38"/>
    <x v="0"/>
    <x v="840"/>
    <x v="54"/>
    <x v="1069"/>
    <x v="12"/>
    <x v="1198"/>
    <x v="1"/>
    <x v="1278"/>
    <x v="1129"/>
    <x v="923"/>
    <x v="185"/>
    <x v="1344"/>
    <x v="1330"/>
    <x v="1333"/>
    <x v="5"/>
    <x v="0"/>
  </r>
  <r>
    <x v="5"/>
    <x v="59"/>
    <x v="265"/>
    <x v="4"/>
    <x v="557"/>
    <x v="819"/>
    <x v="49"/>
    <x v="1"/>
    <x v="1"/>
    <x v="38"/>
    <x v="0"/>
    <x v="810"/>
    <x v="49"/>
    <x v="1037"/>
    <x v="12"/>
    <x v="1162"/>
    <x v="1"/>
    <x v="1237"/>
    <x v="1129"/>
    <x v="923"/>
    <x v="172"/>
    <x v="1306"/>
    <x v="1294"/>
    <x v="1300"/>
    <x v="5"/>
    <x v="0"/>
  </r>
  <r>
    <x v="7"/>
    <x v="59"/>
    <x v="806"/>
    <x v="8"/>
    <x v="1405"/>
    <x v="749"/>
    <x v="4"/>
    <x v="0"/>
    <x v="1"/>
    <x v="17"/>
    <x v="0"/>
    <x v="114"/>
    <x v="4"/>
    <x v="122"/>
    <x v="12"/>
    <x v="158"/>
    <x v="3"/>
    <x v="306"/>
    <x v="1129"/>
    <x v="923"/>
    <x v="24"/>
    <x v="324"/>
    <x v="336"/>
    <x v="391"/>
    <x v="13"/>
    <x v="1"/>
  </r>
  <r>
    <x v="5"/>
    <x v="59"/>
    <x v="469"/>
    <x v="4"/>
    <x v="558"/>
    <x v="820"/>
    <x v="73"/>
    <x v="1"/>
    <x v="1"/>
    <x v="38"/>
    <x v="0"/>
    <x v="895"/>
    <x v="73"/>
    <x v="1125"/>
    <x v="12"/>
    <x v="1253"/>
    <x v="1"/>
    <x v="1328"/>
    <x v="1129"/>
    <x v="923"/>
    <x v="212"/>
    <x v="1390"/>
    <x v="1375"/>
    <x v="1373"/>
    <x v="5"/>
    <x v="0"/>
  </r>
  <r>
    <x v="5"/>
    <x v="59"/>
    <x v="398"/>
    <x v="4"/>
    <x v="559"/>
    <x v="821"/>
    <x v="17"/>
    <x v="1"/>
    <x v="1"/>
    <x v="38"/>
    <x v="0"/>
    <x v="583"/>
    <x v="17"/>
    <x v="777"/>
    <x v="12"/>
    <x v="852"/>
    <x v="1"/>
    <x v="980"/>
    <x v="1129"/>
    <x v="923"/>
    <x v="98"/>
    <x v="1079"/>
    <x v="1121"/>
    <x v="1164"/>
    <x v="5"/>
    <x v="0"/>
  </r>
  <r>
    <x v="5"/>
    <x v="59"/>
    <x v="692"/>
    <x v="4"/>
    <x v="560"/>
    <x v="822"/>
    <x v="19"/>
    <x v="1"/>
    <x v="1"/>
    <x v="38"/>
    <x v="0"/>
    <x v="636"/>
    <x v="19"/>
    <x v="849"/>
    <x v="12"/>
    <x v="942"/>
    <x v="1"/>
    <x v="1061"/>
    <x v="1129"/>
    <x v="923"/>
    <x v="107"/>
    <x v="1150"/>
    <x v="1151"/>
    <x v="1186"/>
    <x v="5"/>
    <x v="0"/>
  </r>
  <r>
    <x v="5"/>
    <x v="59"/>
    <x v="881"/>
    <x v="4"/>
    <x v="561"/>
    <x v="823"/>
    <x v="30"/>
    <x v="1"/>
    <x v="1"/>
    <x v="38"/>
    <x v="0"/>
    <x v="753"/>
    <x v="30"/>
    <x v="979"/>
    <x v="12"/>
    <x v="1104"/>
    <x v="1"/>
    <x v="1184"/>
    <x v="1129"/>
    <x v="923"/>
    <x v="134"/>
    <x v="1253"/>
    <x v="1240"/>
    <x v="1246"/>
    <x v="5"/>
    <x v="0"/>
  </r>
  <r>
    <x v="5"/>
    <x v="59"/>
    <x v="390"/>
    <x v="4"/>
    <x v="562"/>
    <x v="824"/>
    <x v="50"/>
    <x v="1"/>
    <x v="1"/>
    <x v="41"/>
    <x v="0"/>
    <x v="834"/>
    <x v="50"/>
    <x v="1063"/>
    <x v="9"/>
    <x v="1191"/>
    <x v="1"/>
    <x v="1272"/>
    <x v="1129"/>
    <x v="923"/>
    <x v="183"/>
    <x v="1336"/>
    <x v="1320"/>
    <x v="1325"/>
    <x v="5"/>
    <x v="0"/>
  </r>
  <r>
    <x v="5"/>
    <x v="59"/>
    <x v="382"/>
    <x v="4"/>
    <x v="563"/>
    <x v="825"/>
    <x v="82"/>
    <x v="0"/>
    <x v="1"/>
    <x v="2"/>
    <x v="0"/>
    <x v="904"/>
    <x v="82"/>
    <x v="1135"/>
    <x v="12"/>
    <x v="1265"/>
    <x v="3"/>
    <x v="1354"/>
    <x v="1129"/>
    <x v="923"/>
    <x v="217"/>
    <x v="1411"/>
    <x v="1394"/>
    <x v="1392"/>
    <x v="5"/>
    <x v="0"/>
  </r>
  <r>
    <x v="5"/>
    <x v="59"/>
    <x v="372"/>
    <x v="4"/>
    <x v="564"/>
    <x v="826"/>
    <x v="15"/>
    <x v="1"/>
    <x v="1"/>
    <x v="38"/>
    <x v="0"/>
    <x v="445"/>
    <x v="15"/>
    <x v="589"/>
    <x v="12"/>
    <x v="654"/>
    <x v="1"/>
    <x v="739"/>
    <x v="1129"/>
    <x v="923"/>
    <x v="80"/>
    <x v="797"/>
    <x v="831"/>
    <x v="1058"/>
    <x v="5"/>
    <x v="0"/>
  </r>
  <r>
    <x v="5"/>
    <x v="59"/>
    <x v="108"/>
    <x v="4"/>
    <x v="565"/>
    <x v="827"/>
    <x v="20"/>
    <x v="0"/>
    <x v="1"/>
    <x v="9"/>
    <x v="0"/>
    <x v="493"/>
    <x v="20"/>
    <x v="653"/>
    <x v="12"/>
    <x v="723"/>
    <x v="3"/>
    <x v="1103"/>
    <x v="1129"/>
    <x v="859"/>
    <x v="55"/>
    <x v="1168"/>
    <x v="1135"/>
    <x v="1176"/>
    <x v="5"/>
    <x v="0"/>
  </r>
  <r>
    <x v="5"/>
    <x v="59"/>
    <x v="292"/>
    <x v="4"/>
    <x v="566"/>
    <x v="828"/>
    <x v="24"/>
    <x v="1"/>
    <x v="1"/>
    <x v="40"/>
    <x v="0"/>
    <x v="698"/>
    <x v="24"/>
    <x v="919"/>
    <x v="10"/>
    <x v="1034"/>
    <x v="1"/>
    <x v="1114"/>
    <x v="1129"/>
    <x v="923"/>
    <x v="114"/>
    <x v="1190"/>
    <x v="1199"/>
    <x v="1209"/>
    <x v="5"/>
    <x v="0"/>
  </r>
  <r>
    <x v="5"/>
    <x v="59"/>
    <x v="388"/>
    <x v="4"/>
    <x v="567"/>
    <x v="829"/>
    <x v="19"/>
    <x v="1"/>
    <x v="1"/>
    <x v="41"/>
    <x v="0"/>
    <x v="631"/>
    <x v="19"/>
    <x v="840"/>
    <x v="9"/>
    <x v="913"/>
    <x v="1"/>
    <x v="1043"/>
    <x v="1129"/>
    <x v="923"/>
    <x v="105"/>
    <x v="1127"/>
    <x v="1138"/>
    <x v="1178"/>
    <x v="5"/>
    <x v="0"/>
  </r>
  <r>
    <x v="5"/>
    <x v="62"/>
    <x v="505"/>
    <x v="4"/>
    <x v="568"/>
    <x v="830"/>
    <x v="39"/>
    <x v="1"/>
    <x v="1"/>
    <x v="38"/>
    <x v="0"/>
    <x v="785"/>
    <x v="39"/>
    <x v="1011"/>
    <x v="12"/>
    <x v="1138"/>
    <x v="1"/>
    <x v="1214"/>
    <x v="1129"/>
    <x v="923"/>
    <x v="158"/>
    <x v="1288"/>
    <x v="1273"/>
    <x v="1279"/>
    <x v="5"/>
    <x v="0"/>
  </r>
  <r>
    <x v="5"/>
    <x v="62"/>
    <x v="382"/>
    <x v="4"/>
    <x v="569"/>
    <x v="831"/>
    <x v="42"/>
    <x v="1"/>
    <x v="1"/>
    <x v="38"/>
    <x v="0"/>
    <x v="790"/>
    <x v="42"/>
    <x v="1016"/>
    <x v="12"/>
    <x v="1143"/>
    <x v="1"/>
    <x v="1219"/>
    <x v="1129"/>
    <x v="923"/>
    <x v="161"/>
    <x v="1290"/>
    <x v="1275"/>
    <x v="1285"/>
    <x v="5"/>
    <x v="0"/>
  </r>
  <r>
    <x v="5"/>
    <x v="62"/>
    <x v="382"/>
    <x v="4"/>
    <x v="570"/>
    <x v="832"/>
    <x v="17"/>
    <x v="0"/>
    <x v="1"/>
    <x v="9"/>
    <x v="0"/>
    <x v="494"/>
    <x v="17"/>
    <x v="655"/>
    <x v="12"/>
    <x v="725"/>
    <x v="3"/>
    <x v="1107"/>
    <x v="1129"/>
    <x v="923"/>
    <x v="88"/>
    <x v="1156"/>
    <x v="1165"/>
    <x v="1194"/>
    <x v="5"/>
    <x v="0"/>
  </r>
  <r>
    <x v="4"/>
    <x v="59"/>
    <x v="450"/>
    <x v="11"/>
    <x v="95"/>
    <x v="763"/>
    <x v="5"/>
    <x v="0"/>
    <x v="1"/>
    <x v="18"/>
    <x v="0"/>
    <x v="166"/>
    <x v="5"/>
    <x v="192"/>
    <x v="12"/>
    <x v="239"/>
    <x v="3"/>
    <x v="396"/>
    <x v="1129"/>
    <x v="923"/>
    <x v="28"/>
    <x v="419"/>
    <x v="434"/>
    <x v="540"/>
    <x v="7"/>
    <x v="2"/>
  </r>
  <r>
    <x v="4"/>
    <x v="59"/>
    <x v="367"/>
    <x v="11"/>
    <x v="96"/>
    <x v="764"/>
    <x v="68"/>
    <x v="0"/>
    <x v="1"/>
    <x v="18"/>
    <x v="0"/>
    <x v="888"/>
    <x v="68"/>
    <x v="1118"/>
    <x v="12"/>
    <x v="1249"/>
    <x v="3"/>
    <x v="1345"/>
    <x v="1129"/>
    <x v="923"/>
    <x v="209"/>
    <x v="1403"/>
    <x v="1386"/>
    <x v="1381"/>
    <x v="7"/>
    <x v="2"/>
  </r>
  <r>
    <x v="4"/>
    <x v="59"/>
    <x v="690"/>
    <x v="11"/>
    <x v="97"/>
    <x v="765"/>
    <x v="16"/>
    <x v="0"/>
    <x v="1"/>
    <x v="18"/>
    <x v="0"/>
    <x v="532"/>
    <x v="16"/>
    <x v="709"/>
    <x v="12"/>
    <x v="769"/>
    <x v="3"/>
    <x v="1126"/>
    <x v="1129"/>
    <x v="923"/>
    <x v="94"/>
    <x v="1176"/>
    <x v="1185"/>
    <x v="1203"/>
    <x v="7"/>
    <x v="2"/>
  </r>
  <r>
    <x v="4"/>
    <x v="60"/>
    <x v="375"/>
    <x v="11"/>
    <x v="98"/>
    <x v="766"/>
    <x v="1"/>
    <x v="0"/>
    <x v="1"/>
    <x v="18"/>
    <x v="0"/>
    <x v="21"/>
    <x v="1"/>
    <x v="22"/>
    <x v="12"/>
    <x v="30"/>
    <x v="3"/>
    <x v="46"/>
    <x v="1129"/>
    <x v="923"/>
    <x v="4"/>
    <x v="56"/>
    <x v="54"/>
    <x v="86"/>
    <x v="7"/>
    <x v="2"/>
  </r>
  <r>
    <x v="4"/>
    <x v="60"/>
    <x v="138"/>
    <x v="11"/>
    <x v="99"/>
    <x v="767"/>
    <x v="95"/>
    <x v="0"/>
    <x v="1"/>
    <x v="18"/>
    <x v="0"/>
    <x v="920"/>
    <x v="95"/>
    <x v="1151"/>
    <x v="12"/>
    <x v="1281"/>
    <x v="3"/>
    <x v="1365"/>
    <x v="1129"/>
    <x v="923"/>
    <x v="229"/>
    <x v="1424"/>
    <x v="1407"/>
    <x v="1402"/>
    <x v="7"/>
    <x v="2"/>
  </r>
  <r>
    <x v="4"/>
    <x v="60"/>
    <x v="621"/>
    <x v="11"/>
    <x v="100"/>
    <x v="769"/>
    <x v="69"/>
    <x v="0"/>
    <x v="1"/>
    <x v="18"/>
    <x v="0"/>
    <x v="889"/>
    <x v="69"/>
    <x v="1119"/>
    <x v="12"/>
    <x v="1250"/>
    <x v="3"/>
    <x v="1346"/>
    <x v="1129"/>
    <x v="923"/>
    <x v="210"/>
    <x v="1404"/>
    <x v="1387"/>
    <x v="1382"/>
    <x v="7"/>
    <x v="2"/>
  </r>
  <r>
    <x v="4"/>
    <x v="60"/>
    <x v="281"/>
    <x v="11"/>
    <x v="101"/>
    <x v="771"/>
    <x v="4"/>
    <x v="0"/>
    <x v="1"/>
    <x v="18"/>
    <x v="0"/>
    <x v="125"/>
    <x v="4"/>
    <x v="136"/>
    <x v="12"/>
    <x v="173"/>
    <x v="3"/>
    <x v="322"/>
    <x v="1129"/>
    <x v="923"/>
    <x v="26"/>
    <x v="347"/>
    <x v="357"/>
    <x v="407"/>
    <x v="7"/>
    <x v="2"/>
  </r>
  <r>
    <x v="2"/>
    <x v="62"/>
    <x v="733"/>
    <x v="9"/>
    <x v="731"/>
    <x v="95"/>
    <x v="18"/>
    <x v="0"/>
    <x v="1"/>
    <x v="0"/>
    <x v="0"/>
    <x v="592"/>
    <x v="18"/>
    <x v="790"/>
    <x v="12"/>
    <x v="868"/>
    <x v="3"/>
    <x v="1157"/>
    <x v="1129"/>
    <x v="714"/>
    <x v="85"/>
    <x v="1209"/>
    <x v="1198"/>
    <x v="1208"/>
    <x v="16"/>
    <x v="1"/>
  </r>
  <r>
    <x v="2"/>
    <x v="62"/>
    <x v="764"/>
    <x v="9"/>
    <x v="732"/>
    <x v="96"/>
    <x v="19"/>
    <x v="0"/>
    <x v="1"/>
    <x v="0"/>
    <x v="0"/>
    <x v="636"/>
    <x v="19"/>
    <x v="849"/>
    <x v="12"/>
    <x v="942"/>
    <x v="3"/>
    <x v="1171"/>
    <x v="1129"/>
    <x v="783"/>
    <x v="89"/>
    <x v="1228"/>
    <x v="1211"/>
    <x v="1218"/>
    <x v="16"/>
    <x v="1"/>
  </r>
  <r>
    <x v="2"/>
    <x v="62"/>
    <x v="761"/>
    <x v="9"/>
    <x v="733"/>
    <x v="97"/>
    <x v="19"/>
    <x v="0"/>
    <x v="1"/>
    <x v="0"/>
    <x v="0"/>
    <x v="597"/>
    <x v="19"/>
    <x v="796"/>
    <x v="12"/>
    <x v="876"/>
    <x v="3"/>
    <x v="1160"/>
    <x v="1129"/>
    <x v="722"/>
    <x v="86"/>
    <x v="1214"/>
    <x v="1200"/>
    <x v="1211"/>
    <x v="16"/>
    <x v="1"/>
  </r>
  <r>
    <x v="2"/>
    <x v="62"/>
    <x v="714"/>
    <x v="9"/>
    <x v="734"/>
    <x v="98"/>
    <x v="4"/>
    <x v="0"/>
    <x v="1"/>
    <x v="0"/>
    <x v="0"/>
    <x v="80"/>
    <x v="4"/>
    <x v="83"/>
    <x v="12"/>
    <x v="112"/>
    <x v="3"/>
    <x v="223"/>
    <x v="1129"/>
    <x v="88"/>
    <x v="17"/>
    <x v="253"/>
    <x v="239"/>
    <x v="297"/>
    <x v="16"/>
    <x v="1"/>
  </r>
  <r>
    <x v="0"/>
    <x v="61"/>
    <x v="647"/>
    <x v="11"/>
    <x v="1471"/>
    <x v="768"/>
    <x v="39"/>
    <x v="0"/>
    <x v="1"/>
    <x v="18"/>
    <x v="0"/>
    <x v="783"/>
    <x v="39"/>
    <x v="1009"/>
    <x v="12"/>
    <x v="1135"/>
    <x v="3"/>
    <x v="1260"/>
    <x v="1129"/>
    <x v="923"/>
    <x v="155"/>
    <x v="1319"/>
    <x v="1307"/>
    <x v="1311"/>
    <x v="7"/>
    <x v="2"/>
  </r>
  <r>
    <x v="0"/>
    <x v="61"/>
    <x v="454"/>
    <x v="11"/>
    <x v="1472"/>
    <x v="770"/>
    <x v="34"/>
    <x v="0"/>
    <x v="1"/>
    <x v="18"/>
    <x v="0"/>
    <x v="790"/>
    <x v="34"/>
    <x v="1017"/>
    <x v="12"/>
    <x v="1144"/>
    <x v="3"/>
    <x v="1270"/>
    <x v="1129"/>
    <x v="923"/>
    <x v="162"/>
    <x v="1325"/>
    <x v="1313"/>
    <x v="1317"/>
    <x v="7"/>
    <x v="2"/>
  </r>
  <r>
    <x v="0"/>
    <x v="61"/>
    <x v="558"/>
    <x v="11"/>
    <x v="1473"/>
    <x v="772"/>
    <x v="42"/>
    <x v="0"/>
    <x v="1"/>
    <x v="18"/>
    <x v="0"/>
    <x v="818"/>
    <x v="42"/>
    <x v="1046"/>
    <x v="12"/>
    <x v="1172"/>
    <x v="3"/>
    <x v="1293"/>
    <x v="1129"/>
    <x v="923"/>
    <x v="177"/>
    <x v="1354"/>
    <x v="1342"/>
    <x v="1342"/>
    <x v="7"/>
    <x v="2"/>
  </r>
  <r>
    <x v="0"/>
    <x v="61"/>
    <x v="341"/>
    <x v="11"/>
    <x v="1474"/>
    <x v="773"/>
    <x v="3"/>
    <x v="0"/>
    <x v="1"/>
    <x v="18"/>
    <x v="0"/>
    <x v="83"/>
    <x v="3"/>
    <x v="87"/>
    <x v="12"/>
    <x v="117"/>
    <x v="3"/>
    <x v="234"/>
    <x v="1129"/>
    <x v="923"/>
    <x v="19"/>
    <x v="252"/>
    <x v="261"/>
    <x v="324"/>
    <x v="7"/>
    <x v="2"/>
  </r>
  <r>
    <x v="0"/>
    <x v="61"/>
    <x v="498"/>
    <x v="11"/>
    <x v="1475"/>
    <x v="775"/>
    <x v="58"/>
    <x v="0"/>
    <x v="1"/>
    <x v="18"/>
    <x v="0"/>
    <x v="865"/>
    <x v="58"/>
    <x v="1095"/>
    <x v="12"/>
    <x v="1222"/>
    <x v="3"/>
    <x v="1329"/>
    <x v="1129"/>
    <x v="923"/>
    <x v="197"/>
    <x v="1386"/>
    <x v="1371"/>
    <x v="1368"/>
    <x v="7"/>
    <x v="2"/>
  </r>
  <r>
    <x v="0"/>
    <x v="61"/>
    <x v="283"/>
    <x v="11"/>
    <x v="1476"/>
    <x v="777"/>
    <x v="19"/>
    <x v="0"/>
    <x v="1"/>
    <x v="18"/>
    <x v="0"/>
    <x v="700"/>
    <x v="19"/>
    <x v="922"/>
    <x v="12"/>
    <x v="1042"/>
    <x v="3"/>
    <x v="1190"/>
    <x v="1129"/>
    <x v="923"/>
    <x v="116"/>
    <x v="1252"/>
    <x v="1238"/>
    <x v="1244"/>
    <x v="7"/>
    <x v="2"/>
  </r>
  <r>
    <x v="0"/>
    <x v="61"/>
    <x v="867"/>
    <x v="11"/>
    <x v="1477"/>
    <x v="778"/>
    <x v="24"/>
    <x v="0"/>
    <x v="1"/>
    <x v="18"/>
    <x v="0"/>
    <x v="705"/>
    <x v="24"/>
    <x v="927"/>
    <x v="12"/>
    <x v="1053"/>
    <x v="3"/>
    <x v="1198"/>
    <x v="1129"/>
    <x v="923"/>
    <x v="118"/>
    <x v="1256"/>
    <x v="1243"/>
    <x v="1251"/>
    <x v="7"/>
    <x v="2"/>
  </r>
  <r>
    <x v="0"/>
    <x v="61"/>
    <x v="67"/>
    <x v="11"/>
    <x v="1478"/>
    <x v="779"/>
    <x v="3"/>
    <x v="0"/>
    <x v="1"/>
    <x v="18"/>
    <x v="0"/>
    <x v="82"/>
    <x v="3"/>
    <x v="86"/>
    <x v="12"/>
    <x v="115"/>
    <x v="3"/>
    <x v="228"/>
    <x v="1129"/>
    <x v="923"/>
    <x v="18"/>
    <x v="244"/>
    <x v="255"/>
    <x v="317"/>
    <x v="7"/>
    <x v="2"/>
  </r>
  <r>
    <x v="0"/>
    <x v="61"/>
    <x v="533"/>
    <x v="11"/>
    <x v="1479"/>
    <x v="780"/>
    <x v="22"/>
    <x v="0"/>
    <x v="1"/>
    <x v="18"/>
    <x v="0"/>
    <x v="676"/>
    <x v="22"/>
    <x v="893"/>
    <x v="12"/>
    <x v="1004"/>
    <x v="3"/>
    <x v="1178"/>
    <x v="1129"/>
    <x v="923"/>
    <x v="112"/>
    <x v="1233"/>
    <x v="1226"/>
    <x v="1231"/>
    <x v="7"/>
    <x v="2"/>
  </r>
  <r>
    <x v="0"/>
    <x v="61"/>
    <x v="433"/>
    <x v="11"/>
    <x v="1480"/>
    <x v="781"/>
    <x v="49"/>
    <x v="0"/>
    <x v="1"/>
    <x v="18"/>
    <x v="0"/>
    <x v="851"/>
    <x v="49"/>
    <x v="1081"/>
    <x v="12"/>
    <x v="1210"/>
    <x v="3"/>
    <x v="1322"/>
    <x v="1129"/>
    <x v="923"/>
    <x v="193"/>
    <x v="1380"/>
    <x v="1365"/>
    <x v="1364"/>
    <x v="7"/>
    <x v="2"/>
  </r>
  <r>
    <x v="2"/>
    <x v="63"/>
    <x v="216"/>
    <x v="1"/>
    <x v="735"/>
    <x v="720"/>
    <x v="39"/>
    <x v="0"/>
    <x v="1"/>
    <x v="0"/>
    <x v="0"/>
    <x v="802"/>
    <x v="39"/>
    <x v="1029"/>
    <x v="12"/>
    <x v="1156"/>
    <x v="3"/>
    <x v="1281"/>
    <x v="1129"/>
    <x v="923"/>
    <x v="169"/>
    <x v="1335"/>
    <x v="1319"/>
    <x v="1324"/>
    <x v="1"/>
    <x v="1"/>
  </r>
  <r>
    <x v="2"/>
    <x v="64"/>
    <x v="507"/>
    <x v="1"/>
    <x v="736"/>
    <x v="721"/>
    <x v="71"/>
    <x v="0"/>
    <x v="1"/>
    <x v="18"/>
    <x v="0"/>
    <x v="881"/>
    <x v="71"/>
    <x v="1111"/>
    <x v="12"/>
    <x v="1241"/>
    <x v="3"/>
    <x v="1340"/>
    <x v="1129"/>
    <x v="923"/>
    <x v="206"/>
    <x v="1398"/>
    <x v="1383"/>
    <x v="1380"/>
    <x v="1"/>
    <x v="1"/>
  </r>
  <r>
    <x v="4"/>
    <x v="63"/>
    <x v="589"/>
    <x v="11"/>
    <x v="197"/>
    <x v="774"/>
    <x v="2"/>
    <x v="0"/>
    <x v="1"/>
    <x v="18"/>
    <x v="0"/>
    <x v="50"/>
    <x v="2"/>
    <x v="52"/>
    <x v="12"/>
    <x v="67"/>
    <x v="3"/>
    <x v="124"/>
    <x v="1129"/>
    <x v="923"/>
    <x v="12"/>
    <x v="146"/>
    <x v="147"/>
    <x v="180"/>
    <x v="7"/>
    <x v="2"/>
  </r>
  <r>
    <x v="4"/>
    <x v="63"/>
    <x v="381"/>
    <x v="11"/>
    <x v="198"/>
    <x v="776"/>
    <x v="1"/>
    <x v="0"/>
    <x v="1"/>
    <x v="18"/>
    <x v="0"/>
    <x v="12"/>
    <x v="1"/>
    <x v="13"/>
    <x v="12"/>
    <x v="17"/>
    <x v="3"/>
    <x v="42"/>
    <x v="1129"/>
    <x v="923"/>
    <x v="0"/>
    <x v="51"/>
    <x v="47"/>
    <x v="54"/>
    <x v="7"/>
    <x v="2"/>
  </r>
  <r>
    <x v="4"/>
    <x v="63"/>
    <x v="548"/>
    <x v="11"/>
    <x v="199"/>
    <x v="782"/>
    <x v="20"/>
    <x v="0"/>
    <x v="1"/>
    <x v="18"/>
    <x v="0"/>
    <x v="696"/>
    <x v="20"/>
    <x v="917"/>
    <x v="12"/>
    <x v="1037"/>
    <x v="3"/>
    <x v="1187"/>
    <x v="1129"/>
    <x v="923"/>
    <x v="115"/>
    <x v="1248"/>
    <x v="1234"/>
    <x v="1239"/>
    <x v="7"/>
    <x v="2"/>
  </r>
  <r>
    <x v="4"/>
    <x v="63"/>
    <x v="25"/>
    <x v="11"/>
    <x v="200"/>
    <x v="783"/>
    <x v="73"/>
    <x v="0"/>
    <x v="1"/>
    <x v="18"/>
    <x v="0"/>
    <x v="901"/>
    <x v="73"/>
    <x v="1132"/>
    <x v="12"/>
    <x v="1262"/>
    <x v="3"/>
    <x v="1352"/>
    <x v="1129"/>
    <x v="923"/>
    <x v="215"/>
    <x v="1409"/>
    <x v="1392"/>
    <x v="1389"/>
    <x v="7"/>
    <x v="2"/>
  </r>
  <r>
    <x v="4"/>
    <x v="63"/>
    <x v="16"/>
    <x v="11"/>
    <x v="201"/>
    <x v="784"/>
    <x v="53"/>
    <x v="0"/>
    <x v="1"/>
    <x v="18"/>
    <x v="0"/>
    <x v="842"/>
    <x v="53"/>
    <x v="1071"/>
    <x v="12"/>
    <x v="1200"/>
    <x v="3"/>
    <x v="1318"/>
    <x v="1129"/>
    <x v="923"/>
    <x v="186"/>
    <x v="1374"/>
    <x v="1358"/>
    <x v="1358"/>
    <x v="7"/>
    <x v="2"/>
  </r>
  <r>
    <x v="4"/>
    <x v="63"/>
    <x v="186"/>
    <x v="11"/>
    <x v="202"/>
    <x v="785"/>
    <x v="1"/>
    <x v="0"/>
    <x v="1"/>
    <x v="18"/>
    <x v="0"/>
    <x v="16"/>
    <x v="1"/>
    <x v="17"/>
    <x v="12"/>
    <x v="23"/>
    <x v="3"/>
    <x v="44"/>
    <x v="1129"/>
    <x v="923"/>
    <x v="3"/>
    <x v="53"/>
    <x v="49"/>
    <x v="64"/>
    <x v="7"/>
    <x v="2"/>
  </r>
  <r>
    <x v="4"/>
    <x v="63"/>
    <x v="262"/>
    <x v="11"/>
    <x v="203"/>
    <x v="786"/>
    <x v="10"/>
    <x v="0"/>
    <x v="1"/>
    <x v="18"/>
    <x v="0"/>
    <x v="363"/>
    <x v="10"/>
    <x v="478"/>
    <x v="12"/>
    <x v="539"/>
    <x v="3"/>
    <x v="765"/>
    <x v="1129"/>
    <x v="923"/>
    <x v="56"/>
    <x v="786"/>
    <x v="813"/>
    <x v="1031"/>
    <x v="7"/>
    <x v="2"/>
  </r>
  <r>
    <x v="4"/>
    <x v="63"/>
    <x v="521"/>
    <x v="11"/>
    <x v="204"/>
    <x v="787"/>
    <x v="34"/>
    <x v="0"/>
    <x v="1"/>
    <x v="18"/>
    <x v="0"/>
    <x v="784"/>
    <x v="34"/>
    <x v="1010"/>
    <x v="12"/>
    <x v="1137"/>
    <x v="3"/>
    <x v="1261"/>
    <x v="1129"/>
    <x v="923"/>
    <x v="157"/>
    <x v="1320"/>
    <x v="1308"/>
    <x v="1312"/>
    <x v="7"/>
    <x v="2"/>
  </r>
  <r>
    <x v="4"/>
    <x v="63"/>
    <x v="537"/>
    <x v="11"/>
    <x v="205"/>
    <x v="788"/>
    <x v="2"/>
    <x v="0"/>
    <x v="1"/>
    <x v="18"/>
    <x v="0"/>
    <x v="51"/>
    <x v="2"/>
    <x v="53"/>
    <x v="12"/>
    <x v="69"/>
    <x v="3"/>
    <x v="129"/>
    <x v="1129"/>
    <x v="923"/>
    <x v="13"/>
    <x v="149"/>
    <x v="150"/>
    <x v="185"/>
    <x v="7"/>
    <x v="2"/>
  </r>
  <r>
    <x v="4"/>
    <x v="63"/>
    <x v="137"/>
    <x v="11"/>
    <x v="206"/>
    <x v="789"/>
    <x v="75"/>
    <x v="0"/>
    <x v="1"/>
    <x v="18"/>
    <x v="0"/>
    <x v="900"/>
    <x v="75"/>
    <x v="1131"/>
    <x v="12"/>
    <x v="1261"/>
    <x v="3"/>
    <x v="1351"/>
    <x v="1129"/>
    <x v="923"/>
    <x v="214"/>
    <x v="1408"/>
    <x v="1391"/>
    <x v="1387"/>
    <x v="7"/>
    <x v="2"/>
  </r>
  <r>
    <x v="4"/>
    <x v="63"/>
    <x v="25"/>
    <x v="11"/>
    <x v="207"/>
    <x v="790"/>
    <x v="88"/>
    <x v="0"/>
    <x v="1"/>
    <x v="18"/>
    <x v="0"/>
    <x v="913"/>
    <x v="88"/>
    <x v="1144"/>
    <x v="12"/>
    <x v="1274"/>
    <x v="3"/>
    <x v="1363"/>
    <x v="1129"/>
    <x v="923"/>
    <x v="225"/>
    <x v="1422"/>
    <x v="1405"/>
    <x v="1400"/>
    <x v="7"/>
    <x v="2"/>
  </r>
  <r>
    <x v="4"/>
    <x v="63"/>
    <x v="619"/>
    <x v="11"/>
    <x v="208"/>
    <x v="791"/>
    <x v="55"/>
    <x v="0"/>
    <x v="1"/>
    <x v="18"/>
    <x v="0"/>
    <x v="873"/>
    <x v="55"/>
    <x v="1103"/>
    <x v="12"/>
    <x v="1232"/>
    <x v="3"/>
    <x v="1333"/>
    <x v="1129"/>
    <x v="923"/>
    <x v="199"/>
    <x v="1389"/>
    <x v="1374"/>
    <x v="1372"/>
    <x v="7"/>
    <x v="2"/>
  </r>
  <r>
    <x v="4"/>
    <x v="63"/>
    <x v="341"/>
    <x v="11"/>
    <x v="209"/>
    <x v="792"/>
    <x v="14"/>
    <x v="0"/>
    <x v="1"/>
    <x v="18"/>
    <x v="0"/>
    <x v="474"/>
    <x v="14"/>
    <x v="629"/>
    <x v="12"/>
    <x v="700"/>
    <x v="3"/>
    <x v="1089"/>
    <x v="1129"/>
    <x v="923"/>
    <x v="84"/>
    <x v="1141"/>
    <x v="1147"/>
    <x v="1182"/>
    <x v="7"/>
    <x v="2"/>
  </r>
  <r>
    <x v="4"/>
    <x v="63"/>
    <x v="377"/>
    <x v="11"/>
    <x v="210"/>
    <x v="793"/>
    <x v="24"/>
    <x v="0"/>
    <x v="1"/>
    <x v="18"/>
    <x v="0"/>
    <x v="746"/>
    <x v="24"/>
    <x v="972"/>
    <x v="12"/>
    <x v="1099"/>
    <x v="3"/>
    <x v="1222"/>
    <x v="1129"/>
    <x v="923"/>
    <x v="130"/>
    <x v="1280"/>
    <x v="1265"/>
    <x v="1273"/>
    <x v="7"/>
    <x v="2"/>
  </r>
  <r>
    <x v="4"/>
    <x v="63"/>
    <x v="137"/>
    <x v="11"/>
    <x v="211"/>
    <x v="794"/>
    <x v="33"/>
    <x v="0"/>
    <x v="1"/>
    <x v="18"/>
    <x v="0"/>
    <x v="775"/>
    <x v="33"/>
    <x v="1001"/>
    <x v="12"/>
    <x v="1129"/>
    <x v="3"/>
    <x v="1253"/>
    <x v="1129"/>
    <x v="923"/>
    <x v="151"/>
    <x v="1311"/>
    <x v="1301"/>
    <x v="1303"/>
    <x v="7"/>
    <x v="2"/>
  </r>
  <r>
    <x v="4"/>
    <x v="64"/>
    <x v="336"/>
    <x v="11"/>
    <x v="212"/>
    <x v="795"/>
    <x v="20"/>
    <x v="0"/>
    <x v="1"/>
    <x v="18"/>
    <x v="0"/>
    <x v="701"/>
    <x v="20"/>
    <x v="923"/>
    <x v="12"/>
    <x v="1043"/>
    <x v="3"/>
    <x v="1192"/>
    <x v="1129"/>
    <x v="923"/>
    <x v="104"/>
    <x v="1245"/>
    <x v="1232"/>
    <x v="1237"/>
    <x v="7"/>
    <x v="2"/>
  </r>
  <r>
    <x v="5"/>
    <x v="63"/>
    <x v="193"/>
    <x v="4"/>
    <x v="571"/>
    <x v="833"/>
    <x v="8"/>
    <x v="0"/>
    <x v="1"/>
    <x v="13"/>
    <x v="0"/>
    <x v="268"/>
    <x v="8"/>
    <x v="333"/>
    <x v="12"/>
    <x v="391"/>
    <x v="3"/>
    <x v="617"/>
    <x v="1129"/>
    <x v="923"/>
    <x v="42"/>
    <x v="643"/>
    <x v="654"/>
    <x v="738"/>
    <x v="5"/>
    <x v="0"/>
  </r>
  <r>
    <x v="5"/>
    <x v="63"/>
    <x v="223"/>
    <x v="4"/>
    <x v="572"/>
    <x v="834"/>
    <x v="23"/>
    <x v="1"/>
    <x v="1"/>
    <x v="38"/>
    <x v="0"/>
    <x v="708"/>
    <x v="23"/>
    <x v="931"/>
    <x v="12"/>
    <x v="1058"/>
    <x v="1"/>
    <x v="1134"/>
    <x v="1129"/>
    <x v="923"/>
    <x v="121"/>
    <x v="1205"/>
    <x v="1212"/>
    <x v="1219"/>
    <x v="5"/>
    <x v="0"/>
  </r>
  <r>
    <x v="5"/>
    <x v="63"/>
    <x v="87"/>
    <x v="4"/>
    <x v="573"/>
    <x v="835"/>
    <x v="25"/>
    <x v="1"/>
    <x v="1"/>
    <x v="38"/>
    <x v="0"/>
    <x v="710"/>
    <x v="25"/>
    <x v="933"/>
    <x v="12"/>
    <x v="1059"/>
    <x v="1"/>
    <x v="1137"/>
    <x v="1129"/>
    <x v="923"/>
    <x v="122"/>
    <x v="1207"/>
    <x v="1213"/>
    <x v="1220"/>
    <x v="5"/>
    <x v="0"/>
  </r>
  <r>
    <x v="5"/>
    <x v="63"/>
    <x v="152"/>
    <x v="4"/>
    <x v="574"/>
    <x v="836"/>
    <x v="13"/>
    <x v="1"/>
    <x v="1"/>
    <x v="38"/>
    <x v="0"/>
    <x v="418"/>
    <x v="13"/>
    <x v="553"/>
    <x v="12"/>
    <x v="617"/>
    <x v="1"/>
    <x v="697"/>
    <x v="1129"/>
    <x v="923"/>
    <x v="76"/>
    <x v="766"/>
    <x v="783"/>
    <x v="965"/>
    <x v="5"/>
    <x v="0"/>
  </r>
  <r>
    <x v="5"/>
    <x v="63"/>
    <x v="850"/>
    <x v="4"/>
    <x v="575"/>
    <x v="837"/>
    <x v="10"/>
    <x v="0"/>
    <x v="1"/>
    <x v="13"/>
    <x v="0"/>
    <x v="323"/>
    <x v="10"/>
    <x v="418"/>
    <x v="12"/>
    <x v="480"/>
    <x v="3"/>
    <x v="690"/>
    <x v="1129"/>
    <x v="554"/>
    <x v="35"/>
    <x v="735"/>
    <x v="697"/>
    <x v="784"/>
    <x v="5"/>
    <x v="0"/>
  </r>
  <r>
    <x v="5"/>
    <x v="63"/>
    <x v="475"/>
    <x v="4"/>
    <x v="576"/>
    <x v="839"/>
    <x v="17"/>
    <x v="0"/>
    <x v="1"/>
    <x v="13"/>
    <x v="0"/>
    <x v="509"/>
    <x v="17"/>
    <x v="673"/>
    <x v="12"/>
    <x v="742"/>
    <x v="3"/>
    <x v="1118"/>
    <x v="1129"/>
    <x v="863"/>
    <x v="58"/>
    <x v="1179"/>
    <x v="1154"/>
    <x v="1190"/>
    <x v="5"/>
    <x v="0"/>
  </r>
  <r>
    <x v="5"/>
    <x v="63"/>
    <x v="398"/>
    <x v="4"/>
    <x v="577"/>
    <x v="838"/>
    <x v="5"/>
    <x v="0"/>
    <x v="1"/>
    <x v="9"/>
    <x v="0"/>
    <x v="163"/>
    <x v="5"/>
    <x v="189"/>
    <x v="12"/>
    <x v="234"/>
    <x v="3"/>
    <x v="386"/>
    <x v="1129"/>
    <x v="306"/>
    <x v="23"/>
    <x v="424"/>
    <x v="396"/>
    <x v="481"/>
    <x v="5"/>
    <x v="0"/>
  </r>
  <r>
    <x v="5"/>
    <x v="65"/>
    <x v="388"/>
    <x v="4"/>
    <x v="578"/>
    <x v="840"/>
    <x v="19"/>
    <x v="1"/>
    <x v="1"/>
    <x v="38"/>
    <x v="0"/>
    <x v="622"/>
    <x v="19"/>
    <x v="828"/>
    <x v="12"/>
    <x v="917"/>
    <x v="1"/>
    <x v="1045"/>
    <x v="1129"/>
    <x v="923"/>
    <x v="106"/>
    <x v="1128"/>
    <x v="1139"/>
    <x v="1179"/>
    <x v="5"/>
    <x v="0"/>
  </r>
  <r>
    <x v="5"/>
    <x v="65"/>
    <x v="27"/>
    <x v="4"/>
    <x v="579"/>
    <x v="841"/>
    <x v="52"/>
    <x v="0"/>
    <x v="1"/>
    <x v="13"/>
    <x v="0"/>
    <x v="846"/>
    <x v="52"/>
    <x v="1076"/>
    <x v="12"/>
    <x v="1206"/>
    <x v="3"/>
    <x v="1321"/>
    <x v="1129"/>
    <x v="923"/>
    <x v="191"/>
    <x v="1376"/>
    <x v="1360"/>
    <x v="1360"/>
    <x v="5"/>
    <x v="0"/>
  </r>
  <r>
    <x v="5"/>
    <x v="65"/>
    <x v="584"/>
    <x v="4"/>
    <x v="580"/>
    <x v="842"/>
    <x v="16"/>
    <x v="0"/>
    <x v="1"/>
    <x v="13"/>
    <x v="0"/>
    <x v="527"/>
    <x v="16"/>
    <x v="701"/>
    <x v="12"/>
    <x v="764"/>
    <x v="3"/>
    <x v="1123"/>
    <x v="1129"/>
    <x v="923"/>
    <x v="93"/>
    <x v="1174"/>
    <x v="1183"/>
    <x v="1202"/>
    <x v="5"/>
    <x v="0"/>
  </r>
  <r>
    <x v="5"/>
    <x v="65"/>
    <x v="543"/>
    <x v="4"/>
    <x v="581"/>
    <x v="843"/>
    <x v="23"/>
    <x v="1"/>
    <x v="1"/>
    <x v="38"/>
    <x v="0"/>
    <x v="707"/>
    <x v="23"/>
    <x v="930"/>
    <x v="12"/>
    <x v="1057"/>
    <x v="1"/>
    <x v="1133"/>
    <x v="1129"/>
    <x v="923"/>
    <x v="120"/>
    <x v="1203"/>
    <x v="1210"/>
    <x v="1217"/>
    <x v="5"/>
    <x v="0"/>
  </r>
  <r>
    <x v="5"/>
    <x v="66"/>
    <x v="240"/>
    <x v="4"/>
    <x v="582"/>
    <x v="845"/>
    <x v="65"/>
    <x v="0"/>
    <x v="1"/>
    <x v="13"/>
    <x v="0"/>
    <x v="877"/>
    <x v="65"/>
    <x v="1107"/>
    <x v="12"/>
    <x v="1238"/>
    <x v="3"/>
    <x v="1337"/>
    <x v="1129"/>
    <x v="923"/>
    <x v="203"/>
    <x v="1395"/>
    <x v="1380"/>
    <x v="1377"/>
    <x v="5"/>
    <x v="0"/>
  </r>
  <r>
    <x v="5"/>
    <x v="66"/>
    <x v="0"/>
    <x v="4"/>
    <x v="583"/>
    <x v="844"/>
    <x v="30"/>
    <x v="0"/>
    <x v="1"/>
    <x v="13"/>
    <x v="0"/>
    <x v="764"/>
    <x v="30"/>
    <x v="990"/>
    <x v="12"/>
    <x v="1117"/>
    <x v="3"/>
    <x v="1241"/>
    <x v="1129"/>
    <x v="923"/>
    <x v="144"/>
    <x v="1301"/>
    <x v="1287"/>
    <x v="1295"/>
    <x v="5"/>
    <x v="0"/>
  </r>
  <r>
    <x v="5"/>
    <x v="66"/>
    <x v="0"/>
    <x v="4"/>
    <x v="584"/>
    <x v="846"/>
    <x v="17"/>
    <x v="1"/>
    <x v="1"/>
    <x v="45"/>
    <x v="0"/>
    <x v="550"/>
    <x v="17"/>
    <x v="737"/>
    <x v="5"/>
    <x v="754"/>
    <x v="1"/>
    <x v="875"/>
    <x v="1129"/>
    <x v="923"/>
    <x v="91"/>
    <x v="971"/>
    <x v="1087"/>
    <x v="1138"/>
    <x v="5"/>
    <x v="0"/>
  </r>
  <r>
    <x v="5"/>
    <x v="66"/>
    <x v="879"/>
    <x v="4"/>
    <x v="585"/>
    <x v="847"/>
    <x v="20"/>
    <x v="1"/>
    <x v="1"/>
    <x v="38"/>
    <x v="0"/>
    <x v="639"/>
    <x v="20"/>
    <x v="852"/>
    <x v="12"/>
    <x v="947"/>
    <x v="1"/>
    <x v="1063"/>
    <x v="1129"/>
    <x v="923"/>
    <x v="109"/>
    <x v="1151"/>
    <x v="1152"/>
    <x v="1188"/>
    <x v="5"/>
    <x v="0"/>
  </r>
  <r>
    <x v="5"/>
    <x v="66"/>
    <x v="584"/>
    <x v="4"/>
    <x v="586"/>
    <x v="848"/>
    <x v="13"/>
    <x v="1"/>
    <x v="1"/>
    <x v="38"/>
    <x v="0"/>
    <x v="367"/>
    <x v="13"/>
    <x v="484"/>
    <x v="12"/>
    <x v="547"/>
    <x v="1"/>
    <x v="618"/>
    <x v="1129"/>
    <x v="923"/>
    <x v="57"/>
    <x v="676"/>
    <x v="688"/>
    <x v="773"/>
    <x v="5"/>
    <x v="0"/>
  </r>
  <r>
    <x v="6"/>
    <x v="66"/>
    <x v="304"/>
    <x v="6"/>
    <x v="1140"/>
    <x v="798"/>
    <x v="46"/>
    <x v="0"/>
    <x v="1"/>
    <x v="18"/>
    <x v="0"/>
    <x v="835"/>
    <x v="46"/>
    <x v="1064"/>
    <x v="12"/>
    <x v="1193"/>
    <x v="3"/>
    <x v="1311"/>
    <x v="1129"/>
    <x v="923"/>
    <x v="173"/>
    <x v="1366"/>
    <x v="1352"/>
    <x v="1352"/>
    <x v="9"/>
    <x v="2"/>
  </r>
  <r>
    <x v="6"/>
    <x v="66"/>
    <x v="788"/>
    <x v="6"/>
    <x v="1141"/>
    <x v="799"/>
    <x v="84"/>
    <x v="0"/>
    <x v="1"/>
    <x v="18"/>
    <x v="0"/>
    <x v="910"/>
    <x v="84"/>
    <x v="1141"/>
    <x v="12"/>
    <x v="1271"/>
    <x v="3"/>
    <x v="1361"/>
    <x v="1129"/>
    <x v="923"/>
    <x v="220"/>
    <x v="1420"/>
    <x v="1403"/>
    <x v="1398"/>
    <x v="9"/>
    <x v="2"/>
  </r>
  <r>
    <x v="6"/>
    <x v="67"/>
    <x v="549"/>
    <x v="11"/>
    <x v="1142"/>
    <x v="796"/>
    <x v="9"/>
    <x v="0"/>
    <x v="1"/>
    <x v="18"/>
    <x v="0"/>
    <x v="333"/>
    <x v="9"/>
    <x v="432"/>
    <x v="12"/>
    <x v="493"/>
    <x v="3"/>
    <x v="709"/>
    <x v="1129"/>
    <x v="923"/>
    <x v="43"/>
    <x v="714"/>
    <x v="741"/>
    <x v="834"/>
    <x v="7"/>
    <x v="2"/>
  </r>
  <r>
    <x v="1"/>
    <x v="66"/>
    <x v="199"/>
    <x v="1"/>
    <x v="1456"/>
    <x v="722"/>
    <x v="30"/>
    <x v="0"/>
    <x v="1"/>
    <x v="18"/>
    <x v="0"/>
    <x v="757"/>
    <x v="30"/>
    <x v="983"/>
    <x v="12"/>
    <x v="1111"/>
    <x v="3"/>
    <x v="1233"/>
    <x v="1129"/>
    <x v="923"/>
    <x v="137"/>
    <x v="1294"/>
    <x v="1279"/>
    <x v="1288"/>
    <x v="1"/>
    <x v="1"/>
  </r>
  <r>
    <x v="1"/>
    <x v="68"/>
    <x v="45"/>
    <x v="1"/>
    <x v="1457"/>
    <x v="723"/>
    <x v="83"/>
    <x v="0"/>
    <x v="1"/>
    <x v="18"/>
    <x v="0"/>
    <x v="902"/>
    <x v="83"/>
    <x v="1133"/>
    <x v="12"/>
    <x v="1263"/>
    <x v="3"/>
    <x v="1353"/>
    <x v="1129"/>
    <x v="923"/>
    <x v="216"/>
    <x v="1410"/>
    <x v="1393"/>
    <x v="1390"/>
    <x v="1"/>
    <x v="1"/>
  </r>
  <r>
    <x v="6"/>
    <x v="71"/>
    <x v="162"/>
    <x v="11"/>
    <x v="1143"/>
    <x v="804"/>
    <x v="42"/>
    <x v="0"/>
    <x v="1"/>
    <x v="18"/>
    <x v="0"/>
    <x v="817"/>
    <x v="42"/>
    <x v="1044"/>
    <x v="12"/>
    <x v="1171"/>
    <x v="3"/>
    <x v="1292"/>
    <x v="1129"/>
    <x v="923"/>
    <x v="163"/>
    <x v="1348"/>
    <x v="1335"/>
    <x v="1337"/>
    <x v="7"/>
    <x v="2"/>
  </r>
  <r>
    <x v="5"/>
    <x v="70"/>
    <x v="403"/>
    <x v="4"/>
    <x v="587"/>
    <x v="859"/>
    <x v="7"/>
    <x v="1"/>
    <x v="1"/>
    <x v="38"/>
    <x v="0"/>
    <x v="196"/>
    <x v="7"/>
    <x v="233"/>
    <x v="12"/>
    <x v="280"/>
    <x v="1"/>
    <x v="340"/>
    <x v="1129"/>
    <x v="923"/>
    <x v="33"/>
    <x v="392"/>
    <x v="397"/>
    <x v="484"/>
    <x v="5"/>
    <x v="0"/>
  </r>
  <r>
    <x v="5"/>
    <x v="70"/>
    <x v="603"/>
    <x v="4"/>
    <x v="588"/>
    <x v="850"/>
    <x v="12"/>
    <x v="0"/>
    <x v="1"/>
    <x v="13"/>
    <x v="0"/>
    <x v="375"/>
    <x v="12"/>
    <x v="495"/>
    <x v="12"/>
    <x v="562"/>
    <x v="3"/>
    <x v="782"/>
    <x v="1129"/>
    <x v="923"/>
    <x v="62"/>
    <x v="811"/>
    <x v="853"/>
    <x v="1076"/>
    <x v="5"/>
    <x v="0"/>
  </r>
  <r>
    <x v="5"/>
    <x v="70"/>
    <x v="606"/>
    <x v="4"/>
    <x v="589"/>
    <x v="849"/>
    <x v="64"/>
    <x v="1"/>
    <x v="1"/>
    <x v="38"/>
    <x v="0"/>
    <x v="838"/>
    <x v="64"/>
    <x v="1067"/>
    <x v="12"/>
    <x v="1197"/>
    <x v="1"/>
    <x v="1275"/>
    <x v="1129"/>
    <x v="923"/>
    <x v="184"/>
    <x v="1341"/>
    <x v="1326"/>
    <x v="1330"/>
    <x v="5"/>
    <x v="0"/>
  </r>
  <r>
    <x v="5"/>
    <x v="70"/>
    <x v="358"/>
    <x v="4"/>
    <x v="590"/>
    <x v="851"/>
    <x v="33"/>
    <x v="0"/>
    <x v="1"/>
    <x v="9"/>
    <x v="0"/>
    <x v="787"/>
    <x v="33"/>
    <x v="1013"/>
    <x v="12"/>
    <x v="1139"/>
    <x v="3"/>
    <x v="1266"/>
    <x v="1129"/>
    <x v="923"/>
    <x v="159"/>
    <x v="1323"/>
    <x v="1311"/>
    <x v="1315"/>
    <x v="5"/>
    <x v="0"/>
  </r>
  <r>
    <x v="5"/>
    <x v="70"/>
    <x v="358"/>
    <x v="4"/>
    <x v="591"/>
    <x v="852"/>
    <x v="9"/>
    <x v="1"/>
    <x v="1"/>
    <x v="38"/>
    <x v="0"/>
    <x v="232"/>
    <x v="9"/>
    <x v="285"/>
    <x v="12"/>
    <x v="338"/>
    <x v="1"/>
    <x v="395"/>
    <x v="1129"/>
    <x v="923"/>
    <x v="38"/>
    <x v="444"/>
    <x v="478"/>
    <x v="569"/>
    <x v="5"/>
    <x v="0"/>
  </r>
  <r>
    <x v="5"/>
    <x v="70"/>
    <x v="331"/>
    <x v="4"/>
    <x v="592"/>
    <x v="853"/>
    <x v="25"/>
    <x v="0"/>
    <x v="1"/>
    <x v="13"/>
    <x v="0"/>
    <x v="736"/>
    <x v="25"/>
    <x v="961"/>
    <x v="12"/>
    <x v="1090"/>
    <x v="3"/>
    <x v="1212"/>
    <x v="1129"/>
    <x v="923"/>
    <x v="128"/>
    <x v="1274"/>
    <x v="1257"/>
    <x v="1267"/>
    <x v="5"/>
    <x v="0"/>
  </r>
  <r>
    <x v="5"/>
    <x v="70"/>
    <x v="719"/>
    <x v="4"/>
    <x v="593"/>
    <x v="854"/>
    <x v="14"/>
    <x v="0"/>
    <x v="1"/>
    <x v="4"/>
    <x v="0"/>
    <x v="410"/>
    <x v="14"/>
    <x v="538"/>
    <x v="12"/>
    <x v="604"/>
    <x v="3"/>
    <x v="930"/>
    <x v="1129"/>
    <x v="923"/>
    <x v="72"/>
    <x v="909"/>
    <x v="1042"/>
    <x v="1126"/>
    <x v="5"/>
    <x v="0"/>
  </r>
  <r>
    <x v="5"/>
    <x v="70"/>
    <x v="398"/>
    <x v="4"/>
    <x v="594"/>
    <x v="855"/>
    <x v="12"/>
    <x v="1"/>
    <x v="1"/>
    <x v="38"/>
    <x v="0"/>
    <x v="378"/>
    <x v="12"/>
    <x v="499"/>
    <x v="12"/>
    <x v="565"/>
    <x v="1"/>
    <x v="632"/>
    <x v="1129"/>
    <x v="923"/>
    <x v="63"/>
    <x v="691"/>
    <x v="708"/>
    <x v="791"/>
    <x v="5"/>
    <x v="0"/>
  </r>
  <r>
    <x v="5"/>
    <x v="70"/>
    <x v="666"/>
    <x v="4"/>
    <x v="595"/>
    <x v="856"/>
    <x v="13"/>
    <x v="1"/>
    <x v="1"/>
    <x v="41"/>
    <x v="0"/>
    <x v="409"/>
    <x v="13"/>
    <x v="537"/>
    <x v="9"/>
    <x v="597"/>
    <x v="1"/>
    <x v="674"/>
    <x v="1129"/>
    <x v="923"/>
    <x v="70"/>
    <x v="740"/>
    <x v="763"/>
    <x v="908"/>
    <x v="5"/>
    <x v="0"/>
  </r>
  <r>
    <x v="5"/>
    <x v="70"/>
    <x v="388"/>
    <x v="4"/>
    <x v="596"/>
    <x v="857"/>
    <x v="39"/>
    <x v="1"/>
    <x v="1"/>
    <x v="38"/>
    <x v="0"/>
    <x v="798"/>
    <x v="39"/>
    <x v="1025"/>
    <x v="12"/>
    <x v="1151"/>
    <x v="1"/>
    <x v="1227"/>
    <x v="1129"/>
    <x v="923"/>
    <x v="167"/>
    <x v="1298"/>
    <x v="1284"/>
    <x v="1291"/>
    <x v="5"/>
    <x v="0"/>
  </r>
  <r>
    <x v="5"/>
    <x v="70"/>
    <x v="388"/>
    <x v="4"/>
    <x v="597"/>
    <x v="858"/>
    <x v="20"/>
    <x v="1"/>
    <x v="1"/>
    <x v="50"/>
    <x v="0"/>
    <x v="625"/>
    <x v="20"/>
    <x v="831"/>
    <x v="0"/>
    <x v="821"/>
    <x v="1"/>
    <x v="956"/>
    <x v="1129"/>
    <x v="923"/>
    <x v="95"/>
    <x v="1051"/>
    <x v="1115"/>
    <x v="1154"/>
    <x v="5"/>
    <x v="0"/>
  </r>
  <r>
    <x v="5"/>
    <x v="72"/>
    <x v="738"/>
    <x v="4"/>
    <x v="598"/>
    <x v="861"/>
    <x v="62"/>
    <x v="0"/>
    <x v="1"/>
    <x v="13"/>
    <x v="0"/>
    <x v="875"/>
    <x v="62"/>
    <x v="1105"/>
    <x v="12"/>
    <x v="1235"/>
    <x v="3"/>
    <x v="1336"/>
    <x v="1129"/>
    <x v="923"/>
    <x v="201"/>
    <x v="1392"/>
    <x v="1377"/>
    <x v="1375"/>
    <x v="5"/>
    <x v="0"/>
  </r>
  <r>
    <x v="5"/>
    <x v="72"/>
    <x v="785"/>
    <x v="4"/>
    <x v="599"/>
    <x v="860"/>
    <x v="30"/>
    <x v="0"/>
    <x v="1"/>
    <x v="13"/>
    <x v="0"/>
    <x v="766"/>
    <x v="30"/>
    <x v="992"/>
    <x v="12"/>
    <x v="1118"/>
    <x v="3"/>
    <x v="1242"/>
    <x v="1129"/>
    <x v="923"/>
    <x v="145"/>
    <x v="1302"/>
    <x v="1288"/>
    <x v="1296"/>
    <x v="5"/>
    <x v="0"/>
  </r>
  <r>
    <x v="5"/>
    <x v="73"/>
    <x v="603"/>
    <x v="4"/>
    <x v="600"/>
    <x v="862"/>
    <x v="9"/>
    <x v="0"/>
    <x v="1"/>
    <x v="13"/>
    <x v="0"/>
    <x v="280"/>
    <x v="9"/>
    <x v="349"/>
    <x v="12"/>
    <x v="407"/>
    <x v="3"/>
    <x v="629"/>
    <x v="1129"/>
    <x v="923"/>
    <x v="44"/>
    <x v="658"/>
    <x v="670"/>
    <x v="753"/>
    <x v="5"/>
    <x v="0"/>
  </r>
  <r>
    <x v="5"/>
    <x v="73"/>
    <x v="519"/>
    <x v="4"/>
    <x v="601"/>
    <x v="863"/>
    <x v="15"/>
    <x v="0"/>
    <x v="1"/>
    <x v="9"/>
    <x v="0"/>
    <x v="411"/>
    <x v="15"/>
    <x v="540"/>
    <x v="12"/>
    <x v="606"/>
    <x v="3"/>
    <x v="933"/>
    <x v="1129"/>
    <x v="923"/>
    <x v="74"/>
    <x v="913"/>
    <x v="1043"/>
    <x v="1127"/>
    <x v="5"/>
    <x v="0"/>
  </r>
  <r>
    <x v="5"/>
    <x v="73"/>
    <x v="193"/>
    <x v="4"/>
    <x v="602"/>
    <x v="864"/>
    <x v="6"/>
    <x v="0"/>
    <x v="1"/>
    <x v="13"/>
    <x v="0"/>
    <x v="178"/>
    <x v="6"/>
    <x v="210"/>
    <x v="12"/>
    <x v="254"/>
    <x v="3"/>
    <x v="418"/>
    <x v="1129"/>
    <x v="923"/>
    <x v="30"/>
    <x v="435"/>
    <x v="465"/>
    <x v="559"/>
    <x v="5"/>
    <x v="0"/>
  </r>
  <r>
    <x v="1"/>
    <x v="69"/>
    <x v="226"/>
    <x v="1"/>
    <x v="1458"/>
    <x v="724"/>
    <x v="88"/>
    <x v="0"/>
    <x v="1"/>
    <x v="18"/>
    <x v="0"/>
    <x v="911"/>
    <x v="88"/>
    <x v="1142"/>
    <x v="12"/>
    <x v="1272"/>
    <x v="3"/>
    <x v="1362"/>
    <x v="1129"/>
    <x v="923"/>
    <x v="221"/>
    <x v="1421"/>
    <x v="1404"/>
    <x v="1399"/>
    <x v="1"/>
    <x v="1"/>
  </r>
  <r>
    <x v="1"/>
    <x v="69"/>
    <x v="407"/>
    <x v="1"/>
    <x v="1459"/>
    <x v="725"/>
    <x v="11"/>
    <x v="0"/>
    <x v="1"/>
    <x v="18"/>
    <x v="0"/>
    <x v="329"/>
    <x v="11"/>
    <x v="426"/>
    <x v="12"/>
    <x v="486"/>
    <x v="3"/>
    <x v="700"/>
    <x v="1129"/>
    <x v="923"/>
    <x v="50"/>
    <x v="722"/>
    <x v="751"/>
    <x v="864"/>
    <x v="1"/>
    <x v="1"/>
  </r>
  <r>
    <x v="1"/>
    <x v="69"/>
    <x v="507"/>
    <x v="1"/>
    <x v="1460"/>
    <x v="726"/>
    <x v="50"/>
    <x v="0"/>
    <x v="1"/>
    <x v="18"/>
    <x v="0"/>
    <x v="824"/>
    <x v="50"/>
    <x v="1052"/>
    <x v="12"/>
    <x v="1179"/>
    <x v="3"/>
    <x v="1301"/>
    <x v="1129"/>
    <x v="923"/>
    <x v="179"/>
    <x v="1356"/>
    <x v="1345"/>
    <x v="1344"/>
    <x v="1"/>
    <x v="1"/>
  </r>
  <r>
    <x v="4"/>
    <x v="70"/>
    <x v="583"/>
    <x v="11"/>
    <x v="213"/>
    <x v="797"/>
    <x v="6"/>
    <x v="0"/>
    <x v="1"/>
    <x v="18"/>
    <x v="0"/>
    <x v="217"/>
    <x v="6"/>
    <x v="266"/>
    <x v="12"/>
    <x v="316"/>
    <x v="3"/>
    <x v="525"/>
    <x v="1129"/>
    <x v="923"/>
    <x v="29"/>
    <x v="514"/>
    <x v="550"/>
    <x v="626"/>
    <x v="7"/>
    <x v="2"/>
  </r>
  <r>
    <x v="4"/>
    <x v="70"/>
    <x v="26"/>
    <x v="11"/>
    <x v="214"/>
    <x v="800"/>
    <x v="3"/>
    <x v="0"/>
    <x v="1"/>
    <x v="18"/>
    <x v="0"/>
    <x v="57"/>
    <x v="3"/>
    <x v="59"/>
    <x v="12"/>
    <x v="78"/>
    <x v="3"/>
    <x v="158"/>
    <x v="1129"/>
    <x v="923"/>
    <x v="11"/>
    <x v="174"/>
    <x v="175"/>
    <x v="221"/>
    <x v="7"/>
    <x v="2"/>
  </r>
  <r>
    <x v="4"/>
    <x v="70"/>
    <x v="628"/>
    <x v="11"/>
    <x v="215"/>
    <x v="801"/>
    <x v="5"/>
    <x v="0"/>
    <x v="1"/>
    <x v="18"/>
    <x v="0"/>
    <x v="154"/>
    <x v="5"/>
    <x v="176"/>
    <x v="12"/>
    <x v="219"/>
    <x v="3"/>
    <x v="373"/>
    <x v="1129"/>
    <x v="923"/>
    <x v="25"/>
    <x v="387"/>
    <x v="393"/>
    <x v="475"/>
    <x v="7"/>
    <x v="2"/>
  </r>
  <r>
    <x v="4"/>
    <x v="72"/>
    <x v="371"/>
    <x v="11"/>
    <x v="216"/>
    <x v="802"/>
    <x v="14"/>
    <x v="0"/>
    <x v="1"/>
    <x v="18"/>
    <x v="0"/>
    <x v="430"/>
    <x v="14"/>
    <x v="572"/>
    <x v="12"/>
    <x v="632"/>
    <x v="3"/>
    <x v="1000"/>
    <x v="1129"/>
    <x v="923"/>
    <x v="61"/>
    <x v="940"/>
    <x v="1061"/>
    <x v="1131"/>
    <x v="7"/>
    <x v="2"/>
  </r>
  <r>
    <x v="4"/>
    <x v="72"/>
    <x v="316"/>
    <x v="11"/>
    <x v="217"/>
    <x v="803"/>
    <x v="43"/>
    <x v="0"/>
    <x v="1"/>
    <x v="18"/>
    <x v="0"/>
    <x v="841"/>
    <x v="43"/>
    <x v="1070"/>
    <x v="12"/>
    <x v="1199"/>
    <x v="3"/>
    <x v="1317"/>
    <x v="1129"/>
    <x v="923"/>
    <x v="178"/>
    <x v="1370"/>
    <x v="1355"/>
    <x v="1353"/>
    <x v="7"/>
    <x v="2"/>
  </r>
  <r>
    <x v="5"/>
    <x v="73"/>
    <x v="886"/>
    <x v="4"/>
    <x v="603"/>
    <x v="865"/>
    <x v="12"/>
    <x v="0"/>
    <x v="1"/>
    <x v="12"/>
    <x v="0"/>
    <x v="383"/>
    <x v="12"/>
    <x v="504"/>
    <x v="12"/>
    <x v="570"/>
    <x v="3"/>
    <x v="802"/>
    <x v="1129"/>
    <x v="923"/>
    <x v="64"/>
    <x v="826"/>
    <x v="888"/>
    <x v="1092"/>
    <x v="5"/>
    <x v="0"/>
  </r>
  <r>
    <x v="5"/>
    <x v="73"/>
    <x v="223"/>
    <x v="4"/>
    <x v="604"/>
    <x v="866"/>
    <x v="4"/>
    <x v="0"/>
    <x v="1"/>
    <x v="9"/>
    <x v="0"/>
    <x v="89"/>
    <x v="4"/>
    <x v="94"/>
    <x v="12"/>
    <x v="125"/>
    <x v="3"/>
    <x v="245"/>
    <x v="1129"/>
    <x v="923"/>
    <x v="22"/>
    <x v="274"/>
    <x v="278"/>
    <x v="337"/>
    <x v="5"/>
    <x v="0"/>
  </r>
  <r>
    <x v="5"/>
    <x v="73"/>
    <x v="296"/>
    <x v="4"/>
    <x v="605"/>
    <x v="867"/>
    <x v="34"/>
    <x v="0"/>
    <x v="1"/>
    <x v="13"/>
    <x v="0"/>
    <x v="771"/>
    <x v="34"/>
    <x v="997"/>
    <x v="12"/>
    <x v="1125"/>
    <x v="3"/>
    <x v="1248"/>
    <x v="1129"/>
    <x v="923"/>
    <x v="149"/>
    <x v="1308"/>
    <x v="1296"/>
    <x v="1301"/>
    <x v="5"/>
    <x v="0"/>
  </r>
  <r>
    <x v="5"/>
    <x v="73"/>
    <x v="694"/>
    <x v="4"/>
    <x v="606"/>
    <x v="868"/>
    <x v="27"/>
    <x v="0"/>
    <x v="1"/>
    <x v="11"/>
    <x v="0"/>
    <x v="734"/>
    <x v="27"/>
    <x v="959"/>
    <x v="12"/>
    <x v="1087"/>
    <x v="3"/>
    <x v="1211"/>
    <x v="1129"/>
    <x v="923"/>
    <x v="127"/>
    <x v="1273"/>
    <x v="1256"/>
    <x v="1265"/>
    <x v="5"/>
    <x v="0"/>
  </r>
  <r>
    <x v="5"/>
    <x v="73"/>
    <x v="398"/>
    <x v="4"/>
    <x v="607"/>
    <x v="869"/>
    <x v="8"/>
    <x v="0"/>
    <x v="1"/>
    <x v="12"/>
    <x v="0"/>
    <x v="248"/>
    <x v="8"/>
    <x v="308"/>
    <x v="12"/>
    <x v="360"/>
    <x v="3"/>
    <x v="591"/>
    <x v="1129"/>
    <x v="923"/>
    <x v="41"/>
    <x v="609"/>
    <x v="630"/>
    <x v="699"/>
    <x v="5"/>
    <x v="0"/>
  </r>
  <r>
    <x v="5"/>
    <x v="74"/>
    <x v="403"/>
    <x v="4"/>
    <x v="608"/>
    <x v="870"/>
    <x v="67"/>
    <x v="0"/>
    <x v="1"/>
    <x v="14"/>
    <x v="0"/>
    <x v="879"/>
    <x v="67"/>
    <x v="1109"/>
    <x v="12"/>
    <x v="1239"/>
    <x v="3"/>
    <x v="1338"/>
    <x v="1129"/>
    <x v="923"/>
    <x v="204"/>
    <x v="1396"/>
    <x v="1381"/>
    <x v="1378"/>
    <x v="5"/>
    <x v="0"/>
  </r>
  <r>
    <x v="6"/>
    <x v="75"/>
    <x v="148"/>
    <x v="9"/>
    <x v="1144"/>
    <x v="99"/>
    <x v="20"/>
    <x v="0"/>
    <x v="1"/>
    <x v="18"/>
    <x v="0"/>
    <x v="631"/>
    <x v="20"/>
    <x v="839"/>
    <x v="12"/>
    <x v="933"/>
    <x v="3"/>
    <x v="1166"/>
    <x v="1129"/>
    <x v="774"/>
    <x v="49"/>
    <x v="1200"/>
    <x v="1190"/>
    <x v="1204"/>
    <x v="16"/>
    <x v="1"/>
  </r>
  <r>
    <x v="6"/>
    <x v="75"/>
    <x v="68"/>
    <x v="9"/>
    <x v="1145"/>
    <x v="233"/>
    <x v="14"/>
    <x v="0"/>
    <x v="1"/>
    <x v="18"/>
    <x v="0"/>
    <x v="426"/>
    <x v="14"/>
    <x v="567"/>
    <x v="12"/>
    <x v="627"/>
    <x v="3"/>
    <x v="989"/>
    <x v="1129"/>
    <x v="521"/>
    <x v="37"/>
    <x v="925"/>
    <x v="940"/>
    <x v="1102"/>
    <x v="16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46">
  <r>
    <x v="0"/>
    <x v="3"/>
    <x v="238"/>
    <x v="7"/>
    <x v="778"/>
    <x v="872"/>
    <x v="8"/>
    <x v="1"/>
    <x v="0"/>
    <x v="38"/>
    <x v="0"/>
    <x v="288"/>
    <x v="8"/>
    <x v="365"/>
    <x v="12"/>
    <x v="422"/>
    <x v="0"/>
    <x v="456"/>
    <x v="417"/>
    <x v="357"/>
    <x v="230"/>
    <x v="492"/>
    <x v="470"/>
    <x v="465"/>
    <x v="10"/>
    <x v="1"/>
    <x v="0"/>
  </r>
  <r>
    <x v="0"/>
    <x v="3"/>
    <x v="23"/>
    <x v="7"/>
    <x v="779"/>
    <x v="873"/>
    <x v="6"/>
    <x v="1"/>
    <x v="0"/>
    <x v="38"/>
    <x v="0"/>
    <x v="217"/>
    <x v="6"/>
    <x v="266"/>
    <x v="12"/>
    <x v="316"/>
    <x v="0"/>
    <x v="351"/>
    <x v="322"/>
    <x v="263"/>
    <x v="230"/>
    <x v="390"/>
    <x v="366"/>
    <x v="363"/>
    <x v="10"/>
    <x v="1"/>
    <x v="0"/>
  </r>
  <r>
    <x v="0"/>
    <x v="3"/>
    <x v="404"/>
    <x v="7"/>
    <x v="780"/>
    <x v="886"/>
    <x v="22"/>
    <x v="1"/>
    <x v="0"/>
    <x v="38"/>
    <x v="0"/>
    <x v="699"/>
    <x v="22"/>
    <x v="921"/>
    <x v="12"/>
    <x v="1041"/>
    <x v="0"/>
    <x v="1096"/>
    <x v="995"/>
    <x v="853"/>
    <x v="230"/>
    <x v="1163"/>
    <x v="1131"/>
    <x v="1110"/>
    <x v="10"/>
    <x v="1"/>
    <x v="0"/>
  </r>
  <r>
    <x v="0"/>
    <x v="3"/>
    <x v="742"/>
    <x v="7"/>
    <x v="781"/>
    <x v="883"/>
    <x v="10"/>
    <x v="1"/>
    <x v="0"/>
    <x v="38"/>
    <x v="0"/>
    <x v="355"/>
    <x v="10"/>
    <x v="467"/>
    <x v="12"/>
    <x v="531"/>
    <x v="0"/>
    <x v="572"/>
    <x v="527"/>
    <x v="451"/>
    <x v="230"/>
    <x v="613"/>
    <x v="590"/>
    <x v="585"/>
    <x v="10"/>
    <x v="1"/>
    <x v="0"/>
  </r>
  <r>
    <x v="0"/>
    <x v="3"/>
    <x v="406"/>
    <x v="7"/>
    <x v="782"/>
    <x v="884"/>
    <x v="2"/>
    <x v="1"/>
    <x v="0"/>
    <x v="38"/>
    <x v="0"/>
    <x v="49"/>
    <x v="2"/>
    <x v="51"/>
    <x v="12"/>
    <x v="66"/>
    <x v="0"/>
    <x v="80"/>
    <x v="70"/>
    <x v="54"/>
    <x v="230"/>
    <x v="103"/>
    <x v="86"/>
    <x v="85"/>
    <x v="10"/>
    <x v="1"/>
    <x v="0"/>
  </r>
  <r>
    <x v="0"/>
    <x v="3"/>
    <x v="741"/>
    <x v="7"/>
    <x v="783"/>
    <x v="879"/>
    <x v="24"/>
    <x v="1"/>
    <x v="0"/>
    <x v="38"/>
    <x v="0"/>
    <x v="728"/>
    <x v="24"/>
    <x v="952"/>
    <x v="12"/>
    <x v="1078"/>
    <x v="0"/>
    <x v="1138"/>
    <x v="1022"/>
    <x v="866"/>
    <x v="230"/>
    <x v="1199"/>
    <x v="1172"/>
    <x v="1150"/>
    <x v="10"/>
    <x v="1"/>
    <x v="0"/>
  </r>
  <r>
    <x v="0"/>
    <x v="3"/>
    <x v="658"/>
    <x v="7"/>
    <x v="784"/>
    <x v="885"/>
    <x v="8"/>
    <x v="1"/>
    <x v="0"/>
    <x v="38"/>
    <x v="0"/>
    <x v="259"/>
    <x v="8"/>
    <x v="321"/>
    <x v="12"/>
    <x v="379"/>
    <x v="0"/>
    <x v="414"/>
    <x v="374"/>
    <x v="318"/>
    <x v="230"/>
    <x v="452"/>
    <x v="426"/>
    <x v="423"/>
    <x v="10"/>
    <x v="1"/>
    <x v="0"/>
  </r>
  <r>
    <x v="0"/>
    <x v="3"/>
    <x v="443"/>
    <x v="7"/>
    <x v="785"/>
    <x v="888"/>
    <x v="5"/>
    <x v="1"/>
    <x v="0"/>
    <x v="38"/>
    <x v="0"/>
    <x v="161"/>
    <x v="5"/>
    <x v="187"/>
    <x v="12"/>
    <x v="232"/>
    <x v="0"/>
    <x v="259"/>
    <x v="234"/>
    <x v="190"/>
    <x v="230"/>
    <x v="297"/>
    <x v="274"/>
    <x v="269"/>
    <x v="10"/>
    <x v="1"/>
    <x v="0"/>
  </r>
  <r>
    <x v="0"/>
    <x v="3"/>
    <x v="173"/>
    <x v="7"/>
    <x v="786"/>
    <x v="451"/>
    <x v="8"/>
    <x v="1"/>
    <x v="0"/>
    <x v="38"/>
    <x v="0"/>
    <x v="302"/>
    <x v="8"/>
    <x v="384"/>
    <x v="12"/>
    <x v="442"/>
    <x v="0"/>
    <x v="480"/>
    <x v="438"/>
    <x v="375"/>
    <x v="230"/>
    <x v="518"/>
    <x v="495"/>
    <x v="493"/>
    <x v="10"/>
    <x v="1"/>
    <x v="0"/>
  </r>
  <r>
    <x v="0"/>
    <x v="3"/>
    <x v="446"/>
    <x v="7"/>
    <x v="787"/>
    <x v="452"/>
    <x v="2"/>
    <x v="1"/>
    <x v="0"/>
    <x v="38"/>
    <x v="0"/>
    <x v="53"/>
    <x v="2"/>
    <x v="55"/>
    <x v="12"/>
    <x v="72"/>
    <x v="0"/>
    <x v="86"/>
    <x v="76"/>
    <x v="59"/>
    <x v="230"/>
    <x v="109"/>
    <x v="93"/>
    <x v="92"/>
    <x v="10"/>
    <x v="1"/>
    <x v="0"/>
  </r>
  <r>
    <x v="0"/>
    <x v="3"/>
    <x v="775"/>
    <x v="7"/>
    <x v="788"/>
    <x v="880"/>
    <x v="6"/>
    <x v="1"/>
    <x v="0"/>
    <x v="38"/>
    <x v="0"/>
    <x v="200"/>
    <x v="6"/>
    <x v="240"/>
    <x v="12"/>
    <x v="287"/>
    <x v="0"/>
    <x v="324"/>
    <x v="294"/>
    <x v="237"/>
    <x v="230"/>
    <x v="363"/>
    <x v="338"/>
    <x v="336"/>
    <x v="10"/>
    <x v="1"/>
    <x v="0"/>
  </r>
  <r>
    <x v="0"/>
    <x v="3"/>
    <x v="512"/>
    <x v="7"/>
    <x v="789"/>
    <x v="881"/>
    <x v="5"/>
    <x v="1"/>
    <x v="0"/>
    <x v="38"/>
    <x v="0"/>
    <x v="176"/>
    <x v="5"/>
    <x v="207"/>
    <x v="12"/>
    <x v="252"/>
    <x v="0"/>
    <x v="290"/>
    <x v="257"/>
    <x v="204"/>
    <x v="230"/>
    <x v="323"/>
    <x v="305"/>
    <x v="300"/>
    <x v="10"/>
    <x v="1"/>
    <x v="0"/>
  </r>
  <r>
    <x v="0"/>
    <x v="3"/>
    <x v="653"/>
    <x v="7"/>
    <x v="790"/>
    <x v="453"/>
    <x v="7"/>
    <x v="1"/>
    <x v="0"/>
    <x v="38"/>
    <x v="0"/>
    <x v="234"/>
    <x v="7"/>
    <x v="289"/>
    <x v="12"/>
    <x v="343"/>
    <x v="0"/>
    <x v="379"/>
    <x v="346"/>
    <x v="285"/>
    <x v="230"/>
    <x v="416"/>
    <x v="391"/>
    <x v="389"/>
    <x v="10"/>
    <x v="1"/>
    <x v="0"/>
  </r>
  <r>
    <x v="0"/>
    <x v="3"/>
    <x v="500"/>
    <x v="7"/>
    <x v="791"/>
    <x v="454"/>
    <x v="5"/>
    <x v="1"/>
    <x v="0"/>
    <x v="38"/>
    <x v="0"/>
    <x v="150"/>
    <x v="5"/>
    <x v="171"/>
    <x v="12"/>
    <x v="212"/>
    <x v="0"/>
    <x v="241"/>
    <x v="213"/>
    <x v="174"/>
    <x v="230"/>
    <x v="283"/>
    <x v="250"/>
    <x v="249"/>
    <x v="10"/>
    <x v="1"/>
    <x v="0"/>
  </r>
  <r>
    <x v="0"/>
    <x v="3"/>
    <x v="497"/>
    <x v="7"/>
    <x v="792"/>
    <x v="455"/>
    <x v="8"/>
    <x v="1"/>
    <x v="0"/>
    <x v="38"/>
    <x v="0"/>
    <x v="259"/>
    <x v="8"/>
    <x v="321"/>
    <x v="12"/>
    <x v="379"/>
    <x v="0"/>
    <x v="414"/>
    <x v="374"/>
    <x v="318"/>
    <x v="230"/>
    <x v="452"/>
    <x v="426"/>
    <x v="423"/>
    <x v="10"/>
    <x v="1"/>
    <x v="0"/>
  </r>
  <r>
    <x v="0"/>
    <x v="3"/>
    <x v="832"/>
    <x v="7"/>
    <x v="793"/>
    <x v="874"/>
    <x v="10"/>
    <x v="1"/>
    <x v="0"/>
    <x v="38"/>
    <x v="0"/>
    <x v="336"/>
    <x v="10"/>
    <x v="437"/>
    <x v="12"/>
    <x v="499"/>
    <x v="0"/>
    <x v="543"/>
    <x v="493"/>
    <x v="426"/>
    <x v="230"/>
    <x v="585"/>
    <x v="559"/>
    <x v="555"/>
    <x v="10"/>
    <x v="1"/>
    <x v="0"/>
  </r>
  <r>
    <x v="0"/>
    <x v="3"/>
    <x v="40"/>
    <x v="7"/>
    <x v="268"/>
    <x v="456"/>
    <x v="6"/>
    <x v="1"/>
    <x v="0"/>
    <x v="38"/>
    <x v="0"/>
    <x v="196"/>
    <x v="6"/>
    <x v="234"/>
    <x v="12"/>
    <x v="281"/>
    <x v="0"/>
    <x v="319"/>
    <x v="290"/>
    <x v="231"/>
    <x v="230"/>
    <x v="358"/>
    <x v="333"/>
    <x v="332"/>
    <x v="10"/>
    <x v="1"/>
    <x v="0"/>
  </r>
  <r>
    <x v="0"/>
    <x v="3"/>
    <x v="620"/>
    <x v="7"/>
    <x v="269"/>
    <x v="887"/>
    <x v="12"/>
    <x v="1"/>
    <x v="0"/>
    <x v="38"/>
    <x v="0"/>
    <x v="402"/>
    <x v="12"/>
    <x v="529"/>
    <x v="12"/>
    <x v="593"/>
    <x v="0"/>
    <x v="642"/>
    <x v="582"/>
    <x v="500"/>
    <x v="230"/>
    <x v="688"/>
    <x v="655"/>
    <x v="649"/>
    <x v="10"/>
    <x v="1"/>
    <x v="0"/>
  </r>
  <r>
    <x v="0"/>
    <x v="3"/>
    <x v="208"/>
    <x v="7"/>
    <x v="270"/>
    <x v="464"/>
    <x v="20"/>
    <x v="1"/>
    <x v="0"/>
    <x v="38"/>
    <x v="0"/>
    <x v="682"/>
    <x v="20"/>
    <x v="903"/>
    <x v="12"/>
    <x v="1026"/>
    <x v="0"/>
    <x v="1085"/>
    <x v="983"/>
    <x v="845"/>
    <x v="230"/>
    <x v="1152"/>
    <x v="1116"/>
    <x v="1098"/>
    <x v="10"/>
    <x v="1"/>
    <x v="0"/>
  </r>
  <r>
    <x v="0"/>
    <x v="3"/>
    <x v="815"/>
    <x v="7"/>
    <x v="271"/>
    <x v="459"/>
    <x v="5"/>
    <x v="1"/>
    <x v="0"/>
    <x v="38"/>
    <x v="0"/>
    <x v="169"/>
    <x v="5"/>
    <x v="196"/>
    <x v="12"/>
    <x v="244"/>
    <x v="0"/>
    <x v="280"/>
    <x v="248"/>
    <x v="198"/>
    <x v="230"/>
    <x v="314"/>
    <x v="292"/>
    <x v="289"/>
    <x v="10"/>
    <x v="1"/>
    <x v="0"/>
  </r>
  <r>
    <x v="0"/>
    <x v="3"/>
    <x v="862"/>
    <x v="7"/>
    <x v="272"/>
    <x v="463"/>
    <x v="12"/>
    <x v="1"/>
    <x v="0"/>
    <x v="38"/>
    <x v="0"/>
    <x v="408"/>
    <x v="12"/>
    <x v="535"/>
    <x v="12"/>
    <x v="603"/>
    <x v="0"/>
    <x v="651"/>
    <x v="592"/>
    <x v="508"/>
    <x v="230"/>
    <x v="702"/>
    <x v="669"/>
    <x v="660"/>
    <x v="10"/>
    <x v="1"/>
    <x v="0"/>
  </r>
  <r>
    <x v="0"/>
    <x v="3"/>
    <x v="808"/>
    <x v="7"/>
    <x v="273"/>
    <x v="460"/>
    <x v="8"/>
    <x v="1"/>
    <x v="0"/>
    <x v="38"/>
    <x v="0"/>
    <x v="285"/>
    <x v="8"/>
    <x v="360"/>
    <x v="12"/>
    <x v="417"/>
    <x v="0"/>
    <x v="450"/>
    <x v="412"/>
    <x v="353"/>
    <x v="230"/>
    <x v="487"/>
    <x v="464"/>
    <x v="459"/>
    <x v="10"/>
    <x v="1"/>
    <x v="0"/>
  </r>
  <r>
    <x v="0"/>
    <x v="3"/>
    <x v="590"/>
    <x v="7"/>
    <x v="274"/>
    <x v="871"/>
    <x v="12"/>
    <x v="1"/>
    <x v="0"/>
    <x v="38"/>
    <x v="0"/>
    <x v="415"/>
    <x v="12"/>
    <x v="546"/>
    <x v="12"/>
    <x v="611"/>
    <x v="0"/>
    <x v="657"/>
    <x v="599"/>
    <x v="512"/>
    <x v="230"/>
    <x v="708"/>
    <x v="675"/>
    <x v="665"/>
    <x v="10"/>
    <x v="1"/>
    <x v="0"/>
  </r>
  <r>
    <x v="0"/>
    <x v="3"/>
    <x v="112"/>
    <x v="7"/>
    <x v="275"/>
    <x v="878"/>
    <x v="3"/>
    <x v="1"/>
    <x v="0"/>
    <x v="38"/>
    <x v="0"/>
    <x v="84"/>
    <x v="3"/>
    <x v="89"/>
    <x v="12"/>
    <x v="119"/>
    <x v="0"/>
    <x v="139"/>
    <x v="123"/>
    <x v="94"/>
    <x v="230"/>
    <x v="168"/>
    <x v="145"/>
    <x v="143"/>
    <x v="10"/>
    <x v="1"/>
    <x v="0"/>
  </r>
  <r>
    <x v="0"/>
    <x v="3"/>
    <x v="239"/>
    <x v="7"/>
    <x v="276"/>
    <x v="462"/>
    <x v="8"/>
    <x v="1"/>
    <x v="0"/>
    <x v="38"/>
    <x v="0"/>
    <x v="294"/>
    <x v="8"/>
    <x v="372"/>
    <x v="12"/>
    <x v="431"/>
    <x v="0"/>
    <x v="468"/>
    <x v="426"/>
    <x v="365"/>
    <x v="230"/>
    <x v="503"/>
    <x v="480"/>
    <x v="479"/>
    <x v="10"/>
    <x v="1"/>
    <x v="0"/>
  </r>
  <r>
    <x v="0"/>
    <x v="3"/>
    <x v="76"/>
    <x v="7"/>
    <x v="277"/>
    <x v="876"/>
    <x v="6"/>
    <x v="1"/>
    <x v="0"/>
    <x v="38"/>
    <x v="0"/>
    <x v="212"/>
    <x v="6"/>
    <x v="256"/>
    <x v="12"/>
    <x v="307"/>
    <x v="0"/>
    <x v="344"/>
    <x v="313"/>
    <x v="256"/>
    <x v="230"/>
    <x v="382"/>
    <x v="358"/>
    <x v="356"/>
    <x v="10"/>
    <x v="1"/>
    <x v="0"/>
  </r>
  <r>
    <x v="0"/>
    <x v="3"/>
    <x v="743"/>
    <x v="7"/>
    <x v="278"/>
    <x v="875"/>
    <x v="12"/>
    <x v="1"/>
    <x v="0"/>
    <x v="38"/>
    <x v="0"/>
    <x v="433"/>
    <x v="12"/>
    <x v="575"/>
    <x v="12"/>
    <x v="636"/>
    <x v="0"/>
    <x v="680"/>
    <x v="620"/>
    <x v="525"/>
    <x v="230"/>
    <x v="730"/>
    <x v="698"/>
    <x v="685"/>
    <x v="10"/>
    <x v="1"/>
    <x v="0"/>
  </r>
  <r>
    <x v="0"/>
    <x v="3"/>
    <x v="723"/>
    <x v="7"/>
    <x v="279"/>
    <x v="882"/>
    <x v="8"/>
    <x v="1"/>
    <x v="0"/>
    <x v="38"/>
    <x v="0"/>
    <x v="283"/>
    <x v="8"/>
    <x v="357"/>
    <x v="12"/>
    <x v="414"/>
    <x v="0"/>
    <x v="447"/>
    <x v="409"/>
    <x v="350"/>
    <x v="230"/>
    <x v="484"/>
    <x v="460"/>
    <x v="456"/>
    <x v="10"/>
    <x v="1"/>
    <x v="0"/>
  </r>
  <r>
    <x v="0"/>
    <x v="3"/>
    <x v="72"/>
    <x v="2"/>
    <x v="280"/>
    <x v="1015"/>
    <x v="20"/>
    <x v="1"/>
    <x v="0"/>
    <x v="19"/>
    <x v="0"/>
    <x v="657"/>
    <x v="20"/>
    <x v="871"/>
    <x v="31"/>
    <x v="1007"/>
    <x v="0"/>
    <x v="1065"/>
    <x v="966"/>
    <x v="839"/>
    <x v="230"/>
    <x v="1123"/>
    <x v="1095"/>
    <x v="1078"/>
    <x v="2"/>
    <x v="1"/>
    <x v="0"/>
  </r>
  <r>
    <x v="0"/>
    <x v="3"/>
    <x v="888"/>
    <x v="2"/>
    <x v="281"/>
    <x v="1015"/>
    <x v="20"/>
    <x v="1"/>
    <x v="0"/>
    <x v="19"/>
    <x v="0"/>
    <x v="620"/>
    <x v="20"/>
    <x v="826"/>
    <x v="31"/>
    <x v="963"/>
    <x v="0"/>
    <x v="1011"/>
    <x v="924"/>
    <x v="806"/>
    <x v="230"/>
    <x v="1070"/>
    <x v="1041"/>
    <x v="1027"/>
    <x v="2"/>
    <x v="1"/>
    <x v="0"/>
  </r>
  <r>
    <x v="0"/>
    <x v="3"/>
    <x v="888"/>
    <x v="2"/>
    <x v="282"/>
    <x v="1015"/>
    <x v="20"/>
    <x v="1"/>
    <x v="0"/>
    <x v="19"/>
    <x v="0"/>
    <x v="656"/>
    <x v="20"/>
    <x v="870"/>
    <x v="31"/>
    <x v="1006"/>
    <x v="0"/>
    <x v="1064"/>
    <x v="965"/>
    <x v="839"/>
    <x v="230"/>
    <x v="1122"/>
    <x v="1094"/>
    <x v="1077"/>
    <x v="2"/>
    <x v="1"/>
    <x v="0"/>
  </r>
  <r>
    <x v="0"/>
    <x v="3"/>
    <x v="888"/>
    <x v="9"/>
    <x v="283"/>
    <x v="1015"/>
    <x v="13"/>
    <x v="0"/>
    <x v="0"/>
    <x v="18"/>
    <x v="0"/>
    <x v="369"/>
    <x v="13"/>
    <x v="487"/>
    <x v="12"/>
    <x v="549"/>
    <x v="2"/>
    <x v="667"/>
    <x v="668"/>
    <x v="467"/>
    <x v="230"/>
    <x v="716"/>
    <x v="690"/>
    <x v="674"/>
    <x v="16"/>
    <x v="1"/>
    <x v="0"/>
  </r>
  <r>
    <x v="0"/>
    <x v="3"/>
    <x v="888"/>
    <x v="9"/>
    <x v="284"/>
    <x v="1015"/>
    <x v="19"/>
    <x v="1"/>
    <x v="0"/>
    <x v="19"/>
    <x v="0"/>
    <x v="492"/>
    <x v="19"/>
    <x v="652"/>
    <x v="31"/>
    <x v="747"/>
    <x v="0"/>
    <x v="798"/>
    <x v="726"/>
    <x v="611"/>
    <x v="230"/>
    <x v="845"/>
    <x v="812"/>
    <x v="801"/>
    <x v="16"/>
    <x v="1"/>
    <x v="0"/>
  </r>
  <r>
    <x v="0"/>
    <x v="3"/>
    <x v="888"/>
    <x v="2"/>
    <x v="285"/>
    <x v="1015"/>
    <x v="10"/>
    <x v="1"/>
    <x v="0"/>
    <x v="19"/>
    <x v="0"/>
    <x v="273"/>
    <x v="10"/>
    <x v="340"/>
    <x v="31"/>
    <x v="423"/>
    <x v="0"/>
    <x v="457"/>
    <x v="418"/>
    <x v="358"/>
    <x v="230"/>
    <x v="493"/>
    <x v="471"/>
    <x v="466"/>
    <x v="2"/>
    <x v="1"/>
    <x v="0"/>
  </r>
  <r>
    <x v="0"/>
    <x v="3"/>
    <x v="888"/>
    <x v="2"/>
    <x v="286"/>
    <x v="1015"/>
    <x v="20"/>
    <x v="1"/>
    <x v="0"/>
    <x v="19"/>
    <x v="0"/>
    <x v="605"/>
    <x v="20"/>
    <x v="807"/>
    <x v="31"/>
    <x v="943"/>
    <x v="0"/>
    <x v="987"/>
    <x v="903"/>
    <x v="784"/>
    <x v="230"/>
    <x v="1039"/>
    <x v="1016"/>
    <x v="1001"/>
    <x v="2"/>
    <x v="1"/>
    <x v="0"/>
  </r>
  <r>
    <x v="0"/>
    <x v="3"/>
    <x v="888"/>
    <x v="2"/>
    <x v="287"/>
    <x v="1015"/>
    <x v="20"/>
    <x v="1"/>
    <x v="0"/>
    <x v="19"/>
    <x v="0"/>
    <x v="601"/>
    <x v="20"/>
    <x v="802"/>
    <x v="31"/>
    <x v="935"/>
    <x v="0"/>
    <x v="979"/>
    <x v="897"/>
    <x v="776"/>
    <x v="230"/>
    <x v="1031"/>
    <x v="1008"/>
    <x v="992"/>
    <x v="2"/>
    <x v="1"/>
    <x v="0"/>
  </r>
  <r>
    <x v="0"/>
    <x v="3"/>
    <x v="888"/>
    <x v="2"/>
    <x v="288"/>
    <x v="1015"/>
    <x v="11"/>
    <x v="1"/>
    <x v="0"/>
    <x v="19"/>
    <x v="0"/>
    <x v="332"/>
    <x v="11"/>
    <x v="430"/>
    <x v="31"/>
    <x v="509"/>
    <x v="0"/>
    <x v="553"/>
    <x v="504"/>
    <x v="436"/>
    <x v="230"/>
    <x v="597"/>
    <x v="569"/>
    <x v="565"/>
    <x v="2"/>
    <x v="1"/>
    <x v="0"/>
  </r>
  <r>
    <x v="0"/>
    <x v="3"/>
    <x v="888"/>
    <x v="9"/>
    <x v="289"/>
    <x v="1015"/>
    <x v="10"/>
    <x v="1"/>
    <x v="0"/>
    <x v="19"/>
    <x v="0"/>
    <x v="296"/>
    <x v="10"/>
    <x v="375"/>
    <x v="31"/>
    <x v="452"/>
    <x v="0"/>
    <x v="493"/>
    <x v="448"/>
    <x v="384"/>
    <x v="230"/>
    <x v="531"/>
    <x v="508"/>
    <x v="507"/>
    <x v="16"/>
    <x v="1"/>
    <x v="0"/>
  </r>
  <r>
    <x v="0"/>
    <x v="3"/>
    <x v="888"/>
    <x v="9"/>
    <x v="290"/>
    <x v="1015"/>
    <x v="20"/>
    <x v="1"/>
    <x v="0"/>
    <x v="19"/>
    <x v="0"/>
    <x v="539"/>
    <x v="20"/>
    <x v="719"/>
    <x v="31"/>
    <x v="832"/>
    <x v="0"/>
    <x v="880"/>
    <x v="805"/>
    <x v="682"/>
    <x v="230"/>
    <x v="921"/>
    <x v="900"/>
    <x v="884"/>
    <x v="16"/>
    <x v="1"/>
    <x v="0"/>
  </r>
  <r>
    <x v="0"/>
    <x v="3"/>
    <x v="888"/>
    <x v="9"/>
    <x v="291"/>
    <x v="1015"/>
    <x v="20"/>
    <x v="1"/>
    <x v="0"/>
    <x v="19"/>
    <x v="0"/>
    <x v="543"/>
    <x v="20"/>
    <x v="725"/>
    <x v="31"/>
    <x v="840"/>
    <x v="0"/>
    <x v="888"/>
    <x v="813"/>
    <x v="689"/>
    <x v="230"/>
    <x v="932"/>
    <x v="908"/>
    <x v="893"/>
    <x v="16"/>
    <x v="1"/>
    <x v="0"/>
  </r>
  <r>
    <x v="0"/>
    <x v="3"/>
    <x v="888"/>
    <x v="9"/>
    <x v="292"/>
    <x v="1015"/>
    <x v="20"/>
    <x v="1"/>
    <x v="0"/>
    <x v="19"/>
    <x v="0"/>
    <x v="528"/>
    <x v="20"/>
    <x v="702"/>
    <x v="31"/>
    <x v="813"/>
    <x v="0"/>
    <x v="861"/>
    <x v="787"/>
    <x v="664"/>
    <x v="230"/>
    <x v="901"/>
    <x v="880"/>
    <x v="866"/>
    <x v="16"/>
    <x v="1"/>
    <x v="0"/>
  </r>
  <r>
    <x v="0"/>
    <x v="3"/>
    <x v="888"/>
    <x v="9"/>
    <x v="293"/>
    <x v="1015"/>
    <x v="20"/>
    <x v="1"/>
    <x v="0"/>
    <x v="19"/>
    <x v="0"/>
    <x v="531"/>
    <x v="20"/>
    <x v="706"/>
    <x v="31"/>
    <x v="816"/>
    <x v="0"/>
    <x v="864"/>
    <x v="790"/>
    <x v="667"/>
    <x v="230"/>
    <x v="904"/>
    <x v="884"/>
    <x v="869"/>
    <x v="16"/>
    <x v="1"/>
    <x v="0"/>
  </r>
  <r>
    <x v="0"/>
    <x v="3"/>
    <x v="888"/>
    <x v="9"/>
    <x v="294"/>
    <x v="1015"/>
    <x v="20"/>
    <x v="1"/>
    <x v="0"/>
    <x v="19"/>
    <x v="0"/>
    <x v="565"/>
    <x v="20"/>
    <x v="752"/>
    <x v="31"/>
    <x v="880"/>
    <x v="0"/>
    <x v="925"/>
    <x v="848"/>
    <x v="726"/>
    <x v="230"/>
    <x v="973"/>
    <x v="945"/>
    <x v="932"/>
    <x v="16"/>
    <x v="1"/>
    <x v="0"/>
  </r>
  <r>
    <x v="0"/>
    <x v="3"/>
    <x v="888"/>
    <x v="9"/>
    <x v="295"/>
    <x v="1015"/>
    <x v="10"/>
    <x v="1"/>
    <x v="0"/>
    <x v="19"/>
    <x v="0"/>
    <x v="276"/>
    <x v="10"/>
    <x v="343"/>
    <x v="31"/>
    <x v="429"/>
    <x v="0"/>
    <x v="464"/>
    <x v="424"/>
    <x v="363"/>
    <x v="230"/>
    <x v="500"/>
    <x v="476"/>
    <x v="474"/>
    <x v="16"/>
    <x v="1"/>
    <x v="0"/>
  </r>
  <r>
    <x v="0"/>
    <x v="3"/>
    <x v="888"/>
    <x v="9"/>
    <x v="296"/>
    <x v="1015"/>
    <x v="5"/>
    <x v="1"/>
    <x v="0"/>
    <x v="19"/>
    <x v="0"/>
    <x v="149"/>
    <x v="5"/>
    <x v="169"/>
    <x v="31"/>
    <x v="225"/>
    <x v="0"/>
    <x v="253"/>
    <x v="226"/>
    <x v="185"/>
    <x v="230"/>
    <x v="293"/>
    <x v="266"/>
    <x v="263"/>
    <x v="16"/>
    <x v="1"/>
    <x v="0"/>
  </r>
  <r>
    <x v="0"/>
    <x v="3"/>
    <x v="888"/>
    <x v="9"/>
    <x v="297"/>
    <x v="1015"/>
    <x v="20"/>
    <x v="1"/>
    <x v="0"/>
    <x v="19"/>
    <x v="0"/>
    <x v="604"/>
    <x v="20"/>
    <x v="806"/>
    <x v="31"/>
    <x v="940"/>
    <x v="0"/>
    <x v="984"/>
    <x v="901"/>
    <x v="781"/>
    <x v="230"/>
    <x v="1037"/>
    <x v="1014"/>
    <x v="999"/>
    <x v="16"/>
    <x v="1"/>
    <x v="0"/>
  </r>
  <r>
    <x v="0"/>
    <x v="3"/>
    <x v="888"/>
    <x v="9"/>
    <x v="298"/>
    <x v="1015"/>
    <x v="20"/>
    <x v="1"/>
    <x v="0"/>
    <x v="19"/>
    <x v="0"/>
    <x v="602"/>
    <x v="20"/>
    <x v="803"/>
    <x v="31"/>
    <x v="937"/>
    <x v="0"/>
    <x v="981"/>
    <x v="898"/>
    <x v="778"/>
    <x v="230"/>
    <x v="1033"/>
    <x v="1010"/>
    <x v="995"/>
    <x v="16"/>
    <x v="1"/>
    <x v="0"/>
  </r>
  <r>
    <x v="0"/>
    <x v="3"/>
    <x v="888"/>
    <x v="9"/>
    <x v="299"/>
    <x v="1015"/>
    <x v="12"/>
    <x v="1"/>
    <x v="0"/>
    <x v="19"/>
    <x v="0"/>
    <x v="372"/>
    <x v="12"/>
    <x v="492"/>
    <x v="31"/>
    <x v="569"/>
    <x v="0"/>
    <x v="615"/>
    <x v="563"/>
    <x v="482"/>
    <x v="230"/>
    <x v="660"/>
    <x v="627"/>
    <x v="625"/>
    <x v="16"/>
    <x v="1"/>
    <x v="0"/>
  </r>
  <r>
    <x v="0"/>
    <x v="3"/>
    <x v="888"/>
    <x v="9"/>
    <x v="300"/>
    <x v="1015"/>
    <x v="20"/>
    <x v="1"/>
    <x v="0"/>
    <x v="19"/>
    <x v="0"/>
    <x v="593"/>
    <x v="20"/>
    <x v="791"/>
    <x v="31"/>
    <x v="924"/>
    <x v="0"/>
    <x v="967"/>
    <x v="887"/>
    <x v="765"/>
    <x v="230"/>
    <x v="1020"/>
    <x v="996"/>
    <x v="981"/>
    <x v="16"/>
    <x v="1"/>
    <x v="0"/>
  </r>
  <r>
    <x v="0"/>
    <x v="3"/>
    <x v="888"/>
    <x v="9"/>
    <x v="301"/>
    <x v="1015"/>
    <x v="10"/>
    <x v="1"/>
    <x v="0"/>
    <x v="19"/>
    <x v="0"/>
    <x v="304"/>
    <x v="10"/>
    <x v="387"/>
    <x v="31"/>
    <x v="469"/>
    <x v="0"/>
    <x v="512"/>
    <x v="463"/>
    <x v="402"/>
    <x v="230"/>
    <x v="548"/>
    <x v="527"/>
    <x v="525"/>
    <x v="16"/>
    <x v="1"/>
    <x v="0"/>
  </r>
  <r>
    <x v="0"/>
    <x v="3"/>
    <x v="888"/>
    <x v="9"/>
    <x v="302"/>
    <x v="1015"/>
    <x v="20"/>
    <x v="1"/>
    <x v="0"/>
    <x v="19"/>
    <x v="0"/>
    <x v="573"/>
    <x v="20"/>
    <x v="764"/>
    <x v="31"/>
    <x v="893"/>
    <x v="0"/>
    <x v="940"/>
    <x v="861"/>
    <x v="739"/>
    <x v="230"/>
    <x v="989"/>
    <x v="963"/>
    <x v="948"/>
    <x v="16"/>
    <x v="1"/>
    <x v="0"/>
  </r>
  <r>
    <x v="0"/>
    <x v="3"/>
    <x v="888"/>
    <x v="9"/>
    <x v="303"/>
    <x v="1015"/>
    <x v="20"/>
    <x v="1"/>
    <x v="0"/>
    <x v="19"/>
    <x v="0"/>
    <x v="556"/>
    <x v="20"/>
    <x v="743"/>
    <x v="31"/>
    <x v="864"/>
    <x v="0"/>
    <x v="911"/>
    <x v="835"/>
    <x v="710"/>
    <x v="230"/>
    <x v="955"/>
    <x v="930"/>
    <x v="917"/>
    <x v="16"/>
    <x v="1"/>
    <x v="0"/>
  </r>
  <r>
    <x v="0"/>
    <x v="3"/>
    <x v="888"/>
    <x v="9"/>
    <x v="304"/>
    <x v="1015"/>
    <x v="10"/>
    <x v="1"/>
    <x v="0"/>
    <x v="19"/>
    <x v="0"/>
    <x v="303"/>
    <x v="10"/>
    <x v="385"/>
    <x v="31"/>
    <x v="468"/>
    <x v="0"/>
    <x v="510"/>
    <x v="462"/>
    <x v="401"/>
    <x v="230"/>
    <x v="547"/>
    <x v="526"/>
    <x v="523"/>
    <x v="16"/>
    <x v="1"/>
    <x v="0"/>
  </r>
  <r>
    <x v="0"/>
    <x v="3"/>
    <x v="888"/>
    <x v="9"/>
    <x v="305"/>
    <x v="1015"/>
    <x v="6"/>
    <x v="1"/>
    <x v="0"/>
    <x v="19"/>
    <x v="0"/>
    <x v="190"/>
    <x v="6"/>
    <x v="226"/>
    <x v="31"/>
    <x v="288"/>
    <x v="0"/>
    <x v="325"/>
    <x v="295"/>
    <x v="238"/>
    <x v="230"/>
    <x v="364"/>
    <x v="339"/>
    <x v="338"/>
    <x v="16"/>
    <x v="1"/>
    <x v="0"/>
  </r>
  <r>
    <x v="0"/>
    <x v="3"/>
    <x v="888"/>
    <x v="9"/>
    <x v="306"/>
    <x v="1015"/>
    <x v="20"/>
    <x v="0"/>
    <x v="0"/>
    <x v="19"/>
    <x v="0"/>
    <x v="537"/>
    <x v="20"/>
    <x v="716"/>
    <x v="12"/>
    <x v="777"/>
    <x v="2"/>
    <x v="1055"/>
    <x v="997"/>
    <x v="629"/>
    <x v="230"/>
    <x v="1117"/>
    <x v="1099"/>
    <x v="1068"/>
    <x v="16"/>
    <x v="1"/>
    <x v="0"/>
  </r>
  <r>
    <x v="0"/>
    <x v="3"/>
    <x v="888"/>
    <x v="9"/>
    <x v="307"/>
    <x v="1015"/>
    <x v="20"/>
    <x v="1"/>
    <x v="0"/>
    <x v="19"/>
    <x v="0"/>
    <x v="577"/>
    <x v="20"/>
    <x v="768"/>
    <x v="31"/>
    <x v="898"/>
    <x v="0"/>
    <x v="944"/>
    <x v="864"/>
    <x v="743"/>
    <x v="230"/>
    <x v="992"/>
    <x v="967"/>
    <x v="951"/>
    <x v="16"/>
    <x v="1"/>
    <x v="0"/>
  </r>
  <r>
    <x v="0"/>
    <x v="3"/>
    <x v="888"/>
    <x v="9"/>
    <x v="308"/>
    <x v="1015"/>
    <x v="16"/>
    <x v="1"/>
    <x v="0"/>
    <x v="19"/>
    <x v="0"/>
    <x v="440"/>
    <x v="16"/>
    <x v="584"/>
    <x v="31"/>
    <x v="674"/>
    <x v="0"/>
    <x v="724"/>
    <x v="656"/>
    <x v="555"/>
    <x v="230"/>
    <x v="767"/>
    <x v="734"/>
    <x v="726"/>
    <x v="16"/>
    <x v="1"/>
    <x v="0"/>
  </r>
  <r>
    <x v="0"/>
    <x v="3"/>
    <x v="888"/>
    <x v="9"/>
    <x v="309"/>
    <x v="1015"/>
    <x v="20"/>
    <x v="1"/>
    <x v="0"/>
    <x v="19"/>
    <x v="0"/>
    <x v="658"/>
    <x v="20"/>
    <x v="872"/>
    <x v="31"/>
    <x v="1008"/>
    <x v="0"/>
    <x v="1066"/>
    <x v="967"/>
    <x v="839"/>
    <x v="230"/>
    <x v="1125"/>
    <x v="1096"/>
    <x v="1079"/>
    <x v="16"/>
    <x v="1"/>
    <x v="0"/>
  </r>
  <r>
    <x v="0"/>
    <x v="3"/>
    <x v="888"/>
    <x v="9"/>
    <x v="310"/>
    <x v="1015"/>
    <x v="20"/>
    <x v="1"/>
    <x v="0"/>
    <x v="19"/>
    <x v="0"/>
    <x v="661"/>
    <x v="20"/>
    <x v="876"/>
    <x v="31"/>
    <x v="1010"/>
    <x v="0"/>
    <x v="1068"/>
    <x v="969"/>
    <x v="839"/>
    <x v="230"/>
    <x v="1126"/>
    <x v="1098"/>
    <x v="1081"/>
    <x v="16"/>
    <x v="1"/>
    <x v="0"/>
  </r>
  <r>
    <x v="0"/>
    <x v="3"/>
    <x v="888"/>
    <x v="9"/>
    <x v="311"/>
    <x v="1015"/>
    <x v="20"/>
    <x v="1"/>
    <x v="0"/>
    <x v="19"/>
    <x v="0"/>
    <x v="646"/>
    <x v="20"/>
    <x v="860"/>
    <x v="31"/>
    <x v="996"/>
    <x v="0"/>
    <x v="1051"/>
    <x v="954"/>
    <x v="836"/>
    <x v="230"/>
    <x v="1109"/>
    <x v="1081"/>
    <x v="1063"/>
    <x v="16"/>
    <x v="1"/>
    <x v="0"/>
  </r>
  <r>
    <x v="0"/>
    <x v="3"/>
    <x v="888"/>
    <x v="9"/>
    <x v="312"/>
    <x v="1015"/>
    <x v="20"/>
    <x v="1"/>
    <x v="0"/>
    <x v="19"/>
    <x v="0"/>
    <x v="673"/>
    <x v="20"/>
    <x v="890"/>
    <x v="31"/>
    <x v="1019"/>
    <x v="0"/>
    <x v="1078"/>
    <x v="978"/>
    <x v="839"/>
    <x v="230"/>
    <x v="1144"/>
    <x v="1110"/>
    <x v="1093"/>
    <x v="16"/>
    <x v="1"/>
    <x v="0"/>
  </r>
  <r>
    <x v="0"/>
    <x v="3"/>
    <x v="888"/>
    <x v="9"/>
    <x v="313"/>
    <x v="1015"/>
    <x v="20"/>
    <x v="1"/>
    <x v="0"/>
    <x v="19"/>
    <x v="0"/>
    <x v="674"/>
    <x v="20"/>
    <x v="891"/>
    <x v="31"/>
    <x v="1021"/>
    <x v="0"/>
    <x v="1079"/>
    <x v="979"/>
    <x v="839"/>
    <x v="230"/>
    <x v="1145"/>
    <x v="1111"/>
    <x v="1094"/>
    <x v="16"/>
    <x v="1"/>
    <x v="0"/>
  </r>
  <r>
    <x v="0"/>
    <x v="3"/>
    <x v="888"/>
    <x v="9"/>
    <x v="314"/>
    <x v="1015"/>
    <x v="20"/>
    <x v="1"/>
    <x v="0"/>
    <x v="19"/>
    <x v="0"/>
    <x v="675"/>
    <x v="20"/>
    <x v="892"/>
    <x v="31"/>
    <x v="1023"/>
    <x v="0"/>
    <x v="1082"/>
    <x v="981"/>
    <x v="839"/>
    <x v="230"/>
    <x v="1149"/>
    <x v="1113"/>
    <x v="1096"/>
    <x v="16"/>
    <x v="1"/>
    <x v="0"/>
  </r>
  <r>
    <x v="0"/>
    <x v="3"/>
    <x v="888"/>
    <x v="9"/>
    <x v="315"/>
    <x v="1015"/>
    <x v="9"/>
    <x v="1"/>
    <x v="0"/>
    <x v="19"/>
    <x v="0"/>
    <x v="338"/>
    <x v="9"/>
    <x v="441"/>
    <x v="31"/>
    <x v="519"/>
    <x v="0"/>
    <x v="562"/>
    <x v="516"/>
    <x v="443"/>
    <x v="230"/>
    <x v="605"/>
    <x v="580"/>
    <x v="575"/>
    <x v="16"/>
    <x v="1"/>
    <x v="0"/>
  </r>
  <r>
    <x v="2"/>
    <x v="5"/>
    <x v="110"/>
    <x v="2"/>
    <x v="737"/>
    <x v="316"/>
    <x v="6"/>
    <x v="1"/>
    <x v="1"/>
    <x v="19"/>
    <x v="4"/>
    <x v="174"/>
    <x v="6"/>
    <x v="204"/>
    <x v="31"/>
    <x v="264"/>
    <x v="0"/>
    <x v="301"/>
    <x v="267"/>
    <x v="215"/>
    <x v="230"/>
    <x v="336"/>
    <x v="315"/>
    <x v="311"/>
    <x v="2"/>
    <x v="1"/>
    <x v="0"/>
  </r>
  <r>
    <x v="2"/>
    <x v="5"/>
    <x v="586"/>
    <x v="2"/>
    <x v="738"/>
    <x v="317"/>
    <x v="5"/>
    <x v="1"/>
    <x v="1"/>
    <x v="19"/>
    <x v="4"/>
    <x v="137"/>
    <x v="5"/>
    <x v="154"/>
    <x v="31"/>
    <x v="203"/>
    <x v="0"/>
    <x v="232"/>
    <x v="205"/>
    <x v="166"/>
    <x v="230"/>
    <x v="272"/>
    <x v="242"/>
    <x v="241"/>
    <x v="2"/>
    <x v="1"/>
    <x v="0"/>
  </r>
  <r>
    <x v="2"/>
    <x v="5"/>
    <x v="393"/>
    <x v="2"/>
    <x v="739"/>
    <x v="318"/>
    <x v="20"/>
    <x v="1"/>
    <x v="1"/>
    <x v="19"/>
    <x v="3"/>
    <x v="597"/>
    <x v="20"/>
    <x v="795"/>
    <x v="31"/>
    <x v="929"/>
    <x v="0"/>
    <x v="972"/>
    <x v="892"/>
    <x v="770"/>
    <x v="230"/>
    <x v="1026"/>
    <x v="1003"/>
    <x v="987"/>
    <x v="2"/>
    <x v="1"/>
    <x v="0"/>
  </r>
  <r>
    <x v="2"/>
    <x v="5"/>
    <x v="78"/>
    <x v="2"/>
    <x v="740"/>
    <x v="319"/>
    <x v="20"/>
    <x v="1"/>
    <x v="1"/>
    <x v="19"/>
    <x v="5"/>
    <x v="605"/>
    <x v="20"/>
    <x v="807"/>
    <x v="31"/>
    <x v="943"/>
    <x v="0"/>
    <x v="987"/>
    <x v="903"/>
    <x v="784"/>
    <x v="230"/>
    <x v="1039"/>
    <x v="1016"/>
    <x v="1001"/>
    <x v="2"/>
    <x v="1"/>
    <x v="0"/>
  </r>
  <r>
    <x v="2"/>
    <x v="5"/>
    <x v="860"/>
    <x v="2"/>
    <x v="741"/>
    <x v="320"/>
    <x v="20"/>
    <x v="1"/>
    <x v="1"/>
    <x v="19"/>
    <x v="4"/>
    <x v="568"/>
    <x v="20"/>
    <x v="756"/>
    <x v="31"/>
    <x v="884"/>
    <x v="0"/>
    <x v="929"/>
    <x v="852"/>
    <x v="730"/>
    <x v="230"/>
    <x v="977"/>
    <x v="951"/>
    <x v="937"/>
    <x v="2"/>
    <x v="1"/>
    <x v="0"/>
  </r>
  <r>
    <x v="2"/>
    <x v="5"/>
    <x v="528"/>
    <x v="2"/>
    <x v="742"/>
    <x v="321"/>
    <x v="10"/>
    <x v="1"/>
    <x v="1"/>
    <x v="19"/>
    <x v="4"/>
    <x v="318"/>
    <x v="10"/>
    <x v="411"/>
    <x v="31"/>
    <x v="492"/>
    <x v="0"/>
    <x v="537"/>
    <x v="488"/>
    <x v="421"/>
    <x v="230"/>
    <x v="579"/>
    <x v="553"/>
    <x v="549"/>
    <x v="2"/>
    <x v="1"/>
    <x v="0"/>
  </r>
  <r>
    <x v="2"/>
    <x v="5"/>
    <x v="624"/>
    <x v="2"/>
    <x v="743"/>
    <x v="322"/>
    <x v="5"/>
    <x v="1"/>
    <x v="1"/>
    <x v="19"/>
    <x v="5"/>
    <x v="141"/>
    <x v="5"/>
    <x v="160"/>
    <x v="31"/>
    <x v="208"/>
    <x v="0"/>
    <x v="236"/>
    <x v="209"/>
    <x v="170"/>
    <x v="230"/>
    <x v="278"/>
    <x v="246"/>
    <x v="244"/>
    <x v="2"/>
    <x v="1"/>
    <x v="0"/>
  </r>
  <r>
    <x v="2"/>
    <x v="5"/>
    <x v="178"/>
    <x v="9"/>
    <x v="744"/>
    <x v="304"/>
    <x v="14"/>
    <x v="1"/>
    <x v="1"/>
    <x v="19"/>
    <x v="6"/>
    <x v="420"/>
    <x v="14"/>
    <x v="556"/>
    <x v="31"/>
    <x v="641"/>
    <x v="0"/>
    <x v="684"/>
    <x v="624"/>
    <x v="528"/>
    <x v="230"/>
    <x v="733"/>
    <x v="702"/>
    <x v="689"/>
    <x v="16"/>
    <x v="1"/>
    <x v="0"/>
  </r>
  <r>
    <x v="2"/>
    <x v="5"/>
    <x v="627"/>
    <x v="9"/>
    <x v="745"/>
    <x v="305"/>
    <x v="12"/>
    <x v="0"/>
    <x v="1"/>
    <x v="18"/>
    <x v="6"/>
    <x v="347"/>
    <x v="12"/>
    <x v="453"/>
    <x v="12"/>
    <x v="515"/>
    <x v="2"/>
    <x v="640"/>
    <x v="632"/>
    <x v="440"/>
    <x v="230"/>
    <x v="687"/>
    <x v="660"/>
    <x v="646"/>
    <x v="16"/>
    <x v="1"/>
    <x v="0"/>
  </r>
  <r>
    <x v="2"/>
    <x v="5"/>
    <x v="751"/>
    <x v="9"/>
    <x v="746"/>
    <x v="306"/>
    <x v="20"/>
    <x v="1"/>
    <x v="1"/>
    <x v="19"/>
    <x v="6"/>
    <x v="560"/>
    <x v="20"/>
    <x v="747"/>
    <x v="31"/>
    <x v="870"/>
    <x v="0"/>
    <x v="915"/>
    <x v="839"/>
    <x v="716"/>
    <x v="230"/>
    <x v="960"/>
    <x v="934"/>
    <x v="921"/>
    <x v="16"/>
    <x v="1"/>
    <x v="0"/>
  </r>
  <r>
    <x v="2"/>
    <x v="5"/>
    <x v="787"/>
    <x v="9"/>
    <x v="747"/>
    <x v="661"/>
    <x v="17"/>
    <x v="1"/>
    <x v="1"/>
    <x v="19"/>
    <x v="6"/>
    <x v="459"/>
    <x v="17"/>
    <x v="610"/>
    <x v="31"/>
    <x v="696"/>
    <x v="0"/>
    <x v="746"/>
    <x v="677"/>
    <x v="570"/>
    <x v="230"/>
    <x v="789"/>
    <x v="759"/>
    <x v="749"/>
    <x v="16"/>
    <x v="1"/>
    <x v="0"/>
  </r>
  <r>
    <x v="2"/>
    <x v="5"/>
    <x v="178"/>
    <x v="9"/>
    <x v="748"/>
    <x v="662"/>
    <x v="6"/>
    <x v="1"/>
    <x v="1"/>
    <x v="19"/>
    <x v="7"/>
    <x v="188"/>
    <x v="6"/>
    <x v="223"/>
    <x v="31"/>
    <x v="284"/>
    <x v="0"/>
    <x v="321"/>
    <x v="292"/>
    <x v="234"/>
    <x v="230"/>
    <x v="360"/>
    <x v="335"/>
    <x v="334"/>
    <x v="16"/>
    <x v="1"/>
    <x v="0"/>
  </r>
  <r>
    <x v="2"/>
    <x v="5"/>
    <x v="888"/>
    <x v="7"/>
    <x v="749"/>
    <x v="573"/>
    <x v="4"/>
    <x v="1"/>
    <x v="1"/>
    <x v="38"/>
    <x v="0"/>
    <x v="120"/>
    <x v="4"/>
    <x v="130"/>
    <x v="12"/>
    <x v="167"/>
    <x v="0"/>
    <x v="189"/>
    <x v="170"/>
    <x v="133"/>
    <x v="230"/>
    <x v="223"/>
    <x v="201"/>
    <x v="198"/>
    <x v="10"/>
    <x v="1"/>
    <x v="0"/>
  </r>
  <r>
    <x v="2"/>
    <x v="5"/>
    <x v="888"/>
    <x v="7"/>
    <x v="750"/>
    <x v="580"/>
    <x v="1"/>
    <x v="1"/>
    <x v="1"/>
    <x v="38"/>
    <x v="0"/>
    <x v="19"/>
    <x v="1"/>
    <x v="20"/>
    <x v="12"/>
    <x v="28"/>
    <x v="0"/>
    <x v="32"/>
    <x v="25"/>
    <x v="25"/>
    <x v="230"/>
    <x v="39"/>
    <x v="33"/>
    <x v="34"/>
    <x v="10"/>
    <x v="1"/>
    <x v="0"/>
  </r>
  <r>
    <x v="2"/>
    <x v="5"/>
    <x v="888"/>
    <x v="7"/>
    <x v="751"/>
    <x v="630"/>
    <x v="4"/>
    <x v="1"/>
    <x v="1"/>
    <x v="38"/>
    <x v="0"/>
    <x v="126"/>
    <x v="4"/>
    <x v="138"/>
    <x v="12"/>
    <x v="175"/>
    <x v="0"/>
    <x v="200"/>
    <x v="179"/>
    <x v="140"/>
    <x v="230"/>
    <x v="232"/>
    <x v="211"/>
    <x v="208"/>
    <x v="10"/>
    <x v="1"/>
    <x v="0"/>
  </r>
  <r>
    <x v="2"/>
    <x v="5"/>
    <x v="888"/>
    <x v="7"/>
    <x v="752"/>
    <x v="631"/>
    <x v="6"/>
    <x v="1"/>
    <x v="1"/>
    <x v="38"/>
    <x v="0"/>
    <x v="217"/>
    <x v="6"/>
    <x v="266"/>
    <x v="12"/>
    <x v="316"/>
    <x v="0"/>
    <x v="351"/>
    <x v="322"/>
    <x v="263"/>
    <x v="230"/>
    <x v="390"/>
    <x v="366"/>
    <x v="363"/>
    <x v="10"/>
    <x v="1"/>
    <x v="0"/>
  </r>
  <r>
    <x v="2"/>
    <x v="5"/>
    <x v="888"/>
    <x v="7"/>
    <x v="753"/>
    <x v="633"/>
    <x v="24"/>
    <x v="1"/>
    <x v="1"/>
    <x v="38"/>
    <x v="0"/>
    <x v="744"/>
    <x v="24"/>
    <x v="970"/>
    <x v="12"/>
    <x v="1095"/>
    <x v="0"/>
    <x v="1164"/>
    <x v="1042"/>
    <x v="872"/>
    <x v="230"/>
    <x v="1226"/>
    <x v="1202"/>
    <x v="1180"/>
    <x v="10"/>
    <x v="1"/>
    <x v="0"/>
  </r>
  <r>
    <x v="2"/>
    <x v="5"/>
    <x v="888"/>
    <x v="7"/>
    <x v="754"/>
    <x v="634"/>
    <x v="8"/>
    <x v="1"/>
    <x v="1"/>
    <x v="38"/>
    <x v="0"/>
    <x v="308"/>
    <x v="8"/>
    <x v="394"/>
    <x v="12"/>
    <x v="451"/>
    <x v="0"/>
    <x v="492"/>
    <x v="447"/>
    <x v="383"/>
    <x v="230"/>
    <x v="529"/>
    <x v="506"/>
    <x v="505"/>
    <x v="10"/>
    <x v="1"/>
    <x v="0"/>
  </r>
  <r>
    <x v="2"/>
    <x v="5"/>
    <x v="888"/>
    <x v="7"/>
    <x v="755"/>
    <x v="635"/>
    <x v="5"/>
    <x v="1"/>
    <x v="1"/>
    <x v="38"/>
    <x v="0"/>
    <x v="179"/>
    <x v="5"/>
    <x v="213"/>
    <x v="12"/>
    <x v="258"/>
    <x v="0"/>
    <x v="295"/>
    <x v="262"/>
    <x v="209"/>
    <x v="230"/>
    <x v="330"/>
    <x v="310"/>
    <x v="305"/>
    <x v="10"/>
    <x v="1"/>
    <x v="0"/>
  </r>
  <r>
    <x v="2"/>
    <x v="5"/>
    <x v="888"/>
    <x v="7"/>
    <x v="756"/>
    <x v="636"/>
    <x v="10"/>
    <x v="1"/>
    <x v="1"/>
    <x v="38"/>
    <x v="0"/>
    <x v="380"/>
    <x v="10"/>
    <x v="501"/>
    <x v="12"/>
    <x v="567"/>
    <x v="0"/>
    <x v="610"/>
    <x v="561"/>
    <x v="480"/>
    <x v="230"/>
    <x v="654"/>
    <x v="625"/>
    <x v="621"/>
    <x v="10"/>
    <x v="1"/>
    <x v="0"/>
  </r>
  <r>
    <x v="2"/>
    <x v="5"/>
    <x v="888"/>
    <x v="7"/>
    <x v="757"/>
    <x v="637"/>
    <x v="3"/>
    <x v="1"/>
    <x v="1"/>
    <x v="38"/>
    <x v="0"/>
    <x v="80"/>
    <x v="3"/>
    <x v="84"/>
    <x v="12"/>
    <x v="113"/>
    <x v="0"/>
    <x v="131"/>
    <x v="116"/>
    <x v="89"/>
    <x v="230"/>
    <x v="155"/>
    <x v="136"/>
    <x v="133"/>
    <x v="10"/>
    <x v="1"/>
    <x v="0"/>
  </r>
  <r>
    <x v="2"/>
    <x v="5"/>
    <x v="888"/>
    <x v="7"/>
    <x v="758"/>
    <x v="638"/>
    <x v="15"/>
    <x v="1"/>
    <x v="1"/>
    <x v="38"/>
    <x v="0"/>
    <x v="485"/>
    <x v="15"/>
    <x v="643"/>
    <x v="12"/>
    <x v="715"/>
    <x v="0"/>
    <x v="766"/>
    <x v="694"/>
    <x v="585"/>
    <x v="230"/>
    <x v="812"/>
    <x v="777"/>
    <x v="768"/>
    <x v="10"/>
    <x v="1"/>
    <x v="0"/>
  </r>
  <r>
    <x v="2"/>
    <x v="5"/>
    <x v="888"/>
    <x v="7"/>
    <x v="759"/>
    <x v="639"/>
    <x v="4"/>
    <x v="1"/>
    <x v="1"/>
    <x v="38"/>
    <x v="0"/>
    <x v="158"/>
    <x v="4"/>
    <x v="182"/>
    <x v="12"/>
    <x v="227"/>
    <x v="0"/>
    <x v="255"/>
    <x v="229"/>
    <x v="187"/>
    <x v="230"/>
    <x v="295"/>
    <x v="269"/>
    <x v="265"/>
    <x v="10"/>
    <x v="1"/>
    <x v="0"/>
  </r>
  <r>
    <x v="2"/>
    <x v="5"/>
    <x v="888"/>
    <x v="7"/>
    <x v="760"/>
    <x v="640"/>
    <x v="3"/>
    <x v="1"/>
    <x v="1"/>
    <x v="38"/>
    <x v="0"/>
    <x v="91"/>
    <x v="3"/>
    <x v="97"/>
    <x v="12"/>
    <x v="126"/>
    <x v="0"/>
    <x v="145"/>
    <x v="129"/>
    <x v="98"/>
    <x v="230"/>
    <x v="177"/>
    <x v="155"/>
    <x v="150"/>
    <x v="10"/>
    <x v="1"/>
    <x v="0"/>
  </r>
  <r>
    <x v="2"/>
    <x v="5"/>
    <x v="888"/>
    <x v="7"/>
    <x v="761"/>
    <x v="641"/>
    <x v="15"/>
    <x v="1"/>
    <x v="1"/>
    <x v="38"/>
    <x v="0"/>
    <x v="545"/>
    <x v="15"/>
    <x v="729"/>
    <x v="12"/>
    <x v="789"/>
    <x v="0"/>
    <x v="836"/>
    <x v="762"/>
    <x v="641"/>
    <x v="230"/>
    <x v="877"/>
    <x v="854"/>
    <x v="839"/>
    <x v="10"/>
    <x v="1"/>
    <x v="0"/>
  </r>
  <r>
    <x v="2"/>
    <x v="5"/>
    <x v="888"/>
    <x v="7"/>
    <x v="762"/>
    <x v="642"/>
    <x v="4"/>
    <x v="1"/>
    <x v="1"/>
    <x v="38"/>
    <x v="0"/>
    <x v="126"/>
    <x v="4"/>
    <x v="138"/>
    <x v="12"/>
    <x v="175"/>
    <x v="0"/>
    <x v="200"/>
    <x v="179"/>
    <x v="140"/>
    <x v="230"/>
    <x v="232"/>
    <x v="211"/>
    <x v="208"/>
    <x v="10"/>
    <x v="1"/>
    <x v="0"/>
  </r>
  <r>
    <x v="2"/>
    <x v="5"/>
    <x v="888"/>
    <x v="7"/>
    <x v="763"/>
    <x v="643"/>
    <x v="4"/>
    <x v="1"/>
    <x v="1"/>
    <x v="38"/>
    <x v="0"/>
    <x v="134"/>
    <x v="4"/>
    <x v="149"/>
    <x v="12"/>
    <x v="187"/>
    <x v="0"/>
    <x v="213"/>
    <x v="191"/>
    <x v="152"/>
    <x v="230"/>
    <x v="246"/>
    <x v="223"/>
    <x v="223"/>
    <x v="10"/>
    <x v="1"/>
    <x v="0"/>
  </r>
  <r>
    <x v="2"/>
    <x v="5"/>
    <x v="888"/>
    <x v="7"/>
    <x v="764"/>
    <x v="644"/>
    <x v="8"/>
    <x v="1"/>
    <x v="1"/>
    <x v="38"/>
    <x v="0"/>
    <x v="257"/>
    <x v="8"/>
    <x v="318"/>
    <x v="12"/>
    <x v="375"/>
    <x v="0"/>
    <x v="411"/>
    <x v="371"/>
    <x v="314"/>
    <x v="230"/>
    <x v="447"/>
    <x v="423"/>
    <x v="420"/>
    <x v="10"/>
    <x v="1"/>
    <x v="0"/>
  </r>
  <r>
    <x v="2"/>
    <x v="5"/>
    <x v="888"/>
    <x v="7"/>
    <x v="765"/>
    <x v="656"/>
    <x v="6"/>
    <x v="1"/>
    <x v="1"/>
    <x v="38"/>
    <x v="0"/>
    <x v="204"/>
    <x v="6"/>
    <x v="245"/>
    <x v="12"/>
    <x v="295"/>
    <x v="0"/>
    <x v="331"/>
    <x v="301"/>
    <x v="244"/>
    <x v="230"/>
    <x v="370"/>
    <x v="345"/>
    <x v="344"/>
    <x v="10"/>
    <x v="1"/>
    <x v="0"/>
  </r>
  <r>
    <x v="2"/>
    <x v="5"/>
    <x v="888"/>
    <x v="7"/>
    <x v="766"/>
    <x v="647"/>
    <x v="8"/>
    <x v="1"/>
    <x v="1"/>
    <x v="38"/>
    <x v="0"/>
    <x v="268"/>
    <x v="8"/>
    <x v="333"/>
    <x v="12"/>
    <x v="391"/>
    <x v="0"/>
    <x v="425"/>
    <x v="386"/>
    <x v="328"/>
    <x v="230"/>
    <x v="462"/>
    <x v="439"/>
    <x v="434"/>
    <x v="10"/>
    <x v="1"/>
    <x v="0"/>
  </r>
  <r>
    <x v="2"/>
    <x v="5"/>
    <x v="888"/>
    <x v="7"/>
    <x v="767"/>
    <x v="645"/>
    <x v="8"/>
    <x v="1"/>
    <x v="1"/>
    <x v="38"/>
    <x v="0"/>
    <x v="272"/>
    <x v="8"/>
    <x v="339"/>
    <x v="12"/>
    <x v="397"/>
    <x v="0"/>
    <x v="430"/>
    <x v="393"/>
    <x v="334"/>
    <x v="230"/>
    <x v="468"/>
    <x v="444"/>
    <x v="439"/>
    <x v="10"/>
    <x v="1"/>
    <x v="0"/>
  </r>
  <r>
    <x v="2"/>
    <x v="5"/>
    <x v="888"/>
    <x v="7"/>
    <x v="768"/>
    <x v="646"/>
    <x v="24"/>
    <x v="1"/>
    <x v="1"/>
    <x v="38"/>
    <x v="0"/>
    <x v="746"/>
    <x v="24"/>
    <x v="972"/>
    <x v="12"/>
    <x v="1099"/>
    <x v="0"/>
    <x v="1170"/>
    <x v="1046"/>
    <x v="874"/>
    <x v="230"/>
    <x v="1231"/>
    <x v="1206"/>
    <x v="1185"/>
    <x v="10"/>
    <x v="1"/>
    <x v="0"/>
  </r>
  <r>
    <x v="2"/>
    <x v="5"/>
    <x v="888"/>
    <x v="7"/>
    <x v="769"/>
    <x v="646"/>
    <x v="24"/>
    <x v="1"/>
    <x v="1"/>
    <x v="38"/>
    <x v="0"/>
    <x v="748"/>
    <x v="24"/>
    <x v="974"/>
    <x v="12"/>
    <x v="1101"/>
    <x v="0"/>
    <x v="1173"/>
    <x v="1048"/>
    <x v="875"/>
    <x v="230"/>
    <x v="1232"/>
    <x v="1208"/>
    <x v="1189"/>
    <x v="10"/>
    <x v="1"/>
    <x v="0"/>
  </r>
  <r>
    <x v="2"/>
    <x v="5"/>
    <x v="888"/>
    <x v="7"/>
    <x v="770"/>
    <x v="648"/>
    <x v="10"/>
    <x v="1"/>
    <x v="1"/>
    <x v="38"/>
    <x v="0"/>
    <x v="370"/>
    <x v="10"/>
    <x v="489"/>
    <x v="12"/>
    <x v="555"/>
    <x v="0"/>
    <x v="597"/>
    <x v="551"/>
    <x v="471"/>
    <x v="230"/>
    <x v="638"/>
    <x v="613"/>
    <x v="610"/>
    <x v="10"/>
    <x v="1"/>
    <x v="0"/>
  </r>
  <r>
    <x v="2"/>
    <x v="5"/>
    <x v="888"/>
    <x v="7"/>
    <x v="771"/>
    <x v="649"/>
    <x v="24"/>
    <x v="1"/>
    <x v="1"/>
    <x v="38"/>
    <x v="0"/>
    <x v="735"/>
    <x v="24"/>
    <x v="960"/>
    <x v="12"/>
    <x v="1089"/>
    <x v="0"/>
    <x v="1154"/>
    <x v="1036"/>
    <x v="868"/>
    <x v="230"/>
    <x v="1208"/>
    <x v="1187"/>
    <x v="1166"/>
    <x v="10"/>
    <x v="1"/>
    <x v="0"/>
  </r>
  <r>
    <x v="2"/>
    <x v="5"/>
    <x v="888"/>
    <x v="7"/>
    <x v="772"/>
    <x v="660"/>
    <x v="1"/>
    <x v="1"/>
    <x v="1"/>
    <x v="38"/>
    <x v="0"/>
    <x v="15"/>
    <x v="1"/>
    <x v="16"/>
    <x v="12"/>
    <x v="21"/>
    <x v="0"/>
    <x v="20"/>
    <x v="17"/>
    <x v="20"/>
    <x v="230"/>
    <x v="30"/>
    <x v="20"/>
    <x v="21"/>
    <x v="10"/>
    <x v="1"/>
    <x v="0"/>
  </r>
  <r>
    <x v="2"/>
    <x v="5"/>
    <x v="888"/>
    <x v="7"/>
    <x v="773"/>
    <x v="653"/>
    <x v="6"/>
    <x v="1"/>
    <x v="1"/>
    <x v="38"/>
    <x v="0"/>
    <x v="228"/>
    <x v="6"/>
    <x v="280"/>
    <x v="12"/>
    <x v="334"/>
    <x v="0"/>
    <x v="370"/>
    <x v="339"/>
    <x v="277"/>
    <x v="230"/>
    <x v="408"/>
    <x v="383"/>
    <x v="381"/>
    <x v="10"/>
    <x v="1"/>
    <x v="0"/>
  </r>
  <r>
    <x v="2"/>
    <x v="5"/>
    <x v="888"/>
    <x v="7"/>
    <x v="774"/>
    <x v="652"/>
    <x v="6"/>
    <x v="1"/>
    <x v="1"/>
    <x v="38"/>
    <x v="0"/>
    <x v="230"/>
    <x v="6"/>
    <x v="283"/>
    <x v="12"/>
    <x v="336"/>
    <x v="0"/>
    <x v="372"/>
    <x v="341"/>
    <x v="279"/>
    <x v="230"/>
    <x v="411"/>
    <x v="385"/>
    <x v="383"/>
    <x v="10"/>
    <x v="1"/>
    <x v="0"/>
  </r>
  <r>
    <x v="2"/>
    <x v="5"/>
    <x v="888"/>
    <x v="7"/>
    <x v="218"/>
    <x v="269"/>
    <x v="6"/>
    <x v="1"/>
    <x v="1"/>
    <x v="38"/>
    <x v="0"/>
    <x v="220"/>
    <x v="6"/>
    <x v="269"/>
    <x v="12"/>
    <x v="322"/>
    <x v="0"/>
    <x v="358"/>
    <x v="329"/>
    <x v="267"/>
    <x v="230"/>
    <x v="396"/>
    <x v="372"/>
    <x v="370"/>
    <x v="10"/>
    <x v="1"/>
    <x v="0"/>
  </r>
  <r>
    <x v="2"/>
    <x v="5"/>
    <x v="888"/>
    <x v="7"/>
    <x v="219"/>
    <x v="270"/>
    <x v="7"/>
    <x v="1"/>
    <x v="1"/>
    <x v="38"/>
    <x v="0"/>
    <x v="251"/>
    <x v="7"/>
    <x v="312"/>
    <x v="12"/>
    <x v="365"/>
    <x v="0"/>
    <x v="402"/>
    <x v="362"/>
    <x v="305"/>
    <x v="230"/>
    <x v="440"/>
    <x v="414"/>
    <x v="411"/>
    <x v="10"/>
    <x v="1"/>
    <x v="0"/>
  </r>
  <r>
    <x v="2"/>
    <x v="5"/>
    <x v="888"/>
    <x v="7"/>
    <x v="220"/>
    <x v="285"/>
    <x v="4"/>
    <x v="1"/>
    <x v="1"/>
    <x v="38"/>
    <x v="0"/>
    <x v="110"/>
    <x v="4"/>
    <x v="117"/>
    <x v="12"/>
    <x v="151"/>
    <x v="0"/>
    <x v="173"/>
    <x v="154"/>
    <x v="121"/>
    <x v="230"/>
    <x v="206"/>
    <x v="184"/>
    <x v="181"/>
    <x v="10"/>
    <x v="1"/>
    <x v="0"/>
  </r>
  <r>
    <x v="2"/>
    <x v="5"/>
    <x v="888"/>
    <x v="7"/>
    <x v="221"/>
    <x v="286"/>
    <x v="6"/>
    <x v="1"/>
    <x v="1"/>
    <x v="38"/>
    <x v="0"/>
    <x v="201"/>
    <x v="6"/>
    <x v="241"/>
    <x v="12"/>
    <x v="290"/>
    <x v="0"/>
    <x v="327"/>
    <x v="297"/>
    <x v="239"/>
    <x v="230"/>
    <x v="365"/>
    <x v="341"/>
    <x v="340"/>
    <x v="10"/>
    <x v="1"/>
    <x v="0"/>
  </r>
  <r>
    <x v="2"/>
    <x v="5"/>
    <x v="888"/>
    <x v="7"/>
    <x v="222"/>
    <x v="287"/>
    <x v="4"/>
    <x v="1"/>
    <x v="1"/>
    <x v="38"/>
    <x v="0"/>
    <x v="113"/>
    <x v="4"/>
    <x v="120"/>
    <x v="12"/>
    <x v="155"/>
    <x v="0"/>
    <x v="178"/>
    <x v="158"/>
    <x v="124"/>
    <x v="230"/>
    <x v="211"/>
    <x v="188"/>
    <x v="187"/>
    <x v="10"/>
    <x v="1"/>
    <x v="0"/>
  </r>
  <r>
    <x v="2"/>
    <x v="5"/>
    <x v="888"/>
    <x v="7"/>
    <x v="223"/>
    <x v="288"/>
    <x v="8"/>
    <x v="1"/>
    <x v="1"/>
    <x v="38"/>
    <x v="0"/>
    <x v="282"/>
    <x v="8"/>
    <x v="355"/>
    <x v="12"/>
    <x v="413"/>
    <x v="0"/>
    <x v="446"/>
    <x v="408"/>
    <x v="349"/>
    <x v="230"/>
    <x v="483"/>
    <x v="458"/>
    <x v="455"/>
    <x v="10"/>
    <x v="1"/>
    <x v="0"/>
  </r>
  <r>
    <x v="2"/>
    <x v="5"/>
    <x v="888"/>
    <x v="7"/>
    <x v="224"/>
    <x v="289"/>
    <x v="8"/>
    <x v="1"/>
    <x v="1"/>
    <x v="38"/>
    <x v="0"/>
    <x v="307"/>
    <x v="8"/>
    <x v="391"/>
    <x v="12"/>
    <x v="449"/>
    <x v="0"/>
    <x v="490"/>
    <x v="445"/>
    <x v="381"/>
    <x v="230"/>
    <x v="525"/>
    <x v="503"/>
    <x v="503"/>
    <x v="10"/>
    <x v="1"/>
    <x v="0"/>
  </r>
  <r>
    <x v="2"/>
    <x v="5"/>
    <x v="888"/>
    <x v="7"/>
    <x v="225"/>
    <x v="291"/>
    <x v="6"/>
    <x v="1"/>
    <x v="1"/>
    <x v="38"/>
    <x v="0"/>
    <x v="205"/>
    <x v="6"/>
    <x v="246"/>
    <x v="12"/>
    <x v="296"/>
    <x v="0"/>
    <x v="332"/>
    <x v="303"/>
    <x v="245"/>
    <x v="230"/>
    <x v="372"/>
    <x v="346"/>
    <x v="345"/>
    <x v="10"/>
    <x v="1"/>
    <x v="0"/>
  </r>
  <r>
    <x v="2"/>
    <x v="5"/>
    <x v="888"/>
    <x v="7"/>
    <x v="226"/>
    <x v="296"/>
    <x v="4"/>
    <x v="1"/>
    <x v="1"/>
    <x v="38"/>
    <x v="0"/>
    <x v="137"/>
    <x v="4"/>
    <x v="155"/>
    <x v="12"/>
    <x v="192"/>
    <x v="0"/>
    <x v="217"/>
    <x v="194"/>
    <x v="157"/>
    <x v="230"/>
    <x v="251"/>
    <x v="227"/>
    <x v="227"/>
    <x v="10"/>
    <x v="1"/>
    <x v="0"/>
  </r>
  <r>
    <x v="2"/>
    <x v="5"/>
    <x v="888"/>
    <x v="7"/>
    <x v="227"/>
    <x v="297"/>
    <x v="8"/>
    <x v="1"/>
    <x v="1"/>
    <x v="38"/>
    <x v="0"/>
    <x v="311"/>
    <x v="8"/>
    <x v="399"/>
    <x v="12"/>
    <x v="458"/>
    <x v="0"/>
    <x v="499"/>
    <x v="453"/>
    <x v="390"/>
    <x v="230"/>
    <x v="536"/>
    <x v="514"/>
    <x v="512"/>
    <x v="10"/>
    <x v="1"/>
    <x v="0"/>
  </r>
  <r>
    <x v="2"/>
    <x v="5"/>
    <x v="888"/>
    <x v="7"/>
    <x v="228"/>
    <x v="298"/>
    <x v="1"/>
    <x v="1"/>
    <x v="1"/>
    <x v="38"/>
    <x v="0"/>
    <x v="16"/>
    <x v="1"/>
    <x v="17"/>
    <x v="12"/>
    <x v="23"/>
    <x v="0"/>
    <x v="23"/>
    <x v="19"/>
    <x v="21"/>
    <x v="230"/>
    <x v="31"/>
    <x v="23"/>
    <x v="24"/>
    <x v="10"/>
    <x v="1"/>
    <x v="0"/>
  </r>
  <r>
    <x v="2"/>
    <x v="5"/>
    <x v="888"/>
    <x v="7"/>
    <x v="229"/>
    <x v="301"/>
    <x v="4"/>
    <x v="1"/>
    <x v="1"/>
    <x v="38"/>
    <x v="0"/>
    <x v="140"/>
    <x v="4"/>
    <x v="159"/>
    <x v="12"/>
    <x v="198"/>
    <x v="0"/>
    <x v="224"/>
    <x v="199"/>
    <x v="161"/>
    <x v="230"/>
    <x v="258"/>
    <x v="232"/>
    <x v="233"/>
    <x v="10"/>
    <x v="1"/>
    <x v="0"/>
  </r>
  <r>
    <x v="3"/>
    <x v="0"/>
    <x v="724"/>
    <x v="1"/>
    <x v="1195"/>
    <x v="234"/>
    <x v="38"/>
    <x v="0"/>
    <x v="1"/>
    <x v="18"/>
    <x v="0"/>
    <x v="792"/>
    <x v="38"/>
    <x v="1019"/>
    <x v="12"/>
    <x v="1147"/>
    <x v="2"/>
    <x v="1236"/>
    <x v="1092"/>
    <x v="923"/>
    <x v="230"/>
    <x v="1292"/>
    <x v="1277"/>
    <x v="1259"/>
    <x v="1"/>
    <x v="1"/>
    <x v="0"/>
  </r>
  <r>
    <x v="6"/>
    <x v="2"/>
    <x v="209"/>
    <x v="2"/>
    <x v="775"/>
    <x v="307"/>
    <x v="3"/>
    <x v="1"/>
    <x v="1"/>
    <x v="19"/>
    <x v="4"/>
    <x v="61"/>
    <x v="3"/>
    <x v="63"/>
    <x v="31"/>
    <x v="87"/>
    <x v="0"/>
    <x v="104"/>
    <x v="94"/>
    <x v="72"/>
    <x v="230"/>
    <x v="132"/>
    <x v="110"/>
    <x v="110"/>
    <x v="2"/>
    <x v="1"/>
    <x v="0"/>
  </r>
  <r>
    <x v="6"/>
    <x v="4"/>
    <x v="467"/>
    <x v="9"/>
    <x v="776"/>
    <x v="302"/>
    <x v="7"/>
    <x v="0"/>
    <x v="1"/>
    <x v="9"/>
    <x v="2"/>
    <x v="180"/>
    <x v="7"/>
    <x v="214"/>
    <x v="12"/>
    <x v="260"/>
    <x v="2"/>
    <x v="356"/>
    <x v="354"/>
    <x v="211"/>
    <x v="230"/>
    <x v="395"/>
    <x v="377"/>
    <x v="368"/>
    <x v="16"/>
    <x v="1"/>
    <x v="0"/>
  </r>
  <r>
    <x v="6"/>
    <x v="4"/>
    <x v="467"/>
    <x v="9"/>
    <x v="777"/>
    <x v="303"/>
    <x v="10"/>
    <x v="1"/>
    <x v="1"/>
    <x v="19"/>
    <x v="5"/>
    <x v="243"/>
    <x v="10"/>
    <x v="298"/>
    <x v="31"/>
    <x v="368"/>
    <x v="0"/>
    <x v="404"/>
    <x v="364"/>
    <x v="308"/>
    <x v="230"/>
    <x v="441"/>
    <x v="416"/>
    <x v="413"/>
    <x v="16"/>
    <x v="1"/>
    <x v="0"/>
  </r>
  <r>
    <x v="6"/>
    <x v="5"/>
    <x v="792"/>
    <x v="7"/>
    <x v="794"/>
    <x v="530"/>
    <x v="2"/>
    <x v="1"/>
    <x v="1"/>
    <x v="38"/>
    <x v="0"/>
    <x v="42"/>
    <x v="2"/>
    <x v="44"/>
    <x v="12"/>
    <x v="53"/>
    <x v="0"/>
    <x v="62"/>
    <x v="54"/>
    <x v="44"/>
    <x v="230"/>
    <x v="87"/>
    <x v="66"/>
    <x v="65"/>
    <x v="10"/>
    <x v="1"/>
    <x v="0"/>
  </r>
  <r>
    <x v="6"/>
    <x v="5"/>
    <x v="429"/>
    <x v="7"/>
    <x v="795"/>
    <x v="531"/>
    <x v="42"/>
    <x v="0"/>
    <x v="1"/>
    <x v="18"/>
    <x v="0"/>
    <x v="819"/>
    <x v="42"/>
    <x v="1047"/>
    <x v="12"/>
    <x v="1173"/>
    <x v="2"/>
    <x v="1271"/>
    <x v="1104"/>
    <x v="890"/>
    <x v="230"/>
    <x v="1329"/>
    <x v="1305"/>
    <x v="1286"/>
    <x v="10"/>
    <x v="1"/>
    <x v="0"/>
  </r>
  <r>
    <x v="6"/>
    <x v="5"/>
    <x v="445"/>
    <x v="7"/>
    <x v="796"/>
    <x v="532"/>
    <x v="16"/>
    <x v="0"/>
    <x v="1"/>
    <x v="18"/>
    <x v="0"/>
    <x v="537"/>
    <x v="16"/>
    <x v="717"/>
    <x v="12"/>
    <x v="778"/>
    <x v="2"/>
    <x v="1057"/>
    <x v="998"/>
    <x v="630"/>
    <x v="230"/>
    <x v="1118"/>
    <x v="1100"/>
    <x v="1070"/>
    <x v="10"/>
    <x v="1"/>
    <x v="0"/>
  </r>
  <r>
    <x v="6"/>
    <x v="5"/>
    <x v="608"/>
    <x v="7"/>
    <x v="797"/>
    <x v="533"/>
    <x v="16"/>
    <x v="1"/>
    <x v="1"/>
    <x v="38"/>
    <x v="0"/>
    <x v="488"/>
    <x v="16"/>
    <x v="647"/>
    <x v="12"/>
    <x v="719"/>
    <x v="0"/>
    <x v="770"/>
    <x v="698"/>
    <x v="589"/>
    <x v="230"/>
    <x v="818"/>
    <x v="781"/>
    <x v="772"/>
    <x v="10"/>
    <x v="1"/>
    <x v="0"/>
  </r>
  <r>
    <x v="6"/>
    <x v="5"/>
    <x v="278"/>
    <x v="7"/>
    <x v="798"/>
    <x v="534"/>
    <x v="16"/>
    <x v="1"/>
    <x v="1"/>
    <x v="38"/>
    <x v="0"/>
    <x v="483"/>
    <x v="16"/>
    <x v="639"/>
    <x v="12"/>
    <x v="712"/>
    <x v="0"/>
    <x v="761"/>
    <x v="691"/>
    <x v="582"/>
    <x v="230"/>
    <x v="807"/>
    <x v="774"/>
    <x v="764"/>
    <x v="10"/>
    <x v="1"/>
    <x v="0"/>
  </r>
  <r>
    <x v="6"/>
    <x v="5"/>
    <x v="735"/>
    <x v="7"/>
    <x v="799"/>
    <x v="535"/>
    <x v="8"/>
    <x v="1"/>
    <x v="1"/>
    <x v="38"/>
    <x v="0"/>
    <x v="296"/>
    <x v="8"/>
    <x v="376"/>
    <x v="12"/>
    <x v="433"/>
    <x v="0"/>
    <x v="471"/>
    <x v="428"/>
    <x v="367"/>
    <x v="230"/>
    <x v="507"/>
    <x v="482"/>
    <x v="483"/>
    <x v="10"/>
    <x v="1"/>
    <x v="0"/>
  </r>
  <r>
    <x v="6"/>
    <x v="5"/>
    <x v="241"/>
    <x v="7"/>
    <x v="800"/>
    <x v="536"/>
    <x v="10"/>
    <x v="1"/>
    <x v="1"/>
    <x v="38"/>
    <x v="0"/>
    <x v="361"/>
    <x v="10"/>
    <x v="475"/>
    <x v="12"/>
    <x v="537"/>
    <x v="0"/>
    <x v="578"/>
    <x v="534"/>
    <x v="457"/>
    <x v="230"/>
    <x v="620"/>
    <x v="596"/>
    <x v="592"/>
    <x v="10"/>
    <x v="1"/>
    <x v="0"/>
  </r>
  <r>
    <x v="6"/>
    <x v="5"/>
    <x v="221"/>
    <x v="7"/>
    <x v="801"/>
    <x v="537"/>
    <x v="5"/>
    <x v="1"/>
    <x v="1"/>
    <x v="38"/>
    <x v="0"/>
    <x v="141"/>
    <x v="5"/>
    <x v="160"/>
    <x v="12"/>
    <x v="200"/>
    <x v="0"/>
    <x v="227"/>
    <x v="201"/>
    <x v="163"/>
    <x v="230"/>
    <x v="264"/>
    <x v="236"/>
    <x v="237"/>
    <x v="10"/>
    <x v="1"/>
    <x v="0"/>
  </r>
  <r>
    <x v="6"/>
    <x v="5"/>
    <x v="364"/>
    <x v="7"/>
    <x v="802"/>
    <x v="538"/>
    <x v="1"/>
    <x v="1"/>
    <x v="1"/>
    <x v="38"/>
    <x v="0"/>
    <x v="14"/>
    <x v="1"/>
    <x v="15"/>
    <x v="12"/>
    <x v="20"/>
    <x v="0"/>
    <x v="18"/>
    <x v="16"/>
    <x v="19"/>
    <x v="230"/>
    <x v="26"/>
    <x v="17"/>
    <x v="18"/>
    <x v="10"/>
    <x v="1"/>
    <x v="0"/>
  </r>
  <r>
    <x v="6"/>
    <x v="5"/>
    <x v="491"/>
    <x v="7"/>
    <x v="803"/>
    <x v="544"/>
    <x v="6"/>
    <x v="1"/>
    <x v="1"/>
    <x v="38"/>
    <x v="0"/>
    <x v="182"/>
    <x v="6"/>
    <x v="216"/>
    <x v="12"/>
    <x v="262"/>
    <x v="0"/>
    <x v="299"/>
    <x v="265"/>
    <x v="213"/>
    <x v="230"/>
    <x v="334"/>
    <x v="313"/>
    <x v="309"/>
    <x v="10"/>
    <x v="1"/>
    <x v="0"/>
  </r>
  <r>
    <x v="6"/>
    <x v="5"/>
    <x v="617"/>
    <x v="7"/>
    <x v="804"/>
    <x v="545"/>
    <x v="4"/>
    <x v="1"/>
    <x v="1"/>
    <x v="38"/>
    <x v="0"/>
    <x v="130"/>
    <x v="4"/>
    <x v="143"/>
    <x v="12"/>
    <x v="181"/>
    <x v="0"/>
    <x v="206"/>
    <x v="184"/>
    <x v="147"/>
    <x v="230"/>
    <x v="238"/>
    <x v="216"/>
    <x v="215"/>
    <x v="10"/>
    <x v="1"/>
    <x v="0"/>
  </r>
  <r>
    <x v="6"/>
    <x v="5"/>
    <x v="188"/>
    <x v="7"/>
    <x v="805"/>
    <x v="539"/>
    <x v="8"/>
    <x v="1"/>
    <x v="1"/>
    <x v="38"/>
    <x v="0"/>
    <x v="314"/>
    <x v="8"/>
    <x v="406"/>
    <x v="12"/>
    <x v="467"/>
    <x v="0"/>
    <x v="509"/>
    <x v="461"/>
    <x v="400"/>
    <x v="230"/>
    <x v="546"/>
    <x v="525"/>
    <x v="522"/>
    <x v="10"/>
    <x v="1"/>
    <x v="0"/>
  </r>
  <r>
    <x v="6"/>
    <x v="5"/>
    <x v="649"/>
    <x v="7"/>
    <x v="806"/>
    <x v="540"/>
    <x v="4"/>
    <x v="1"/>
    <x v="1"/>
    <x v="38"/>
    <x v="0"/>
    <x v="120"/>
    <x v="4"/>
    <x v="130"/>
    <x v="12"/>
    <x v="167"/>
    <x v="0"/>
    <x v="189"/>
    <x v="170"/>
    <x v="133"/>
    <x v="230"/>
    <x v="223"/>
    <x v="201"/>
    <x v="198"/>
    <x v="10"/>
    <x v="1"/>
    <x v="0"/>
  </r>
  <r>
    <x v="6"/>
    <x v="5"/>
    <x v="111"/>
    <x v="7"/>
    <x v="807"/>
    <x v="541"/>
    <x v="7"/>
    <x v="1"/>
    <x v="1"/>
    <x v="38"/>
    <x v="0"/>
    <x v="263"/>
    <x v="7"/>
    <x v="327"/>
    <x v="12"/>
    <x v="384"/>
    <x v="0"/>
    <x v="420"/>
    <x v="380"/>
    <x v="323"/>
    <x v="230"/>
    <x v="457"/>
    <x v="432"/>
    <x v="428"/>
    <x v="10"/>
    <x v="1"/>
    <x v="0"/>
  </r>
  <r>
    <x v="6"/>
    <x v="5"/>
    <x v="730"/>
    <x v="7"/>
    <x v="808"/>
    <x v="542"/>
    <x v="7"/>
    <x v="1"/>
    <x v="1"/>
    <x v="38"/>
    <x v="0"/>
    <x v="257"/>
    <x v="7"/>
    <x v="319"/>
    <x v="12"/>
    <x v="376"/>
    <x v="0"/>
    <x v="412"/>
    <x v="372"/>
    <x v="315"/>
    <x v="230"/>
    <x v="448"/>
    <x v="424"/>
    <x v="421"/>
    <x v="10"/>
    <x v="1"/>
    <x v="0"/>
  </r>
  <r>
    <x v="6"/>
    <x v="5"/>
    <x v="845"/>
    <x v="7"/>
    <x v="809"/>
    <x v="543"/>
    <x v="10"/>
    <x v="1"/>
    <x v="1"/>
    <x v="38"/>
    <x v="0"/>
    <x v="371"/>
    <x v="10"/>
    <x v="491"/>
    <x v="12"/>
    <x v="557"/>
    <x v="0"/>
    <x v="599"/>
    <x v="552"/>
    <x v="473"/>
    <x v="230"/>
    <x v="640"/>
    <x v="614"/>
    <x v="611"/>
    <x v="10"/>
    <x v="1"/>
    <x v="0"/>
  </r>
  <r>
    <x v="6"/>
    <x v="5"/>
    <x v="228"/>
    <x v="7"/>
    <x v="810"/>
    <x v="546"/>
    <x v="3"/>
    <x v="1"/>
    <x v="1"/>
    <x v="38"/>
    <x v="0"/>
    <x v="69"/>
    <x v="3"/>
    <x v="71"/>
    <x v="12"/>
    <x v="94"/>
    <x v="0"/>
    <x v="113"/>
    <x v="102"/>
    <x v="77"/>
    <x v="230"/>
    <x v="141"/>
    <x v="120"/>
    <x v="119"/>
    <x v="10"/>
    <x v="1"/>
    <x v="0"/>
  </r>
  <r>
    <x v="6"/>
    <x v="5"/>
    <x v="351"/>
    <x v="2"/>
    <x v="811"/>
    <x v="308"/>
    <x v="20"/>
    <x v="1"/>
    <x v="1"/>
    <x v="19"/>
    <x v="0"/>
    <x v="608"/>
    <x v="20"/>
    <x v="810"/>
    <x v="31"/>
    <x v="948"/>
    <x v="0"/>
    <x v="993"/>
    <x v="908"/>
    <x v="790"/>
    <x v="230"/>
    <x v="1044"/>
    <x v="1022"/>
    <x v="1006"/>
    <x v="2"/>
    <x v="1"/>
    <x v="0"/>
  </r>
  <r>
    <x v="6"/>
    <x v="5"/>
    <x v="190"/>
    <x v="2"/>
    <x v="812"/>
    <x v="309"/>
    <x v="20"/>
    <x v="1"/>
    <x v="1"/>
    <x v="19"/>
    <x v="0"/>
    <x v="603"/>
    <x v="20"/>
    <x v="805"/>
    <x v="31"/>
    <x v="939"/>
    <x v="0"/>
    <x v="983"/>
    <x v="900"/>
    <x v="780"/>
    <x v="230"/>
    <x v="1035"/>
    <x v="1012"/>
    <x v="997"/>
    <x v="2"/>
    <x v="1"/>
    <x v="0"/>
  </r>
  <r>
    <x v="6"/>
    <x v="5"/>
    <x v="333"/>
    <x v="2"/>
    <x v="813"/>
    <x v="310"/>
    <x v="20"/>
    <x v="1"/>
    <x v="1"/>
    <x v="19"/>
    <x v="0"/>
    <x v="590"/>
    <x v="20"/>
    <x v="786"/>
    <x v="31"/>
    <x v="918"/>
    <x v="0"/>
    <x v="962"/>
    <x v="882"/>
    <x v="760"/>
    <x v="230"/>
    <x v="1015"/>
    <x v="990"/>
    <x v="975"/>
    <x v="2"/>
    <x v="1"/>
    <x v="0"/>
  </r>
  <r>
    <x v="6"/>
    <x v="5"/>
    <x v="422"/>
    <x v="2"/>
    <x v="814"/>
    <x v="311"/>
    <x v="20"/>
    <x v="1"/>
    <x v="1"/>
    <x v="19"/>
    <x v="0"/>
    <x v="603"/>
    <x v="20"/>
    <x v="805"/>
    <x v="31"/>
    <x v="939"/>
    <x v="0"/>
    <x v="983"/>
    <x v="900"/>
    <x v="780"/>
    <x v="230"/>
    <x v="1035"/>
    <x v="1012"/>
    <x v="997"/>
    <x v="2"/>
    <x v="1"/>
    <x v="0"/>
  </r>
  <r>
    <x v="6"/>
    <x v="5"/>
    <x v="629"/>
    <x v="2"/>
    <x v="815"/>
    <x v="312"/>
    <x v="20"/>
    <x v="1"/>
    <x v="1"/>
    <x v="19"/>
    <x v="0"/>
    <x v="585"/>
    <x v="20"/>
    <x v="779"/>
    <x v="31"/>
    <x v="909"/>
    <x v="0"/>
    <x v="953"/>
    <x v="874"/>
    <x v="753"/>
    <x v="230"/>
    <x v="1004"/>
    <x v="978"/>
    <x v="963"/>
    <x v="2"/>
    <x v="1"/>
    <x v="0"/>
  </r>
  <r>
    <x v="6"/>
    <x v="5"/>
    <x v="139"/>
    <x v="2"/>
    <x v="816"/>
    <x v="313"/>
    <x v="20"/>
    <x v="1"/>
    <x v="1"/>
    <x v="19"/>
    <x v="0"/>
    <x v="586"/>
    <x v="20"/>
    <x v="780"/>
    <x v="31"/>
    <x v="910"/>
    <x v="0"/>
    <x v="955"/>
    <x v="876"/>
    <x v="754"/>
    <x v="230"/>
    <x v="1006"/>
    <x v="980"/>
    <x v="966"/>
    <x v="2"/>
    <x v="1"/>
    <x v="0"/>
  </r>
  <r>
    <x v="6"/>
    <x v="5"/>
    <x v="181"/>
    <x v="2"/>
    <x v="817"/>
    <x v="314"/>
    <x v="20"/>
    <x v="1"/>
    <x v="1"/>
    <x v="19"/>
    <x v="0"/>
    <x v="609"/>
    <x v="20"/>
    <x v="811"/>
    <x v="31"/>
    <x v="950"/>
    <x v="0"/>
    <x v="996"/>
    <x v="910"/>
    <x v="792"/>
    <x v="230"/>
    <x v="1046"/>
    <x v="1024"/>
    <x v="1009"/>
    <x v="2"/>
    <x v="1"/>
    <x v="0"/>
  </r>
  <r>
    <x v="6"/>
    <x v="5"/>
    <x v="846"/>
    <x v="2"/>
    <x v="818"/>
    <x v="315"/>
    <x v="21"/>
    <x v="1"/>
    <x v="1"/>
    <x v="19"/>
    <x v="0"/>
    <x v="633"/>
    <x v="21"/>
    <x v="842"/>
    <x v="31"/>
    <x v="981"/>
    <x v="0"/>
    <x v="1034"/>
    <x v="941"/>
    <x v="823"/>
    <x v="230"/>
    <x v="1093"/>
    <x v="1065"/>
    <x v="1048"/>
    <x v="2"/>
    <x v="1"/>
    <x v="0"/>
  </r>
  <r>
    <x v="6"/>
    <x v="6"/>
    <x v="546"/>
    <x v="8"/>
    <x v="819"/>
    <x v="729"/>
    <x v="2"/>
    <x v="1"/>
    <x v="1"/>
    <x v="38"/>
    <x v="0"/>
    <x v="51"/>
    <x v="2"/>
    <x v="53"/>
    <x v="12"/>
    <x v="69"/>
    <x v="0"/>
    <x v="83"/>
    <x v="73"/>
    <x v="923"/>
    <x v="230"/>
    <x v="85"/>
    <x v="90"/>
    <x v="89"/>
    <x v="13"/>
    <x v="1"/>
    <x v="0"/>
  </r>
  <r>
    <x v="6"/>
    <x v="6"/>
    <x v="213"/>
    <x v="8"/>
    <x v="820"/>
    <x v="730"/>
    <x v="2"/>
    <x v="1"/>
    <x v="1"/>
    <x v="38"/>
    <x v="0"/>
    <x v="49"/>
    <x v="2"/>
    <x v="51"/>
    <x v="12"/>
    <x v="66"/>
    <x v="0"/>
    <x v="80"/>
    <x v="70"/>
    <x v="923"/>
    <x v="230"/>
    <x v="80"/>
    <x v="86"/>
    <x v="85"/>
    <x v="13"/>
    <x v="1"/>
    <x v="0"/>
  </r>
  <r>
    <x v="6"/>
    <x v="6"/>
    <x v="794"/>
    <x v="7"/>
    <x v="821"/>
    <x v="547"/>
    <x v="6"/>
    <x v="1"/>
    <x v="1"/>
    <x v="38"/>
    <x v="0"/>
    <x v="197"/>
    <x v="6"/>
    <x v="236"/>
    <x v="12"/>
    <x v="283"/>
    <x v="0"/>
    <x v="320"/>
    <x v="291"/>
    <x v="233"/>
    <x v="230"/>
    <x v="359"/>
    <x v="334"/>
    <x v="333"/>
    <x v="10"/>
    <x v="1"/>
    <x v="0"/>
  </r>
  <r>
    <x v="6"/>
    <x v="6"/>
    <x v="287"/>
    <x v="7"/>
    <x v="822"/>
    <x v="548"/>
    <x v="4"/>
    <x v="1"/>
    <x v="1"/>
    <x v="38"/>
    <x v="0"/>
    <x v="88"/>
    <x v="4"/>
    <x v="93"/>
    <x v="12"/>
    <x v="123"/>
    <x v="0"/>
    <x v="142"/>
    <x v="126"/>
    <x v="97"/>
    <x v="230"/>
    <x v="171"/>
    <x v="152"/>
    <x v="147"/>
    <x v="10"/>
    <x v="1"/>
    <x v="0"/>
  </r>
  <r>
    <x v="6"/>
    <x v="6"/>
    <x v="837"/>
    <x v="7"/>
    <x v="823"/>
    <x v="549"/>
    <x v="4"/>
    <x v="1"/>
    <x v="1"/>
    <x v="38"/>
    <x v="0"/>
    <x v="96"/>
    <x v="4"/>
    <x v="102"/>
    <x v="12"/>
    <x v="131"/>
    <x v="0"/>
    <x v="152"/>
    <x v="133"/>
    <x v="103"/>
    <x v="230"/>
    <x v="185"/>
    <x v="162"/>
    <x v="160"/>
    <x v="10"/>
    <x v="1"/>
    <x v="0"/>
  </r>
  <r>
    <x v="6"/>
    <x v="6"/>
    <x v="545"/>
    <x v="7"/>
    <x v="824"/>
    <x v="550"/>
    <x v="17"/>
    <x v="1"/>
    <x v="1"/>
    <x v="38"/>
    <x v="0"/>
    <x v="597"/>
    <x v="17"/>
    <x v="797"/>
    <x v="12"/>
    <x v="877"/>
    <x v="0"/>
    <x v="922"/>
    <x v="845"/>
    <x v="723"/>
    <x v="230"/>
    <x v="969"/>
    <x v="942"/>
    <x v="929"/>
    <x v="10"/>
    <x v="1"/>
    <x v="0"/>
  </r>
  <r>
    <x v="6"/>
    <x v="6"/>
    <x v="177"/>
    <x v="7"/>
    <x v="825"/>
    <x v="551"/>
    <x v="6"/>
    <x v="1"/>
    <x v="1"/>
    <x v="38"/>
    <x v="0"/>
    <x v="184"/>
    <x v="6"/>
    <x v="219"/>
    <x v="12"/>
    <x v="266"/>
    <x v="0"/>
    <x v="303"/>
    <x v="269"/>
    <x v="217"/>
    <x v="230"/>
    <x v="338"/>
    <x v="317"/>
    <x v="313"/>
    <x v="10"/>
    <x v="1"/>
    <x v="0"/>
  </r>
  <r>
    <x v="6"/>
    <x v="6"/>
    <x v="104"/>
    <x v="7"/>
    <x v="826"/>
    <x v="552"/>
    <x v="6"/>
    <x v="1"/>
    <x v="1"/>
    <x v="38"/>
    <x v="0"/>
    <x v="212"/>
    <x v="6"/>
    <x v="256"/>
    <x v="12"/>
    <x v="307"/>
    <x v="0"/>
    <x v="344"/>
    <x v="313"/>
    <x v="256"/>
    <x v="230"/>
    <x v="382"/>
    <x v="358"/>
    <x v="356"/>
    <x v="10"/>
    <x v="1"/>
    <x v="0"/>
  </r>
  <r>
    <x v="6"/>
    <x v="6"/>
    <x v="550"/>
    <x v="7"/>
    <x v="827"/>
    <x v="553"/>
    <x v="3"/>
    <x v="1"/>
    <x v="1"/>
    <x v="38"/>
    <x v="0"/>
    <x v="84"/>
    <x v="3"/>
    <x v="89"/>
    <x v="12"/>
    <x v="119"/>
    <x v="0"/>
    <x v="139"/>
    <x v="122"/>
    <x v="94"/>
    <x v="230"/>
    <x v="167"/>
    <x v="144"/>
    <x v="144"/>
    <x v="10"/>
    <x v="1"/>
    <x v="0"/>
  </r>
  <r>
    <x v="6"/>
    <x v="6"/>
    <x v="12"/>
    <x v="7"/>
    <x v="828"/>
    <x v="554"/>
    <x v="8"/>
    <x v="1"/>
    <x v="1"/>
    <x v="38"/>
    <x v="0"/>
    <x v="277"/>
    <x v="8"/>
    <x v="345"/>
    <x v="12"/>
    <x v="403"/>
    <x v="0"/>
    <x v="437"/>
    <x v="398"/>
    <x v="339"/>
    <x v="230"/>
    <x v="473"/>
    <x v="449"/>
    <x v="446"/>
    <x v="10"/>
    <x v="1"/>
    <x v="0"/>
  </r>
  <r>
    <x v="6"/>
    <x v="6"/>
    <x v="654"/>
    <x v="7"/>
    <x v="829"/>
    <x v="555"/>
    <x v="1"/>
    <x v="1"/>
    <x v="1"/>
    <x v="38"/>
    <x v="0"/>
    <x v="18"/>
    <x v="1"/>
    <x v="19"/>
    <x v="12"/>
    <x v="26"/>
    <x v="0"/>
    <x v="29"/>
    <x v="23"/>
    <x v="24"/>
    <x v="230"/>
    <x v="37"/>
    <x v="30"/>
    <x v="31"/>
    <x v="10"/>
    <x v="1"/>
    <x v="0"/>
  </r>
  <r>
    <x v="6"/>
    <x v="6"/>
    <x v="600"/>
    <x v="7"/>
    <x v="830"/>
    <x v="517"/>
    <x v="20"/>
    <x v="1"/>
    <x v="1"/>
    <x v="38"/>
    <x v="0"/>
    <x v="650"/>
    <x v="20"/>
    <x v="864"/>
    <x v="12"/>
    <x v="962"/>
    <x v="0"/>
    <x v="1010"/>
    <x v="923"/>
    <x v="805"/>
    <x v="230"/>
    <x v="1069"/>
    <x v="1040"/>
    <x v="1026"/>
    <x v="10"/>
    <x v="1"/>
    <x v="0"/>
  </r>
  <r>
    <x v="6"/>
    <x v="6"/>
    <x v="385"/>
    <x v="7"/>
    <x v="831"/>
    <x v="556"/>
    <x v="2"/>
    <x v="1"/>
    <x v="1"/>
    <x v="38"/>
    <x v="0"/>
    <x v="39"/>
    <x v="2"/>
    <x v="40"/>
    <x v="12"/>
    <x v="47"/>
    <x v="0"/>
    <x v="57"/>
    <x v="49"/>
    <x v="39"/>
    <x v="230"/>
    <x v="77"/>
    <x v="60"/>
    <x v="59"/>
    <x v="10"/>
    <x v="1"/>
    <x v="0"/>
  </r>
  <r>
    <x v="6"/>
    <x v="6"/>
    <x v="781"/>
    <x v="7"/>
    <x v="832"/>
    <x v="557"/>
    <x v="8"/>
    <x v="1"/>
    <x v="1"/>
    <x v="38"/>
    <x v="0"/>
    <x v="295"/>
    <x v="8"/>
    <x v="374"/>
    <x v="12"/>
    <x v="432"/>
    <x v="0"/>
    <x v="469"/>
    <x v="427"/>
    <x v="366"/>
    <x v="230"/>
    <x v="506"/>
    <x v="481"/>
    <x v="480"/>
    <x v="10"/>
    <x v="1"/>
    <x v="0"/>
  </r>
  <r>
    <x v="6"/>
    <x v="6"/>
    <x v="167"/>
    <x v="7"/>
    <x v="833"/>
    <x v="558"/>
    <x v="1"/>
    <x v="1"/>
    <x v="1"/>
    <x v="38"/>
    <x v="0"/>
    <x v="19"/>
    <x v="1"/>
    <x v="20"/>
    <x v="12"/>
    <x v="28"/>
    <x v="0"/>
    <x v="32"/>
    <x v="25"/>
    <x v="25"/>
    <x v="230"/>
    <x v="40"/>
    <x v="34"/>
    <x v="35"/>
    <x v="10"/>
    <x v="1"/>
    <x v="0"/>
  </r>
  <r>
    <x v="6"/>
    <x v="6"/>
    <x v="749"/>
    <x v="7"/>
    <x v="834"/>
    <x v="559"/>
    <x v="10"/>
    <x v="1"/>
    <x v="1"/>
    <x v="38"/>
    <x v="0"/>
    <x v="360"/>
    <x v="10"/>
    <x v="473"/>
    <x v="12"/>
    <x v="536"/>
    <x v="0"/>
    <x v="577"/>
    <x v="533"/>
    <x v="456"/>
    <x v="230"/>
    <x v="618"/>
    <x v="595"/>
    <x v="591"/>
    <x v="10"/>
    <x v="1"/>
    <x v="0"/>
  </r>
  <r>
    <x v="6"/>
    <x v="6"/>
    <x v="306"/>
    <x v="7"/>
    <x v="835"/>
    <x v="560"/>
    <x v="7"/>
    <x v="1"/>
    <x v="1"/>
    <x v="38"/>
    <x v="0"/>
    <x v="249"/>
    <x v="7"/>
    <x v="309"/>
    <x v="12"/>
    <x v="361"/>
    <x v="0"/>
    <x v="398"/>
    <x v="358"/>
    <x v="302"/>
    <x v="230"/>
    <x v="436"/>
    <x v="410"/>
    <x v="406"/>
    <x v="10"/>
    <x v="1"/>
    <x v="0"/>
  </r>
  <r>
    <x v="6"/>
    <x v="6"/>
    <x v="259"/>
    <x v="7"/>
    <x v="836"/>
    <x v="562"/>
    <x v="2"/>
    <x v="1"/>
    <x v="1"/>
    <x v="38"/>
    <x v="0"/>
    <x v="44"/>
    <x v="2"/>
    <x v="46"/>
    <x v="12"/>
    <x v="57"/>
    <x v="0"/>
    <x v="69"/>
    <x v="59"/>
    <x v="48"/>
    <x v="230"/>
    <x v="93"/>
    <x v="72"/>
    <x v="73"/>
    <x v="10"/>
    <x v="1"/>
    <x v="0"/>
  </r>
  <r>
    <x v="6"/>
    <x v="11"/>
    <x v="264"/>
    <x v="7"/>
    <x v="837"/>
    <x v="323"/>
    <x v="4"/>
    <x v="1"/>
    <x v="1"/>
    <x v="38"/>
    <x v="0"/>
    <x v="123"/>
    <x v="4"/>
    <x v="134"/>
    <x v="12"/>
    <x v="172"/>
    <x v="0"/>
    <x v="197"/>
    <x v="175"/>
    <x v="137"/>
    <x v="230"/>
    <x v="229"/>
    <x v="206"/>
    <x v="205"/>
    <x v="10"/>
    <x v="1"/>
    <x v="0"/>
  </r>
  <r>
    <x v="6"/>
    <x v="11"/>
    <x v="783"/>
    <x v="7"/>
    <x v="838"/>
    <x v="324"/>
    <x v="24"/>
    <x v="1"/>
    <x v="1"/>
    <x v="38"/>
    <x v="0"/>
    <x v="742"/>
    <x v="24"/>
    <x v="967"/>
    <x v="12"/>
    <x v="1093"/>
    <x v="0"/>
    <x v="1162"/>
    <x v="1040"/>
    <x v="870"/>
    <x v="230"/>
    <x v="1221"/>
    <x v="1196"/>
    <x v="1175"/>
    <x v="10"/>
    <x v="1"/>
    <x v="0"/>
  </r>
  <r>
    <x v="6"/>
    <x v="11"/>
    <x v="826"/>
    <x v="7"/>
    <x v="839"/>
    <x v="325"/>
    <x v="5"/>
    <x v="1"/>
    <x v="1"/>
    <x v="38"/>
    <x v="0"/>
    <x v="159"/>
    <x v="5"/>
    <x v="183"/>
    <x v="12"/>
    <x v="229"/>
    <x v="0"/>
    <x v="257"/>
    <x v="231"/>
    <x v="188"/>
    <x v="230"/>
    <x v="296"/>
    <x v="271"/>
    <x v="267"/>
    <x v="10"/>
    <x v="1"/>
    <x v="0"/>
  </r>
  <r>
    <x v="6"/>
    <x v="11"/>
    <x v="71"/>
    <x v="7"/>
    <x v="840"/>
    <x v="328"/>
    <x v="24"/>
    <x v="1"/>
    <x v="1"/>
    <x v="38"/>
    <x v="0"/>
    <x v="711"/>
    <x v="24"/>
    <x v="934"/>
    <x v="12"/>
    <x v="1060"/>
    <x v="0"/>
    <x v="1116"/>
    <x v="1008"/>
    <x v="856"/>
    <x v="230"/>
    <x v="1180"/>
    <x v="1155"/>
    <x v="1130"/>
    <x v="10"/>
    <x v="1"/>
    <x v="0"/>
  </r>
  <r>
    <x v="6"/>
    <x v="11"/>
    <x v="426"/>
    <x v="7"/>
    <x v="841"/>
    <x v="329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  <x v="0"/>
  </r>
  <r>
    <x v="6"/>
    <x v="11"/>
    <x v="492"/>
    <x v="7"/>
    <x v="842"/>
    <x v="327"/>
    <x v="13"/>
    <x v="1"/>
    <x v="1"/>
    <x v="38"/>
    <x v="0"/>
    <x v="439"/>
    <x v="13"/>
    <x v="583"/>
    <x v="12"/>
    <x v="646"/>
    <x v="0"/>
    <x v="691"/>
    <x v="629"/>
    <x v="533"/>
    <x v="230"/>
    <x v="739"/>
    <x v="707"/>
    <x v="694"/>
    <x v="10"/>
    <x v="1"/>
    <x v="0"/>
  </r>
  <r>
    <x v="6"/>
    <x v="11"/>
    <x v="267"/>
    <x v="7"/>
    <x v="843"/>
    <x v="326"/>
    <x v="16"/>
    <x v="1"/>
    <x v="1"/>
    <x v="38"/>
    <x v="0"/>
    <x v="481"/>
    <x v="16"/>
    <x v="637"/>
    <x v="12"/>
    <x v="709"/>
    <x v="0"/>
    <x v="758"/>
    <x v="687"/>
    <x v="581"/>
    <x v="230"/>
    <x v="801"/>
    <x v="770"/>
    <x v="761"/>
    <x v="10"/>
    <x v="1"/>
    <x v="0"/>
  </r>
  <r>
    <x v="6"/>
    <x v="11"/>
    <x v="680"/>
    <x v="7"/>
    <x v="844"/>
    <x v="334"/>
    <x v="16"/>
    <x v="1"/>
    <x v="1"/>
    <x v="38"/>
    <x v="0"/>
    <x v="598"/>
    <x v="16"/>
    <x v="799"/>
    <x v="12"/>
    <x v="879"/>
    <x v="0"/>
    <x v="924"/>
    <x v="847"/>
    <x v="725"/>
    <x v="230"/>
    <x v="972"/>
    <x v="944"/>
    <x v="931"/>
    <x v="10"/>
    <x v="1"/>
    <x v="0"/>
  </r>
  <r>
    <x v="6"/>
    <x v="11"/>
    <x v="61"/>
    <x v="7"/>
    <x v="845"/>
    <x v="335"/>
    <x v="5"/>
    <x v="1"/>
    <x v="1"/>
    <x v="38"/>
    <x v="0"/>
    <x v="166"/>
    <x v="5"/>
    <x v="192"/>
    <x v="12"/>
    <x v="239"/>
    <x v="0"/>
    <x v="271"/>
    <x v="243"/>
    <x v="193"/>
    <x v="230"/>
    <x v="305"/>
    <x v="285"/>
    <x v="281"/>
    <x v="10"/>
    <x v="1"/>
    <x v="0"/>
  </r>
  <r>
    <x v="6"/>
    <x v="11"/>
    <x v="251"/>
    <x v="7"/>
    <x v="846"/>
    <x v="333"/>
    <x v="10"/>
    <x v="1"/>
    <x v="1"/>
    <x v="38"/>
    <x v="0"/>
    <x v="389"/>
    <x v="10"/>
    <x v="511"/>
    <x v="12"/>
    <x v="578"/>
    <x v="0"/>
    <x v="624"/>
    <x v="569"/>
    <x v="490"/>
    <x v="230"/>
    <x v="669"/>
    <x v="638"/>
    <x v="633"/>
    <x v="10"/>
    <x v="1"/>
    <x v="0"/>
  </r>
  <r>
    <x v="6"/>
    <x v="11"/>
    <x v="766"/>
    <x v="7"/>
    <x v="847"/>
    <x v="336"/>
    <x v="10"/>
    <x v="1"/>
    <x v="1"/>
    <x v="38"/>
    <x v="0"/>
    <x v="373"/>
    <x v="10"/>
    <x v="493"/>
    <x v="12"/>
    <x v="559"/>
    <x v="0"/>
    <x v="603"/>
    <x v="554"/>
    <x v="474"/>
    <x v="230"/>
    <x v="642"/>
    <x v="618"/>
    <x v="614"/>
    <x v="10"/>
    <x v="1"/>
    <x v="0"/>
  </r>
  <r>
    <x v="6"/>
    <x v="11"/>
    <x v="294"/>
    <x v="7"/>
    <x v="848"/>
    <x v="330"/>
    <x v="24"/>
    <x v="1"/>
    <x v="1"/>
    <x v="38"/>
    <x v="0"/>
    <x v="745"/>
    <x v="24"/>
    <x v="971"/>
    <x v="12"/>
    <x v="1097"/>
    <x v="0"/>
    <x v="1168"/>
    <x v="1044"/>
    <x v="873"/>
    <x v="230"/>
    <x v="1230"/>
    <x v="1204"/>
    <x v="1183"/>
    <x v="10"/>
    <x v="1"/>
    <x v="0"/>
  </r>
  <r>
    <x v="6"/>
    <x v="11"/>
    <x v="611"/>
    <x v="7"/>
    <x v="849"/>
    <x v="337"/>
    <x v="24"/>
    <x v="1"/>
    <x v="1"/>
    <x v="38"/>
    <x v="0"/>
    <x v="732"/>
    <x v="24"/>
    <x v="957"/>
    <x v="12"/>
    <x v="1084"/>
    <x v="0"/>
    <x v="1145"/>
    <x v="1029"/>
    <x v="867"/>
    <x v="230"/>
    <x v="1202"/>
    <x v="1181"/>
    <x v="1157"/>
    <x v="10"/>
    <x v="1"/>
    <x v="0"/>
  </r>
  <r>
    <x v="6"/>
    <x v="11"/>
    <x v="807"/>
    <x v="7"/>
    <x v="850"/>
    <x v="341"/>
    <x v="10"/>
    <x v="1"/>
    <x v="1"/>
    <x v="38"/>
    <x v="0"/>
    <x v="362"/>
    <x v="10"/>
    <x v="476"/>
    <x v="12"/>
    <x v="538"/>
    <x v="0"/>
    <x v="579"/>
    <x v="536"/>
    <x v="458"/>
    <x v="230"/>
    <x v="621"/>
    <x v="597"/>
    <x v="593"/>
    <x v="10"/>
    <x v="1"/>
    <x v="0"/>
  </r>
  <r>
    <x v="6"/>
    <x v="11"/>
    <x v="132"/>
    <x v="7"/>
    <x v="851"/>
    <x v="342"/>
    <x v="12"/>
    <x v="1"/>
    <x v="1"/>
    <x v="38"/>
    <x v="0"/>
    <x v="447"/>
    <x v="12"/>
    <x v="592"/>
    <x v="12"/>
    <x v="658"/>
    <x v="0"/>
    <x v="705"/>
    <x v="640"/>
    <x v="541"/>
    <x v="230"/>
    <x v="749"/>
    <x v="717"/>
    <x v="706"/>
    <x v="10"/>
    <x v="1"/>
    <x v="0"/>
  </r>
  <r>
    <x v="6"/>
    <x v="11"/>
    <x v="797"/>
    <x v="7"/>
    <x v="852"/>
    <x v="339"/>
    <x v="3"/>
    <x v="1"/>
    <x v="1"/>
    <x v="38"/>
    <x v="0"/>
    <x v="74"/>
    <x v="3"/>
    <x v="76"/>
    <x v="12"/>
    <x v="102"/>
    <x v="0"/>
    <x v="117"/>
    <x v="107"/>
    <x v="81"/>
    <x v="230"/>
    <x v="145"/>
    <x v="126"/>
    <x v="123"/>
    <x v="10"/>
    <x v="1"/>
    <x v="0"/>
  </r>
  <r>
    <x v="6"/>
    <x v="11"/>
    <x v="155"/>
    <x v="7"/>
    <x v="853"/>
    <x v="331"/>
    <x v="1"/>
    <x v="1"/>
    <x v="1"/>
    <x v="38"/>
    <x v="0"/>
    <x v="5"/>
    <x v="1"/>
    <x v="6"/>
    <x v="12"/>
    <x v="6"/>
    <x v="0"/>
    <x v="4"/>
    <x v="3"/>
    <x v="6"/>
    <x v="230"/>
    <x v="5"/>
    <x v="3"/>
    <x v="4"/>
    <x v="10"/>
    <x v="1"/>
    <x v="0"/>
  </r>
  <r>
    <x v="6"/>
    <x v="11"/>
    <x v="524"/>
    <x v="7"/>
    <x v="854"/>
    <x v="332"/>
    <x v="2"/>
    <x v="1"/>
    <x v="1"/>
    <x v="38"/>
    <x v="0"/>
    <x v="39"/>
    <x v="2"/>
    <x v="40"/>
    <x v="12"/>
    <x v="47"/>
    <x v="0"/>
    <x v="57"/>
    <x v="49"/>
    <x v="39"/>
    <x v="230"/>
    <x v="77"/>
    <x v="60"/>
    <x v="59"/>
    <x v="10"/>
    <x v="1"/>
    <x v="0"/>
  </r>
  <r>
    <x v="6"/>
    <x v="11"/>
    <x v="130"/>
    <x v="7"/>
    <x v="855"/>
    <x v="340"/>
    <x v="24"/>
    <x v="1"/>
    <x v="1"/>
    <x v="38"/>
    <x v="0"/>
    <x v="719"/>
    <x v="24"/>
    <x v="943"/>
    <x v="12"/>
    <x v="1068"/>
    <x v="0"/>
    <x v="1124"/>
    <x v="1014"/>
    <x v="861"/>
    <x v="230"/>
    <x v="1191"/>
    <x v="1162"/>
    <x v="1141"/>
    <x v="10"/>
    <x v="1"/>
    <x v="0"/>
  </r>
  <r>
    <x v="6"/>
    <x v="11"/>
    <x v="863"/>
    <x v="7"/>
    <x v="856"/>
    <x v="338"/>
    <x v="4"/>
    <x v="1"/>
    <x v="1"/>
    <x v="38"/>
    <x v="0"/>
    <x v="148"/>
    <x v="4"/>
    <x v="167"/>
    <x v="12"/>
    <x v="209"/>
    <x v="0"/>
    <x v="237"/>
    <x v="210"/>
    <x v="171"/>
    <x v="230"/>
    <x v="279"/>
    <x v="247"/>
    <x v="245"/>
    <x v="10"/>
    <x v="1"/>
    <x v="0"/>
  </r>
  <r>
    <x v="6"/>
    <x v="11"/>
    <x v="468"/>
    <x v="7"/>
    <x v="857"/>
    <x v="343"/>
    <x v="4"/>
    <x v="1"/>
    <x v="1"/>
    <x v="38"/>
    <x v="0"/>
    <x v="130"/>
    <x v="4"/>
    <x v="143"/>
    <x v="12"/>
    <x v="181"/>
    <x v="0"/>
    <x v="206"/>
    <x v="184"/>
    <x v="147"/>
    <x v="230"/>
    <x v="238"/>
    <x v="216"/>
    <x v="215"/>
    <x v="10"/>
    <x v="1"/>
    <x v="0"/>
  </r>
  <r>
    <x v="6"/>
    <x v="11"/>
    <x v="593"/>
    <x v="7"/>
    <x v="858"/>
    <x v="344"/>
    <x v="8"/>
    <x v="1"/>
    <x v="1"/>
    <x v="38"/>
    <x v="0"/>
    <x v="309"/>
    <x v="8"/>
    <x v="396"/>
    <x v="12"/>
    <x v="454"/>
    <x v="0"/>
    <x v="495"/>
    <x v="450"/>
    <x v="386"/>
    <x v="230"/>
    <x v="533"/>
    <x v="510"/>
    <x v="509"/>
    <x v="10"/>
    <x v="1"/>
    <x v="0"/>
  </r>
  <r>
    <x v="6"/>
    <x v="12"/>
    <x v="592"/>
    <x v="7"/>
    <x v="859"/>
    <x v="345"/>
    <x v="11"/>
    <x v="1"/>
    <x v="1"/>
    <x v="38"/>
    <x v="0"/>
    <x v="451"/>
    <x v="11"/>
    <x v="597"/>
    <x v="12"/>
    <x v="667"/>
    <x v="0"/>
    <x v="714"/>
    <x v="648"/>
    <x v="547"/>
    <x v="230"/>
    <x v="757"/>
    <x v="727"/>
    <x v="716"/>
    <x v="10"/>
    <x v="1"/>
    <x v="0"/>
  </r>
  <r>
    <x v="6"/>
    <x v="12"/>
    <x v="206"/>
    <x v="7"/>
    <x v="860"/>
    <x v="346"/>
    <x v="24"/>
    <x v="1"/>
    <x v="1"/>
    <x v="38"/>
    <x v="0"/>
    <x v="738"/>
    <x v="24"/>
    <x v="963"/>
    <x v="12"/>
    <x v="1091"/>
    <x v="0"/>
    <x v="1156"/>
    <x v="1037"/>
    <x v="869"/>
    <x v="230"/>
    <x v="1213"/>
    <x v="1191"/>
    <x v="1168"/>
    <x v="10"/>
    <x v="1"/>
    <x v="0"/>
  </r>
  <r>
    <x v="6"/>
    <x v="12"/>
    <x v="858"/>
    <x v="7"/>
    <x v="861"/>
    <x v="347"/>
    <x v="7"/>
    <x v="1"/>
    <x v="1"/>
    <x v="38"/>
    <x v="0"/>
    <x v="250"/>
    <x v="7"/>
    <x v="311"/>
    <x v="12"/>
    <x v="363"/>
    <x v="0"/>
    <x v="400"/>
    <x v="360"/>
    <x v="304"/>
    <x v="230"/>
    <x v="439"/>
    <x v="412"/>
    <x v="409"/>
    <x v="10"/>
    <x v="1"/>
    <x v="0"/>
  </r>
  <r>
    <x v="6"/>
    <x v="12"/>
    <x v="499"/>
    <x v="7"/>
    <x v="862"/>
    <x v="348"/>
    <x v="8"/>
    <x v="1"/>
    <x v="1"/>
    <x v="38"/>
    <x v="0"/>
    <x v="271"/>
    <x v="8"/>
    <x v="338"/>
    <x v="12"/>
    <x v="396"/>
    <x v="0"/>
    <x v="429"/>
    <x v="392"/>
    <x v="333"/>
    <x v="230"/>
    <x v="466"/>
    <x v="443"/>
    <x v="438"/>
    <x v="10"/>
    <x v="1"/>
    <x v="0"/>
  </r>
  <r>
    <x v="6"/>
    <x v="12"/>
    <x v="530"/>
    <x v="7"/>
    <x v="863"/>
    <x v="349"/>
    <x v="2"/>
    <x v="1"/>
    <x v="1"/>
    <x v="38"/>
    <x v="0"/>
    <x v="52"/>
    <x v="2"/>
    <x v="54"/>
    <x v="12"/>
    <x v="70"/>
    <x v="0"/>
    <x v="84"/>
    <x v="74"/>
    <x v="57"/>
    <x v="230"/>
    <x v="107"/>
    <x v="91"/>
    <x v="90"/>
    <x v="10"/>
    <x v="1"/>
    <x v="0"/>
  </r>
  <r>
    <x v="6"/>
    <x v="12"/>
    <x v="413"/>
    <x v="7"/>
    <x v="864"/>
    <x v="350"/>
    <x v="4"/>
    <x v="1"/>
    <x v="1"/>
    <x v="38"/>
    <x v="0"/>
    <x v="110"/>
    <x v="4"/>
    <x v="117"/>
    <x v="12"/>
    <x v="151"/>
    <x v="0"/>
    <x v="173"/>
    <x v="154"/>
    <x v="121"/>
    <x v="230"/>
    <x v="206"/>
    <x v="184"/>
    <x v="181"/>
    <x v="10"/>
    <x v="1"/>
    <x v="0"/>
  </r>
  <r>
    <x v="6"/>
    <x v="12"/>
    <x v="385"/>
    <x v="7"/>
    <x v="865"/>
    <x v="351"/>
    <x v="3"/>
    <x v="1"/>
    <x v="1"/>
    <x v="38"/>
    <x v="0"/>
    <x v="66"/>
    <x v="3"/>
    <x v="68"/>
    <x v="12"/>
    <x v="89"/>
    <x v="0"/>
    <x v="107"/>
    <x v="97"/>
    <x v="73"/>
    <x v="230"/>
    <x v="135"/>
    <x v="114"/>
    <x v="113"/>
    <x v="10"/>
    <x v="1"/>
    <x v="0"/>
  </r>
  <r>
    <x v="6"/>
    <x v="12"/>
    <x v="57"/>
    <x v="7"/>
    <x v="866"/>
    <x v="352"/>
    <x v="4"/>
    <x v="1"/>
    <x v="1"/>
    <x v="38"/>
    <x v="0"/>
    <x v="105"/>
    <x v="4"/>
    <x v="111"/>
    <x v="12"/>
    <x v="146"/>
    <x v="0"/>
    <x v="170"/>
    <x v="149"/>
    <x v="116"/>
    <x v="230"/>
    <x v="203"/>
    <x v="180"/>
    <x v="177"/>
    <x v="10"/>
    <x v="1"/>
    <x v="0"/>
  </r>
  <r>
    <x v="6"/>
    <x v="12"/>
    <x v="725"/>
    <x v="7"/>
    <x v="867"/>
    <x v="353"/>
    <x v="1"/>
    <x v="1"/>
    <x v="1"/>
    <x v="38"/>
    <x v="0"/>
    <x v="21"/>
    <x v="1"/>
    <x v="22"/>
    <x v="12"/>
    <x v="30"/>
    <x v="0"/>
    <x v="34"/>
    <x v="29"/>
    <x v="27"/>
    <x v="230"/>
    <x v="44"/>
    <x v="38"/>
    <x v="38"/>
    <x v="10"/>
    <x v="1"/>
    <x v="0"/>
  </r>
  <r>
    <x v="6"/>
    <x v="12"/>
    <x v="307"/>
    <x v="7"/>
    <x v="868"/>
    <x v="354"/>
    <x v="8"/>
    <x v="1"/>
    <x v="1"/>
    <x v="38"/>
    <x v="0"/>
    <x v="278"/>
    <x v="8"/>
    <x v="346"/>
    <x v="12"/>
    <x v="404"/>
    <x v="0"/>
    <x v="438"/>
    <x v="399"/>
    <x v="340"/>
    <x v="230"/>
    <x v="475"/>
    <x v="450"/>
    <x v="447"/>
    <x v="10"/>
    <x v="1"/>
    <x v="0"/>
  </r>
  <r>
    <x v="6"/>
    <x v="12"/>
    <x v="229"/>
    <x v="7"/>
    <x v="869"/>
    <x v="356"/>
    <x v="8"/>
    <x v="1"/>
    <x v="1"/>
    <x v="38"/>
    <x v="0"/>
    <x v="319"/>
    <x v="8"/>
    <x v="413"/>
    <x v="12"/>
    <x v="476"/>
    <x v="0"/>
    <x v="522"/>
    <x v="472"/>
    <x v="409"/>
    <x v="230"/>
    <x v="562"/>
    <x v="538"/>
    <x v="535"/>
    <x v="10"/>
    <x v="1"/>
    <x v="0"/>
  </r>
  <r>
    <x v="6"/>
    <x v="12"/>
    <x v="532"/>
    <x v="7"/>
    <x v="870"/>
    <x v="355"/>
    <x v="1"/>
    <x v="1"/>
    <x v="1"/>
    <x v="38"/>
    <x v="0"/>
    <x v="18"/>
    <x v="1"/>
    <x v="19"/>
    <x v="12"/>
    <x v="26"/>
    <x v="0"/>
    <x v="29"/>
    <x v="23"/>
    <x v="24"/>
    <x v="230"/>
    <x v="37"/>
    <x v="30"/>
    <x v="31"/>
    <x v="10"/>
    <x v="1"/>
    <x v="0"/>
  </r>
  <r>
    <x v="6"/>
    <x v="12"/>
    <x v="579"/>
    <x v="7"/>
    <x v="871"/>
    <x v="357"/>
    <x v="6"/>
    <x v="1"/>
    <x v="1"/>
    <x v="38"/>
    <x v="0"/>
    <x v="199"/>
    <x v="6"/>
    <x v="239"/>
    <x v="12"/>
    <x v="286"/>
    <x v="0"/>
    <x v="323"/>
    <x v="293"/>
    <x v="236"/>
    <x v="230"/>
    <x v="362"/>
    <x v="337"/>
    <x v="335"/>
    <x v="10"/>
    <x v="1"/>
    <x v="0"/>
  </r>
  <r>
    <x v="6"/>
    <x v="12"/>
    <x v="324"/>
    <x v="7"/>
    <x v="872"/>
    <x v="358"/>
    <x v="8"/>
    <x v="1"/>
    <x v="1"/>
    <x v="38"/>
    <x v="0"/>
    <x v="310"/>
    <x v="8"/>
    <x v="397"/>
    <x v="12"/>
    <x v="455"/>
    <x v="0"/>
    <x v="497"/>
    <x v="451"/>
    <x v="387"/>
    <x v="230"/>
    <x v="534"/>
    <x v="512"/>
    <x v="510"/>
    <x v="10"/>
    <x v="1"/>
    <x v="0"/>
  </r>
  <r>
    <x v="6"/>
    <x v="12"/>
    <x v="565"/>
    <x v="7"/>
    <x v="873"/>
    <x v="359"/>
    <x v="5"/>
    <x v="1"/>
    <x v="1"/>
    <x v="38"/>
    <x v="0"/>
    <x v="178"/>
    <x v="5"/>
    <x v="211"/>
    <x v="12"/>
    <x v="255"/>
    <x v="0"/>
    <x v="292"/>
    <x v="259"/>
    <x v="206"/>
    <x v="230"/>
    <x v="326"/>
    <x v="307"/>
    <x v="302"/>
    <x v="10"/>
    <x v="1"/>
    <x v="0"/>
  </r>
  <r>
    <x v="6"/>
    <x v="13"/>
    <x v="849"/>
    <x v="9"/>
    <x v="874"/>
    <x v="663"/>
    <x v="20"/>
    <x v="1"/>
    <x v="1"/>
    <x v="19"/>
    <x v="0"/>
    <x v="587"/>
    <x v="20"/>
    <x v="781"/>
    <x v="31"/>
    <x v="911"/>
    <x v="0"/>
    <x v="957"/>
    <x v="877"/>
    <x v="756"/>
    <x v="230"/>
    <x v="1008"/>
    <x v="983"/>
    <x v="968"/>
    <x v="16"/>
    <x v="1"/>
    <x v="0"/>
  </r>
  <r>
    <x v="6"/>
    <x v="13"/>
    <x v="650"/>
    <x v="9"/>
    <x v="875"/>
    <x v="664"/>
    <x v="12"/>
    <x v="1"/>
    <x v="1"/>
    <x v="19"/>
    <x v="0"/>
    <x v="337"/>
    <x v="12"/>
    <x v="438"/>
    <x v="31"/>
    <x v="516"/>
    <x v="0"/>
    <x v="559"/>
    <x v="513"/>
    <x v="441"/>
    <x v="230"/>
    <x v="602"/>
    <x v="577"/>
    <x v="572"/>
    <x v="16"/>
    <x v="1"/>
    <x v="0"/>
  </r>
  <r>
    <x v="6"/>
    <x v="13"/>
    <x v="5"/>
    <x v="9"/>
    <x v="876"/>
    <x v="665"/>
    <x v="20"/>
    <x v="1"/>
    <x v="1"/>
    <x v="19"/>
    <x v="0"/>
    <x v="595"/>
    <x v="20"/>
    <x v="793"/>
    <x v="31"/>
    <x v="927"/>
    <x v="0"/>
    <x v="970"/>
    <x v="890"/>
    <x v="768"/>
    <x v="230"/>
    <x v="1022"/>
    <x v="999"/>
    <x v="983"/>
    <x v="16"/>
    <x v="1"/>
    <x v="0"/>
  </r>
  <r>
    <x v="6"/>
    <x v="13"/>
    <x v="47"/>
    <x v="9"/>
    <x v="877"/>
    <x v="666"/>
    <x v="20"/>
    <x v="1"/>
    <x v="1"/>
    <x v="19"/>
    <x v="0"/>
    <x v="596"/>
    <x v="20"/>
    <x v="794"/>
    <x v="31"/>
    <x v="928"/>
    <x v="0"/>
    <x v="971"/>
    <x v="891"/>
    <x v="769"/>
    <x v="230"/>
    <x v="1023"/>
    <x v="1000"/>
    <x v="984"/>
    <x v="16"/>
    <x v="1"/>
    <x v="0"/>
  </r>
  <r>
    <x v="6"/>
    <x v="13"/>
    <x v="135"/>
    <x v="9"/>
    <x v="878"/>
    <x v="667"/>
    <x v="4"/>
    <x v="1"/>
    <x v="1"/>
    <x v="19"/>
    <x v="0"/>
    <x v="90"/>
    <x v="4"/>
    <x v="95"/>
    <x v="31"/>
    <x v="130"/>
    <x v="0"/>
    <x v="150"/>
    <x v="132"/>
    <x v="102"/>
    <x v="230"/>
    <x v="183"/>
    <x v="159"/>
    <x v="157"/>
    <x v="16"/>
    <x v="1"/>
    <x v="0"/>
  </r>
  <r>
    <x v="4"/>
    <x v="12"/>
    <x v="457"/>
    <x v="5"/>
    <x v="131"/>
    <x v="1015"/>
    <x v="10"/>
    <x v="1"/>
    <x v="1"/>
    <x v="19"/>
    <x v="0"/>
    <x v="338"/>
    <x v="10"/>
    <x v="440"/>
    <x v="31"/>
    <x v="518"/>
    <x v="0"/>
    <x v="561"/>
    <x v="515"/>
    <x v="923"/>
    <x v="230"/>
    <x v="560"/>
    <x v="579"/>
    <x v="574"/>
    <x v="12"/>
    <x v="2"/>
    <x v="0"/>
  </r>
  <r>
    <x v="4"/>
    <x v="12"/>
    <x v="888"/>
    <x v="5"/>
    <x v="132"/>
    <x v="1015"/>
    <x v="1"/>
    <x v="1"/>
    <x v="1"/>
    <x v="19"/>
    <x v="0"/>
    <x v="16"/>
    <x v="1"/>
    <x v="17"/>
    <x v="31"/>
    <x v="27"/>
    <x v="0"/>
    <x v="30"/>
    <x v="24"/>
    <x v="923"/>
    <x v="230"/>
    <x v="23"/>
    <x v="31"/>
    <x v="32"/>
    <x v="12"/>
    <x v="2"/>
    <x v="0"/>
  </r>
  <r>
    <x v="4"/>
    <x v="12"/>
    <x v="888"/>
    <x v="5"/>
    <x v="133"/>
    <x v="1015"/>
    <x v="15"/>
    <x v="1"/>
    <x v="1"/>
    <x v="19"/>
    <x v="0"/>
    <x v="506"/>
    <x v="15"/>
    <x v="668"/>
    <x v="31"/>
    <x v="775"/>
    <x v="0"/>
    <x v="824"/>
    <x v="750"/>
    <x v="923"/>
    <x v="230"/>
    <x v="805"/>
    <x v="840"/>
    <x v="826"/>
    <x v="12"/>
    <x v="2"/>
    <x v="0"/>
  </r>
  <r>
    <x v="4"/>
    <x v="12"/>
    <x v="115"/>
    <x v="12"/>
    <x v="134"/>
    <x v="1015"/>
    <x v="0"/>
    <x v="2"/>
    <x v="1"/>
    <x v="0"/>
    <x v="0"/>
    <x v="921"/>
    <x v="0"/>
    <x v="0"/>
    <x v="32"/>
    <x v="0"/>
    <x v="4"/>
    <x v="0"/>
    <x v="0"/>
    <x v="923"/>
    <x v="230"/>
    <x v="1425"/>
    <x v="0"/>
    <x v="0"/>
    <x v="21"/>
    <x v="3"/>
    <x v="2"/>
  </r>
  <r>
    <x v="4"/>
    <x v="12"/>
    <x v="888"/>
    <x v="5"/>
    <x v="135"/>
    <x v="1015"/>
    <x v="24"/>
    <x v="1"/>
    <x v="1"/>
    <x v="19"/>
    <x v="0"/>
    <x v="725"/>
    <x v="24"/>
    <x v="949"/>
    <x v="31"/>
    <x v="1088"/>
    <x v="0"/>
    <x v="1153"/>
    <x v="1035"/>
    <x v="923"/>
    <x v="230"/>
    <x v="1177"/>
    <x v="1186"/>
    <x v="1165"/>
    <x v="12"/>
    <x v="2"/>
    <x v="0"/>
  </r>
  <r>
    <x v="4"/>
    <x v="12"/>
    <x v="888"/>
    <x v="5"/>
    <x v="136"/>
    <x v="1015"/>
    <x v="3"/>
    <x v="1"/>
    <x v="1"/>
    <x v="19"/>
    <x v="0"/>
    <x v="80"/>
    <x v="3"/>
    <x v="84"/>
    <x v="31"/>
    <x v="120"/>
    <x v="0"/>
    <x v="140"/>
    <x v="124"/>
    <x v="923"/>
    <x v="230"/>
    <x v="144"/>
    <x v="146"/>
    <x v="145"/>
    <x v="12"/>
    <x v="2"/>
    <x v="0"/>
  </r>
  <r>
    <x v="4"/>
    <x v="13"/>
    <x v="888"/>
    <x v="5"/>
    <x v="137"/>
    <x v="1015"/>
    <x v="8"/>
    <x v="1"/>
    <x v="1"/>
    <x v="19"/>
    <x v="0"/>
    <x v="271"/>
    <x v="8"/>
    <x v="338"/>
    <x v="31"/>
    <x v="420"/>
    <x v="0"/>
    <x v="454"/>
    <x v="415"/>
    <x v="923"/>
    <x v="230"/>
    <x v="437"/>
    <x v="468"/>
    <x v="463"/>
    <x v="12"/>
    <x v="2"/>
    <x v="0"/>
  </r>
  <r>
    <x v="4"/>
    <x v="13"/>
    <x v="888"/>
    <x v="5"/>
    <x v="138"/>
    <x v="1015"/>
    <x v="3"/>
    <x v="1"/>
    <x v="1"/>
    <x v="19"/>
    <x v="0"/>
    <x v="77"/>
    <x v="3"/>
    <x v="79"/>
    <x v="31"/>
    <x v="116"/>
    <x v="0"/>
    <x v="134"/>
    <x v="119"/>
    <x v="923"/>
    <x v="230"/>
    <x v="142"/>
    <x v="139"/>
    <x v="136"/>
    <x v="12"/>
    <x v="2"/>
    <x v="0"/>
  </r>
  <r>
    <x v="4"/>
    <x v="13"/>
    <x v="888"/>
    <x v="5"/>
    <x v="139"/>
    <x v="1015"/>
    <x v="30"/>
    <x v="1"/>
    <x v="1"/>
    <x v="19"/>
    <x v="0"/>
    <x v="755"/>
    <x v="30"/>
    <x v="981"/>
    <x v="31"/>
    <x v="1110"/>
    <x v="0"/>
    <x v="1180"/>
    <x v="1059"/>
    <x v="923"/>
    <x v="230"/>
    <x v="1223"/>
    <x v="1221"/>
    <x v="1198"/>
    <x v="12"/>
    <x v="2"/>
    <x v="0"/>
  </r>
  <r>
    <x v="4"/>
    <x v="13"/>
    <x v="888"/>
    <x v="5"/>
    <x v="140"/>
    <x v="1015"/>
    <x v="19"/>
    <x v="1"/>
    <x v="1"/>
    <x v="19"/>
    <x v="0"/>
    <x v="589"/>
    <x v="19"/>
    <x v="784"/>
    <x v="31"/>
    <x v="916"/>
    <x v="0"/>
    <x v="961"/>
    <x v="881"/>
    <x v="923"/>
    <x v="230"/>
    <x v="865"/>
    <x v="989"/>
    <x v="974"/>
    <x v="12"/>
    <x v="2"/>
    <x v="0"/>
  </r>
  <r>
    <x v="4"/>
    <x v="13"/>
    <x v="888"/>
    <x v="5"/>
    <x v="141"/>
    <x v="1015"/>
    <x v="4"/>
    <x v="1"/>
    <x v="1"/>
    <x v="19"/>
    <x v="0"/>
    <x v="90"/>
    <x v="4"/>
    <x v="95"/>
    <x v="31"/>
    <x v="130"/>
    <x v="0"/>
    <x v="151"/>
    <x v="132"/>
    <x v="923"/>
    <x v="230"/>
    <x v="160"/>
    <x v="160"/>
    <x v="158"/>
    <x v="12"/>
    <x v="2"/>
    <x v="0"/>
  </r>
  <r>
    <x v="4"/>
    <x v="13"/>
    <x v="888"/>
    <x v="5"/>
    <x v="142"/>
    <x v="1015"/>
    <x v="15"/>
    <x v="1"/>
    <x v="1"/>
    <x v="19"/>
    <x v="0"/>
    <x v="462"/>
    <x v="15"/>
    <x v="614"/>
    <x v="31"/>
    <x v="702"/>
    <x v="0"/>
    <x v="751"/>
    <x v="682"/>
    <x v="923"/>
    <x v="230"/>
    <x v="741"/>
    <x v="765"/>
    <x v="755"/>
    <x v="12"/>
    <x v="2"/>
    <x v="0"/>
  </r>
  <r>
    <x v="4"/>
    <x v="13"/>
    <x v="888"/>
    <x v="5"/>
    <x v="143"/>
    <x v="1015"/>
    <x v="14"/>
    <x v="1"/>
    <x v="1"/>
    <x v="19"/>
    <x v="0"/>
    <x v="424"/>
    <x v="14"/>
    <x v="563"/>
    <x v="31"/>
    <x v="647"/>
    <x v="0"/>
    <x v="692"/>
    <x v="630"/>
    <x v="923"/>
    <x v="230"/>
    <x v="692"/>
    <x v="709"/>
    <x v="695"/>
    <x v="12"/>
    <x v="2"/>
    <x v="0"/>
  </r>
  <r>
    <x v="4"/>
    <x v="13"/>
    <x v="888"/>
    <x v="5"/>
    <x v="144"/>
    <x v="1015"/>
    <x v="3"/>
    <x v="1"/>
    <x v="1"/>
    <x v="19"/>
    <x v="0"/>
    <x v="65"/>
    <x v="3"/>
    <x v="67"/>
    <x v="31"/>
    <x v="95"/>
    <x v="0"/>
    <x v="114"/>
    <x v="103"/>
    <x v="923"/>
    <x v="230"/>
    <x v="122"/>
    <x v="121"/>
    <x v="120"/>
    <x v="12"/>
    <x v="2"/>
    <x v="0"/>
  </r>
  <r>
    <x v="4"/>
    <x v="13"/>
    <x v="888"/>
    <x v="5"/>
    <x v="145"/>
    <x v="1015"/>
    <x v="4"/>
    <x v="1"/>
    <x v="1"/>
    <x v="19"/>
    <x v="0"/>
    <x v="111"/>
    <x v="4"/>
    <x v="118"/>
    <x v="31"/>
    <x v="164"/>
    <x v="0"/>
    <x v="186"/>
    <x v="167"/>
    <x v="923"/>
    <x v="230"/>
    <x v="194"/>
    <x v="197"/>
    <x v="195"/>
    <x v="12"/>
    <x v="2"/>
    <x v="0"/>
  </r>
  <r>
    <x v="4"/>
    <x v="13"/>
    <x v="888"/>
    <x v="5"/>
    <x v="146"/>
    <x v="1015"/>
    <x v="21"/>
    <x v="1"/>
    <x v="1"/>
    <x v="19"/>
    <x v="0"/>
    <x v="677"/>
    <x v="21"/>
    <x v="894"/>
    <x v="31"/>
    <x v="1027"/>
    <x v="0"/>
    <x v="1086"/>
    <x v="984"/>
    <x v="923"/>
    <x v="230"/>
    <x v="1066"/>
    <x v="1117"/>
    <x v="1099"/>
    <x v="12"/>
    <x v="2"/>
    <x v="0"/>
  </r>
  <r>
    <x v="4"/>
    <x v="13"/>
    <x v="888"/>
    <x v="5"/>
    <x v="147"/>
    <x v="1015"/>
    <x v="16"/>
    <x v="1"/>
    <x v="1"/>
    <x v="19"/>
    <x v="0"/>
    <x v="504"/>
    <x v="16"/>
    <x v="666"/>
    <x v="31"/>
    <x v="771"/>
    <x v="0"/>
    <x v="820"/>
    <x v="746"/>
    <x v="923"/>
    <x v="230"/>
    <x v="802"/>
    <x v="836"/>
    <x v="822"/>
    <x v="12"/>
    <x v="2"/>
    <x v="0"/>
  </r>
  <r>
    <x v="4"/>
    <x v="14"/>
    <x v="888"/>
    <x v="5"/>
    <x v="148"/>
    <x v="1015"/>
    <x v="16"/>
    <x v="1"/>
    <x v="1"/>
    <x v="19"/>
    <x v="0"/>
    <x v="505"/>
    <x v="16"/>
    <x v="667"/>
    <x v="31"/>
    <x v="774"/>
    <x v="0"/>
    <x v="823"/>
    <x v="749"/>
    <x v="923"/>
    <x v="230"/>
    <x v="804"/>
    <x v="839"/>
    <x v="825"/>
    <x v="12"/>
    <x v="2"/>
    <x v="0"/>
  </r>
  <r>
    <x v="4"/>
    <x v="14"/>
    <x v="888"/>
    <x v="5"/>
    <x v="149"/>
    <x v="1015"/>
    <x v="15"/>
    <x v="1"/>
    <x v="1"/>
    <x v="19"/>
    <x v="0"/>
    <x v="493"/>
    <x v="15"/>
    <x v="654"/>
    <x v="31"/>
    <x v="750"/>
    <x v="0"/>
    <x v="801"/>
    <x v="729"/>
    <x v="923"/>
    <x v="230"/>
    <x v="788"/>
    <x v="816"/>
    <x v="804"/>
    <x v="12"/>
    <x v="2"/>
    <x v="0"/>
  </r>
  <r>
    <x v="4"/>
    <x v="15"/>
    <x v="888"/>
    <x v="5"/>
    <x v="150"/>
    <x v="1015"/>
    <x v="1"/>
    <x v="1"/>
    <x v="1"/>
    <x v="19"/>
    <x v="0"/>
    <x v="14"/>
    <x v="1"/>
    <x v="15"/>
    <x v="31"/>
    <x v="24"/>
    <x v="0"/>
    <x v="24"/>
    <x v="20"/>
    <x v="923"/>
    <x v="230"/>
    <x v="17"/>
    <x v="25"/>
    <x v="26"/>
    <x v="12"/>
    <x v="2"/>
    <x v="0"/>
  </r>
  <r>
    <x v="6"/>
    <x v="16"/>
    <x v="284"/>
    <x v="7"/>
    <x v="879"/>
    <x v="376"/>
    <x v="8"/>
    <x v="0"/>
    <x v="1"/>
    <x v="16"/>
    <x v="0"/>
    <x v="252"/>
    <x v="8"/>
    <x v="313"/>
    <x v="12"/>
    <x v="367"/>
    <x v="2"/>
    <x v="504"/>
    <x v="511"/>
    <x v="307"/>
    <x v="230"/>
    <x v="544"/>
    <x v="531"/>
    <x v="518"/>
    <x v="10"/>
    <x v="1"/>
    <x v="0"/>
  </r>
  <r>
    <x v="6"/>
    <x v="16"/>
    <x v="682"/>
    <x v="7"/>
    <x v="880"/>
    <x v="377"/>
    <x v="6"/>
    <x v="1"/>
    <x v="1"/>
    <x v="38"/>
    <x v="0"/>
    <x v="218"/>
    <x v="6"/>
    <x v="267"/>
    <x v="12"/>
    <x v="320"/>
    <x v="0"/>
    <x v="355"/>
    <x v="327"/>
    <x v="265"/>
    <x v="230"/>
    <x v="393"/>
    <x v="370"/>
    <x v="367"/>
    <x v="10"/>
    <x v="1"/>
    <x v="0"/>
  </r>
  <r>
    <x v="6"/>
    <x v="16"/>
    <x v="526"/>
    <x v="7"/>
    <x v="881"/>
    <x v="378"/>
    <x v="8"/>
    <x v="1"/>
    <x v="1"/>
    <x v="38"/>
    <x v="0"/>
    <x v="275"/>
    <x v="8"/>
    <x v="342"/>
    <x v="12"/>
    <x v="399"/>
    <x v="0"/>
    <x v="433"/>
    <x v="395"/>
    <x v="336"/>
    <x v="230"/>
    <x v="470"/>
    <x v="446"/>
    <x v="442"/>
    <x v="10"/>
    <x v="1"/>
    <x v="0"/>
  </r>
  <r>
    <x v="6"/>
    <x v="16"/>
    <x v="34"/>
    <x v="7"/>
    <x v="882"/>
    <x v="379"/>
    <x v="4"/>
    <x v="1"/>
    <x v="1"/>
    <x v="38"/>
    <x v="0"/>
    <x v="120"/>
    <x v="4"/>
    <x v="130"/>
    <x v="12"/>
    <x v="167"/>
    <x v="0"/>
    <x v="189"/>
    <x v="170"/>
    <x v="133"/>
    <x v="230"/>
    <x v="223"/>
    <x v="201"/>
    <x v="198"/>
    <x v="10"/>
    <x v="1"/>
    <x v="0"/>
  </r>
  <r>
    <x v="6"/>
    <x v="16"/>
    <x v="249"/>
    <x v="7"/>
    <x v="883"/>
    <x v="380"/>
    <x v="5"/>
    <x v="1"/>
    <x v="1"/>
    <x v="38"/>
    <x v="0"/>
    <x v="117"/>
    <x v="5"/>
    <x v="125"/>
    <x v="12"/>
    <x v="161"/>
    <x v="0"/>
    <x v="183"/>
    <x v="163"/>
    <x v="129"/>
    <x v="230"/>
    <x v="216"/>
    <x v="194"/>
    <x v="192"/>
    <x v="10"/>
    <x v="1"/>
    <x v="0"/>
  </r>
  <r>
    <x v="6"/>
    <x v="16"/>
    <x v="286"/>
    <x v="7"/>
    <x v="884"/>
    <x v="381"/>
    <x v="7"/>
    <x v="1"/>
    <x v="1"/>
    <x v="38"/>
    <x v="0"/>
    <x v="244"/>
    <x v="7"/>
    <x v="302"/>
    <x v="12"/>
    <x v="353"/>
    <x v="0"/>
    <x v="390"/>
    <x v="352"/>
    <x v="295"/>
    <x v="230"/>
    <x v="428"/>
    <x v="404"/>
    <x v="399"/>
    <x v="10"/>
    <x v="1"/>
    <x v="0"/>
  </r>
  <r>
    <x v="6"/>
    <x v="16"/>
    <x v="59"/>
    <x v="7"/>
    <x v="885"/>
    <x v="382"/>
    <x v="4"/>
    <x v="1"/>
    <x v="1"/>
    <x v="38"/>
    <x v="0"/>
    <x v="130"/>
    <x v="4"/>
    <x v="143"/>
    <x v="12"/>
    <x v="181"/>
    <x v="0"/>
    <x v="206"/>
    <x v="184"/>
    <x v="147"/>
    <x v="230"/>
    <x v="238"/>
    <x v="216"/>
    <x v="215"/>
    <x v="10"/>
    <x v="1"/>
    <x v="0"/>
  </r>
  <r>
    <x v="6"/>
    <x v="16"/>
    <x v="877"/>
    <x v="7"/>
    <x v="886"/>
    <x v="383"/>
    <x v="3"/>
    <x v="1"/>
    <x v="1"/>
    <x v="38"/>
    <x v="0"/>
    <x v="83"/>
    <x v="3"/>
    <x v="87"/>
    <x v="12"/>
    <x v="117"/>
    <x v="0"/>
    <x v="136"/>
    <x v="120"/>
    <x v="92"/>
    <x v="230"/>
    <x v="164"/>
    <x v="142"/>
    <x v="140"/>
    <x v="10"/>
    <x v="1"/>
    <x v="0"/>
  </r>
  <r>
    <x v="6"/>
    <x v="16"/>
    <x v="189"/>
    <x v="7"/>
    <x v="887"/>
    <x v="384"/>
    <x v="6"/>
    <x v="1"/>
    <x v="1"/>
    <x v="38"/>
    <x v="0"/>
    <x v="186"/>
    <x v="6"/>
    <x v="221"/>
    <x v="12"/>
    <x v="270"/>
    <x v="0"/>
    <x v="310"/>
    <x v="275"/>
    <x v="221"/>
    <x v="230"/>
    <x v="343"/>
    <x v="322"/>
    <x v="320"/>
    <x v="10"/>
    <x v="1"/>
    <x v="0"/>
  </r>
  <r>
    <x v="6"/>
    <x v="16"/>
    <x v="711"/>
    <x v="7"/>
    <x v="888"/>
    <x v="385"/>
    <x v="2"/>
    <x v="1"/>
    <x v="1"/>
    <x v="38"/>
    <x v="0"/>
    <x v="52"/>
    <x v="2"/>
    <x v="54"/>
    <x v="12"/>
    <x v="70"/>
    <x v="0"/>
    <x v="84"/>
    <x v="74"/>
    <x v="57"/>
    <x v="230"/>
    <x v="107"/>
    <x v="91"/>
    <x v="90"/>
    <x v="10"/>
    <x v="1"/>
    <x v="0"/>
  </r>
  <r>
    <x v="6"/>
    <x v="16"/>
    <x v="386"/>
    <x v="7"/>
    <x v="889"/>
    <x v="386"/>
    <x v="6"/>
    <x v="1"/>
    <x v="1"/>
    <x v="38"/>
    <x v="0"/>
    <x v="197"/>
    <x v="6"/>
    <x v="236"/>
    <x v="12"/>
    <x v="283"/>
    <x v="0"/>
    <x v="320"/>
    <x v="291"/>
    <x v="233"/>
    <x v="230"/>
    <x v="359"/>
    <x v="334"/>
    <x v="333"/>
    <x v="10"/>
    <x v="1"/>
    <x v="0"/>
  </r>
  <r>
    <x v="6"/>
    <x v="16"/>
    <x v="551"/>
    <x v="7"/>
    <x v="890"/>
    <x v="387"/>
    <x v="2"/>
    <x v="1"/>
    <x v="1"/>
    <x v="38"/>
    <x v="0"/>
    <x v="50"/>
    <x v="2"/>
    <x v="52"/>
    <x v="12"/>
    <x v="67"/>
    <x v="0"/>
    <x v="81"/>
    <x v="71"/>
    <x v="55"/>
    <x v="230"/>
    <x v="104"/>
    <x v="87"/>
    <x v="87"/>
    <x v="10"/>
    <x v="1"/>
    <x v="0"/>
  </r>
  <r>
    <x v="6"/>
    <x v="16"/>
    <x v="432"/>
    <x v="7"/>
    <x v="891"/>
    <x v="388"/>
    <x v="8"/>
    <x v="0"/>
    <x v="1"/>
    <x v="4"/>
    <x v="0"/>
    <x v="199"/>
    <x v="8"/>
    <x v="238"/>
    <x v="12"/>
    <x v="285"/>
    <x v="2"/>
    <x v="381"/>
    <x v="391"/>
    <x v="235"/>
    <x v="230"/>
    <x v="420"/>
    <x v="401"/>
    <x v="392"/>
    <x v="10"/>
    <x v="1"/>
    <x v="0"/>
  </r>
  <r>
    <x v="6"/>
    <x v="16"/>
    <x v="486"/>
    <x v="7"/>
    <x v="892"/>
    <x v="389"/>
    <x v="1"/>
    <x v="1"/>
    <x v="1"/>
    <x v="19"/>
    <x v="0"/>
    <x v="14"/>
    <x v="1"/>
    <x v="15"/>
    <x v="31"/>
    <x v="24"/>
    <x v="0"/>
    <x v="24"/>
    <x v="20"/>
    <x v="22"/>
    <x v="230"/>
    <x v="32"/>
    <x v="24"/>
    <x v="25"/>
    <x v="10"/>
    <x v="1"/>
    <x v="0"/>
  </r>
  <r>
    <x v="6"/>
    <x v="16"/>
    <x v="401"/>
    <x v="7"/>
    <x v="893"/>
    <x v="390"/>
    <x v="8"/>
    <x v="1"/>
    <x v="1"/>
    <x v="38"/>
    <x v="0"/>
    <x v="267"/>
    <x v="8"/>
    <x v="332"/>
    <x v="12"/>
    <x v="390"/>
    <x v="0"/>
    <x v="424"/>
    <x v="385"/>
    <x v="327"/>
    <x v="230"/>
    <x v="461"/>
    <x v="438"/>
    <x v="433"/>
    <x v="10"/>
    <x v="1"/>
    <x v="0"/>
  </r>
  <r>
    <x v="6"/>
    <x v="16"/>
    <x v="536"/>
    <x v="7"/>
    <x v="994"/>
    <x v="391"/>
    <x v="3"/>
    <x v="1"/>
    <x v="1"/>
    <x v="38"/>
    <x v="0"/>
    <x v="68"/>
    <x v="3"/>
    <x v="70"/>
    <x v="12"/>
    <x v="92"/>
    <x v="0"/>
    <x v="110"/>
    <x v="100"/>
    <x v="75"/>
    <x v="230"/>
    <x v="139"/>
    <x v="118"/>
    <x v="117"/>
    <x v="10"/>
    <x v="1"/>
    <x v="0"/>
  </r>
  <r>
    <x v="6"/>
    <x v="16"/>
    <x v="299"/>
    <x v="7"/>
    <x v="995"/>
    <x v="392"/>
    <x v="6"/>
    <x v="1"/>
    <x v="1"/>
    <x v="38"/>
    <x v="0"/>
    <x v="214"/>
    <x v="6"/>
    <x v="260"/>
    <x v="12"/>
    <x v="311"/>
    <x v="0"/>
    <x v="348"/>
    <x v="319"/>
    <x v="259"/>
    <x v="230"/>
    <x v="385"/>
    <x v="363"/>
    <x v="360"/>
    <x v="10"/>
    <x v="1"/>
    <x v="0"/>
  </r>
  <r>
    <x v="6"/>
    <x v="16"/>
    <x v="334"/>
    <x v="7"/>
    <x v="996"/>
    <x v="393"/>
    <x v="12"/>
    <x v="1"/>
    <x v="1"/>
    <x v="38"/>
    <x v="0"/>
    <x v="366"/>
    <x v="12"/>
    <x v="483"/>
    <x v="12"/>
    <x v="545"/>
    <x v="0"/>
    <x v="587"/>
    <x v="542"/>
    <x v="464"/>
    <x v="230"/>
    <x v="629"/>
    <x v="603"/>
    <x v="601"/>
    <x v="10"/>
    <x v="1"/>
    <x v="0"/>
  </r>
  <r>
    <x v="6"/>
    <x v="16"/>
    <x v="149"/>
    <x v="7"/>
    <x v="997"/>
    <x v="394"/>
    <x v="5"/>
    <x v="1"/>
    <x v="1"/>
    <x v="38"/>
    <x v="0"/>
    <x v="130"/>
    <x v="5"/>
    <x v="142"/>
    <x v="12"/>
    <x v="180"/>
    <x v="0"/>
    <x v="205"/>
    <x v="183"/>
    <x v="146"/>
    <x v="230"/>
    <x v="237"/>
    <x v="215"/>
    <x v="214"/>
    <x v="10"/>
    <x v="1"/>
    <x v="0"/>
  </r>
  <r>
    <x v="6"/>
    <x v="16"/>
    <x v="748"/>
    <x v="7"/>
    <x v="998"/>
    <x v="395"/>
    <x v="4"/>
    <x v="1"/>
    <x v="1"/>
    <x v="38"/>
    <x v="0"/>
    <x v="101"/>
    <x v="4"/>
    <x v="107"/>
    <x v="12"/>
    <x v="138"/>
    <x v="0"/>
    <x v="162"/>
    <x v="141"/>
    <x v="110"/>
    <x v="230"/>
    <x v="193"/>
    <x v="171"/>
    <x v="169"/>
    <x v="10"/>
    <x v="1"/>
    <x v="0"/>
  </r>
  <r>
    <x v="6"/>
    <x v="17"/>
    <x v="140"/>
    <x v="8"/>
    <x v="999"/>
    <x v="734"/>
    <x v="2"/>
    <x v="1"/>
    <x v="1"/>
    <x v="38"/>
    <x v="0"/>
    <x v="49"/>
    <x v="2"/>
    <x v="51"/>
    <x v="12"/>
    <x v="66"/>
    <x v="0"/>
    <x v="80"/>
    <x v="70"/>
    <x v="923"/>
    <x v="230"/>
    <x v="80"/>
    <x v="86"/>
    <x v="85"/>
    <x v="13"/>
    <x v="1"/>
    <x v="0"/>
  </r>
  <r>
    <x v="6"/>
    <x v="17"/>
    <x v="544"/>
    <x v="8"/>
    <x v="1000"/>
    <x v="735"/>
    <x v="2"/>
    <x v="1"/>
    <x v="1"/>
    <x v="38"/>
    <x v="0"/>
    <x v="42"/>
    <x v="2"/>
    <x v="44"/>
    <x v="12"/>
    <x v="53"/>
    <x v="0"/>
    <x v="62"/>
    <x v="54"/>
    <x v="923"/>
    <x v="230"/>
    <x v="63"/>
    <x v="66"/>
    <x v="65"/>
    <x v="13"/>
    <x v="1"/>
    <x v="0"/>
  </r>
  <r>
    <x v="6"/>
    <x v="17"/>
    <x v="441"/>
    <x v="8"/>
    <x v="1001"/>
    <x v="736"/>
    <x v="2"/>
    <x v="1"/>
    <x v="1"/>
    <x v="19"/>
    <x v="0"/>
    <x v="42"/>
    <x v="2"/>
    <x v="44"/>
    <x v="31"/>
    <x v="60"/>
    <x v="0"/>
    <x v="72"/>
    <x v="62"/>
    <x v="923"/>
    <x v="230"/>
    <x v="71"/>
    <x v="78"/>
    <x v="77"/>
    <x v="13"/>
    <x v="1"/>
    <x v="0"/>
  </r>
  <r>
    <x v="6"/>
    <x v="17"/>
    <x v="293"/>
    <x v="8"/>
    <x v="1002"/>
    <x v="737"/>
    <x v="2"/>
    <x v="1"/>
    <x v="1"/>
    <x v="19"/>
    <x v="0"/>
    <x v="40"/>
    <x v="2"/>
    <x v="41"/>
    <x v="31"/>
    <x v="56"/>
    <x v="0"/>
    <x v="67"/>
    <x v="58"/>
    <x v="923"/>
    <x v="230"/>
    <x v="66"/>
    <x v="70"/>
    <x v="71"/>
    <x v="13"/>
    <x v="1"/>
    <x v="0"/>
  </r>
  <r>
    <x v="6"/>
    <x v="17"/>
    <x v="183"/>
    <x v="8"/>
    <x v="1003"/>
    <x v="738"/>
    <x v="2"/>
    <x v="1"/>
    <x v="1"/>
    <x v="19"/>
    <x v="0"/>
    <x v="32"/>
    <x v="2"/>
    <x v="33"/>
    <x v="31"/>
    <x v="44"/>
    <x v="0"/>
    <x v="52"/>
    <x v="46"/>
    <x v="923"/>
    <x v="230"/>
    <x v="57"/>
    <x v="55"/>
    <x v="53"/>
    <x v="13"/>
    <x v="1"/>
    <x v="0"/>
  </r>
  <r>
    <x v="6"/>
    <x v="17"/>
    <x v="554"/>
    <x v="8"/>
    <x v="1004"/>
    <x v="739"/>
    <x v="2"/>
    <x v="1"/>
    <x v="1"/>
    <x v="38"/>
    <x v="0"/>
    <x v="45"/>
    <x v="2"/>
    <x v="47"/>
    <x v="12"/>
    <x v="59"/>
    <x v="0"/>
    <x v="71"/>
    <x v="61"/>
    <x v="923"/>
    <x v="230"/>
    <x v="70"/>
    <x v="76"/>
    <x v="76"/>
    <x v="13"/>
    <x v="1"/>
    <x v="0"/>
  </r>
  <r>
    <x v="6"/>
    <x v="17"/>
    <x v="48"/>
    <x v="8"/>
    <x v="1005"/>
    <x v="740"/>
    <x v="2"/>
    <x v="1"/>
    <x v="1"/>
    <x v="38"/>
    <x v="0"/>
    <x v="41"/>
    <x v="2"/>
    <x v="43"/>
    <x v="12"/>
    <x v="51"/>
    <x v="0"/>
    <x v="60"/>
    <x v="52"/>
    <x v="923"/>
    <x v="230"/>
    <x v="61"/>
    <x v="64"/>
    <x v="62"/>
    <x v="13"/>
    <x v="1"/>
    <x v="0"/>
  </r>
  <r>
    <x v="6"/>
    <x v="17"/>
    <x v="795"/>
    <x v="8"/>
    <x v="1006"/>
    <x v="741"/>
    <x v="5"/>
    <x v="1"/>
    <x v="1"/>
    <x v="38"/>
    <x v="0"/>
    <x v="161"/>
    <x v="5"/>
    <x v="187"/>
    <x v="12"/>
    <x v="232"/>
    <x v="0"/>
    <x v="259"/>
    <x v="234"/>
    <x v="923"/>
    <x v="230"/>
    <x v="267"/>
    <x v="275"/>
    <x v="270"/>
    <x v="13"/>
    <x v="1"/>
    <x v="0"/>
  </r>
  <r>
    <x v="6"/>
    <x v="17"/>
    <x v="559"/>
    <x v="8"/>
    <x v="1007"/>
    <x v="742"/>
    <x v="5"/>
    <x v="1"/>
    <x v="1"/>
    <x v="38"/>
    <x v="0"/>
    <x v="154"/>
    <x v="5"/>
    <x v="176"/>
    <x v="12"/>
    <x v="219"/>
    <x v="0"/>
    <x v="247"/>
    <x v="220"/>
    <x v="923"/>
    <x v="230"/>
    <x v="248"/>
    <x v="259"/>
    <x v="257"/>
    <x v="13"/>
    <x v="1"/>
    <x v="0"/>
  </r>
  <r>
    <x v="6"/>
    <x v="17"/>
    <x v="121"/>
    <x v="8"/>
    <x v="1008"/>
    <x v="743"/>
    <x v="5"/>
    <x v="1"/>
    <x v="1"/>
    <x v="38"/>
    <x v="0"/>
    <x v="156"/>
    <x v="5"/>
    <x v="179"/>
    <x v="12"/>
    <x v="223"/>
    <x v="0"/>
    <x v="251"/>
    <x v="224"/>
    <x v="923"/>
    <x v="230"/>
    <x v="255"/>
    <x v="264"/>
    <x v="261"/>
    <x v="13"/>
    <x v="1"/>
    <x v="0"/>
  </r>
  <r>
    <x v="6"/>
    <x v="17"/>
    <x v="668"/>
    <x v="8"/>
    <x v="1009"/>
    <x v="744"/>
    <x v="5"/>
    <x v="1"/>
    <x v="1"/>
    <x v="38"/>
    <x v="0"/>
    <x v="162"/>
    <x v="5"/>
    <x v="188"/>
    <x v="12"/>
    <x v="233"/>
    <x v="0"/>
    <x v="261"/>
    <x v="236"/>
    <x v="923"/>
    <x v="230"/>
    <x v="270"/>
    <x v="276"/>
    <x v="271"/>
    <x v="13"/>
    <x v="1"/>
    <x v="0"/>
  </r>
  <r>
    <x v="6"/>
    <x v="17"/>
    <x v="799"/>
    <x v="8"/>
    <x v="1010"/>
    <x v="745"/>
    <x v="5"/>
    <x v="1"/>
    <x v="1"/>
    <x v="38"/>
    <x v="0"/>
    <x v="161"/>
    <x v="5"/>
    <x v="187"/>
    <x v="12"/>
    <x v="232"/>
    <x v="0"/>
    <x v="259"/>
    <x v="234"/>
    <x v="923"/>
    <x v="230"/>
    <x v="267"/>
    <x v="275"/>
    <x v="270"/>
    <x v="13"/>
    <x v="1"/>
    <x v="0"/>
  </r>
  <r>
    <x v="6"/>
    <x v="17"/>
    <x v="470"/>
    <x v="8"/>
    <x v="1011"/>
    <x v="746"/>
    <x v="5"/>
    <x v="1"/>
    <x v="1"/>
    <x v="38"/>
    <x v="0"/>
    <x v="163"/>
    <x v="5"/>
    <x v="189"/>
    <x v="12"/>
    <x v="234"/>
    <x v="0"/>
    <x v="263"/>
    <x v="237"/>
    <x v="923"/>
    <x v="230"/>
    <x v="271"/>
    <x v="277"/>
    <x v="273"/>
    <x v="13"/>
    <x v="1"/>
    <x v="0"/>
  </r>
  <r>
    <x v="6"/>
    <x v="17"/>
    <x v="541"/>
    <x v="8"/>
    <x v="1012"/>
    <x v="747"/>
    <x v="23"/>
    <x v="0"/>
    <x v="1"/>
    <x v="9"/>
    <x v="0"/>
    <x v="682"/>
    <x v="23"/>
    <x v="902"/>
    <x v="12"/>
    <x v="1025"/>
    <x v="2"/>
    <x v="1146"/>
    <x v="1050"/>
    <x v="923"/>
    <x v="230"/>
    <x v="1178"/>
    <x v="1188"/>
    <x v="1158"/>
    <x v="13"/>
    <x v="1"/>
    <x v="0"/>
  </r>
  <r>
    <x v="6"/>
    <x v="17"/>
    <x v="41"/>
    <x v="8"/>
    <x v="1013"/>
    <x v="748"/>
    <x v="2"/>
    <x v="1"/>
    <x v="1"/>
    <x v="38"/>
    <x v="0"/>
    <x v="43"/>
    <x v="2"/>
    <x v="45"/>
    <x v="12"/>
    <x v="55"/>
    <x v="0"/>
    <x v="65"/>
    <x v="57"/>
    <x v="923"/>
    <x v="230"/>
    <x v="64"/>
    <x v="68"/>
    <x v="68"/>
    <x v="13"/>
    <x v="1"/>
    <x v="0"/>
  </r>
  <r>
    <x v="6"/>
    <x v="17"/>
    <x v="819"/>
    <x v="7"/>
    <x v="1014"/>
    <x v="396"/>
    <x v="4"/>
    <x v="0"/>
    <x v="1"/>
    <x v="17"/>
    <x v="0"/>
    <x v="106"/>
    <x v="4"/>
    <x v="113"/>
    <x v="12"/>
    <x v="147"/>
    <x v="2"/>
    <x v="225"/>
    <x v="235"/>
    <x v="117"/>
    <x v="230"/>
    <x v="263"/>
    <x v="241"/>
    <x v="234"/>
    <x v="10"/>
    <x v="1"/>
    <x v="0"/>
  </r>
  <r>
    <x v="6"/>
    <x v="17"/>
    <x v="116"/>
    <x v="7"/>
    <x v="1015"/>
    <x v="398"/>
    <x v="2"/>
    <x v="1"/>
    <x v="1"/>
    <x v="19"/>
    <x v="0"/>
    <x v="38"/>
    <x v="2"/>
    <x v="39"/>
    <x v="31"/>
    <x v="52"/>
    <x v="0"/>
    <x v="61"/>
    <x v="53"/>
    <x v="43"/>
    <x v="230"/>
    <x v="86"/>
    <x v="65"/>
    <x v="63"/>
    <x v="10"/>
    <x v="1"/>
    <x v="0"/>
  </r>
  <r>
    <x v="6"/>
    <x v="17"/>
    <x v="712"/>
    <x v="7"/>
    <x v="1016"/>
    <x v="397"/>
    <x v="3"/>
    <x v="1"/>
    <x v="1"/>
    <x v="38"/>
    <x v="0"/>
    <x v="78"/>
    <x v="3"/>
    <x v="81"/>
    <x v="12"/>
    <x v="110"/>
    <x v="0"/>
    <x v="127"/>
    <x v="114"/>
    <x v="86"/>
    <x v="230"/>
    <x v="152"/>
    <x v="134"/>
    <x v="130"/>
    <x v="10"/>
    <x v="1"/>
    <x v="0"/>
  </r>
  <r>
    <x v="6"/>
    <x v="17"/>
    <x v="859"/>
    <x v="7"/>
    <x v="1017"/>
    <x v="399"/>
    <x v="3"/>
    <x v="1"/>
    <x v="1"/>
    <x v="19"/>
    <x v="0"/>
    <x v="92"/>
    <x v="3"/>
    <x v="98"/>
    <x v="31"/>
    <x v="134"/>
    <x v="0"/>
    <x v="155"/>
    <x v="136"/>
    <x v="106"/>
    <x v="230"/>
    <x v="189"/>
    <x v="165"/>
    <x v="163"/>
    <x v="10"/>
    <x v="1"/>
    <x v="0"/>
  </r>
  <r>
    <x v="6"/>
    <x v="17"/>
    <x v="604"/>
    <x v="7"/>
    <x v="1018"/>
    <x v="400"/>
    <x v="4"/>
    <x v="1"/>
    <x v="1"/>
    <x v="19"/>
    <x v="0"/>
    <x v="137"/>
    <x v="4"/>
    <x v="155"/>
    <x v="31"/>
    <x v="204"/>
    <x v="0"/>
    <x v="233"/>
    <x v="206"/>
    <x v="167"/>
    <x v="230"/>
    <x v="273"/>
    <x v="243"/>
    <x v="242"/>
    <x v="10"/>
    <x v="1"/>
    <x v="0"/>
  </r>
  <r>
    <x v="6"/>
    <x v="17"/>
    <x v="812"/>
    <x v="7"/>
    <x v="1019"/>
    <x v="401"/>
    <x v="12"/>
    <x v="1"/>
    <x v="1"/>
    <x v="38"/>
    <x v="0"/>
    <x v="417"/>
    <x v="12"/>
    <x v="551"/>
    <x v="12"/>
    <x v="615"/>
    <x v="0"/>
    <x v="663"/>
    <x v="603"/>
    <x v="515"/>
    <x v="230"/>
    <x v="712"/>
    <x v="680"/>
    <x v="670"/>
    <x v="10"/>
    <x v="1"/>
    <x v="0"/>
  </r>
  <r>
    <x v="6"/>
    <x v="17"/>
    <x v="234"/>
    <x v="7"/>
    <x v="1020"/>
    <x v="402"/>
    <x v="4"/>
    <x v="1"/>
    <x v="1"/>
    <x v="38"/>
    <x v="0"/>
    <x v="146"/>
    <x v="4"/>
    <x v="165"/>
    <x v="12"/>
    <x v="206"/>
    <x v="0"/>
    <x v="235"/>
    <x v="208"/>
    <x v="168"/>
    <x v="230"/>
    <x v="275"/>
    <x v="245"/>
    <x v="243"/>
    <x v="10"/>
    <x v="1"/>
    <x v="0"/>
  </r>
  <r>
    <x v="6"/>
    <x v="17"/>
    <x v="455"/>
    <x v="7"/>
    <x v="1021"/>
    <x v="403"/>
    <x v="3"/>
    <x v="1"/>
    <x v="1"/>
    <x v="38"/>
    <x v="0"/>
    <x v="87"/>
    <x v="3"/>
    <x v="92"/>
    <x v="12"/>
    <x v="122"/>
    <x v="0"/>
    <x v="141"/>
    <x v="125"/>
    <x v="96"/>
    <x v="230"/>
    <x v="170"/>
    <x v="151"/>
    <x v="146"/>
    <x v="10"/>
    <x v="1"/>
    <x v="0"/>
  </r>
  <r>
    <x v="6"/>
    <x v="17"/>
    <x v="366"/>
    <x v="7"/>
    <x v="1022"/>
    <x v="404"/>
    <x v="4"/>
    <x v="1"/>
    <x v="1"/>
    <x v="38"/>
    <x v="0"/>
    <x v="127"/>
    <x v="4"/>
    <x v="139"/>
    <x v="12"/>
    <x v="176"/>
    <x v="0"/>
    <x v="201"/>
    <x v="180"/>
    <x v="141"/>
    <x v="230"/>
    <x v="233"/>
    <x v="212"/>
    <x v="209"/>
    <x v="10"/>
    <x v="1"/>
    <x v="0"/>
  </r>
  <r>
    <x v="6"/>
    <x v="17"/>
    <x v="120"/>
    <x v="7"/>
    <x v="1023"/>
    <x v="405"/>
    <x v="5"/>
    <x v="1"/>
    <x v="1"/>
    <x v="38"/>
    <x v="0"/>
    <x v="158"/>
    <x v="5"/>
    <x v="181"/>
    <x v="12"/>
    <x v="226"/>
    <x v="0"/>
    <x v="254"/>
    <x v="228"/>
    <x v="186"/>
    <x v="230"/>
    <x v="294"/>
    <x v="267"/>
    <x v="264"/>
    <x v="10"/>
    <x v="1"/>
    <x v="0"/>
  </r>
  <r>
    <x v="6"/>
    <x v="17"/>
    <x v="297"/>
    <x v="7"/>
    <x v="1024"/>
    <x v="406"/>
    <x v="4"/>
    <x v="1"/>
    <x v="1"/>
    <x v="38"/>
    <x v="0"/>
    <x v="142"/>
    <x v="4"/>
    <x v="161"/>
    <x v="12"/>
    <x v="201"/>
    <x v="0"/>
    <x v="230"/>
    <x v="202"/>
    <x v="164"/>
    <x v="230"/>
    <x v="268"/>
    <x v="238"/>
    <x v="239"/>
    <x v="10"/>
    <x v="1"/>
    <x v="0"/>
  </r>
  <r>
    <x v="6"/>
    <x v="17"/>
    <x v="471"/>
    <x v="7"/>
    <x v="1025"/>
    <x v="407"/>
    <x v="6"/>
    <x v="1"/>
    <x v="1"/>
    <x v="38"/>
    <x v="0"/>
    <x v="215"/>
    <x v="6"/>
    <x v="261"/>
    <x v="12"/>
    <x v="312"/>
    <x v="0"/>
    <x v="349"/>
    <x v="320"/>
    <x v="260"/>
    <x v="230"/>
    <x v="386"/>
    <x v="364"/>
    <x v="361"/>
    <x v="10"/>
    <x v="1"/>
    <x v="0"/>
  </r>
  <r>
    <x v="6"/>
    <x v="17"/>
    <x v="343"/>
    <x v="7"/>
    <x v="1026"/>
    <x v="408"/>
    <x v="6"/>
    <x v="1"/>
    <x v="1"/>
    <x v="38"/>
    <x v="0"/>
    <x v="222"/>
    <x v="6"/>
    <x v="271"/>
    <x v="12"/>
    <x v="327"/>
    <x v="0"/>
    <x v="364"/>
    <x v="334"/>
    <x v="271"/>
    <x v="230"/>
    <x v="400"/>
    <x v="378"/>
    <x v="375"/>
    <x v="10"/>
    <x v="1"/>
    <x v="0"/>
  </r>
  <r>
    <x v="1"/>
    <x v="11"/>
    <x v="888"/>
    <x v="2"/>
    <x v="436"/>
    <x v="1015"/>
    <x v="4"/>
    <x v="1"/>
    <x v="1"/>
    <x v="19"/>
    <x v="0"/>
    <x v="94"/>
    <x v="4"/>
    <x v="100"/>
    <x v="31"/>
    <x v="136"/>
    <x v="0"/>
    <x v="159"/>
    <x v="138"/>
    <x v="108"/>
    <x v="230"/>
    <x v="191"/>
    <x v="169"/>
    <x v="167"/>
    <x v="2"/>
    <x v="1"/>
    <x v="0"/>
  </r>
  <r>
    <x v="1"/>
    <x v="11"/>
    <x v="888"/>
    <x v="2"/>
    <x v="437"/>
    <x v="1015"/>
    <x v="20"/>
    <x v="1"/>
    <x v="1"/>
    <x v="19"/>
    <x v="0"/>
    <x v="616"/>
    <x v="20"/>
    <x v="821"/>
    <x v="31"/>
    <x v="960"/>
    <x v="0"/>
    <x v="1007"/>
    <x v="921"/>
    <x v="803"/>
    <x v="230"/>
    <x v="1064"/>
    <x v="1036"/>
    <x v="1021"/>
    <x v="2"/>
    <x v="1"/>
    <x v="0"/>
  </r>
  <r>
    <x v="1"/>
    <x v="11"/>
    <x v="888"/>
    <x v="2"/>
    <x v="438"/>
    <x v="1015"/>
    <x v="7"/>
    <x v="1"/>
    <x v="1"/>
    <x v="19"/>
    <x v="0"/>
    <x v="214"/>
    <x v="7"/>
    <x v="259"/>
    <x v="31"/>
    <x v="326"/>
    <x v="0"/>
    <x v="363"/>
    <x v="333"/>
    <x v="270"/>
    <x v="230"/>
    <x v="399"/>
    <x v="376"/>
    <x v="374"/>
    <x v="2"/>
    <x v="1"/>
    <x v="0"/>
  </r>
  <r>
    <x v="1"/>
    <x v="11"/>
    <x v="888"/>
    <x v="2"/>
    <x v="439"/>
    <x v="1015"/>
    <x v="5"/>
    <x v="1"/>
    <x v="1"/>
    <x v="19"/>
    <x v="0"/>
    <x v="147"/>
    <x v="5"/>
    <x v="166"/>
    <x v="31"/>
    <x v="218"/>
    <x v="0"/>
    <x v="246"/>
    <x v="218"/>
    <x v="180"/>
    <x v="230"/>
    <x v="287"/>
    <x v="257"/>
    <x v="255"/>
    <x v="2"/>
    <x v="1"/>
    <x v="0"/>
  </r>
  <r>
    <x v="1"/>
    <x v="11"/>
    <x v="888"/>
    <x v="2"/>
    <x v="440"/>
    <x v="1015"/>
    <x v="8"/>
    <x v="1"/>
    <x v="1"/>
    <x v="19"/>
    <x v="0"/>
    <x v="223"/>
    <x v="8"/>
    <x v="273"/>
    <x v="31"/>
    <x v="341"/>
    <x v="0"/>
    <x v="377"/>
    <x v="344"/>
    <x v="283"/>
    <x v="230"/>
    <x v="415"/>
    <x v="389"/>
    <x v="387"/>
    <x v="2"/>
    <x v="1"/>
    <x v="0"/>
  </r>
  <r>
    <x v="1"/>
    <x v="11"/>
    <x v="888"/>
    <x v="2"/>
    <x v="441"/>
    <x v="1015"/>
    <x v="20"/>
    <x v="1"/>
    <x v="1"/>
    <x v="19"/>
    <x v="0"/>
    <x v="569"/>
    <x v="20"/>
    <x v="758"/>
    <x v="31"/>
    <x v="887"/>
    <x v="0"/>
    <x v="932"/>
    <x v="854"/>
    <x v="732"/>
    <x v="230"/>
    <x v="980"/>
    <x v="953"/>
    <x v="940"/>
    <x v="2"/>
    <x v="1"/>
    <x v="0"/>
  </r>
  <r>
    <x v="1"/>
    <x v="11"/>
    <x v="888"/>
    <x v="2"/>
    <x v="442"/>
    <x v="1015"/>
    <x v="10"/>
    <x v="1"/>
    <x v="1"/>
    <x v="19"/>
    <x v="0"/>
    <x v="306"/>
    <x v="10"/>
    <x v="390"/>
    <x v="31"/>
    <x v="471"/>
    <x v="0"/>
    <x v="515"/>
    <x v="467"/>
    <x v="404"/>
    <x v="230"/>
    <x v="553"/>
    <x v="530"/>
    <x v="528"/>
    <x v="2"/>
    <x v="1"/>
    <x v="0"/>
  </r>
  <r>
    <x v="1"/>
    <x v="11"/>
    <x v="888"/>
    <x v="2"/>
    <x v="443"/>
    <x v="1015"/>
    <x v="20"/>
    <x v="1"/>
    <x v="1"/>
    <x v="19"/>
    <x v="0"/>
    <x v="568"/>
    <x v="20"/>
    <x v="756"/>
    <x v="31"/>
    <x v="884"/>
    <x v="0"/>
    <x v="929"/>
    <x v="852"/>
    <x v="730"/>
    <x v="230"/>
    <x v="976"/>
    <x v="950"/>
    <x v="936"/>
    <x v="2"/>
    <x v="1"/>
    <x v="0"/>
  </r>
  <r>
    <x v="1"/>
    <x v="11"/>
    <x v="888"/>
    <x v="2"/>
    <x v="444"/>
    <x v="1015"/>
    <x v="20"/>
    <x v="1"/>
    <x v="1"/>
    <x v="19"/>
    <x v="0"/>
    <x v="603"/>
    <x v="20"/>
    <x v="805"/>
    <x v="31"/>
    <x v="939"/>
    <x v="0"/>
    <x v="983"/>
    <x v="900"/>
    <x v="780"/>
    <x v="230"/>
    <x v="1035"/>
    <x v="1012"/>
    <x v="997"/>
    <x v="2"/>
    <x v="1"/>
    <x v="0"/>
  </r>
  <r>
    <x v="1"/>
    <x v="11"/>
    <x v="888"/>
    <x v="2"/>
    <x v="445"/>
    <x v="1015"/>
    <x v="22"/>
    <x v="1"/>
    <x v="1"/>
    <x v="19"/>
    <x v="0"/>
    <x v="648"/>
    <x v="22"/>
    <x v="862"/>
    <x v="31"/>
    <x v="999"/>
    <x v="0"/>
    <x v="1054"/>
    <x v="957"/>
    <x v="840"/>
    <x v="230"/>
    <x v="1113"/>
    <x v="1086"/>
    <x v="1067"/>
    <x v="2"/>
    <x v="1"/>
    <x v="0"/>
  </r>
  <r>
    <x v="1"/>
    <x v="11"/>
    <x v="888"/>
    <x v="2"/>
    <x v="446"/>
    <x v="1015"/>
    <x v="1"/>
    <x v="1"/>
    <x v="1"/>
    <x v="19"/>
    <x v="0"/>
    <x v="8"/>
    <x v="1"/>
    <x v="9"/>
    <x v="31"/>
    <x v="14"/>
    <x v="0"/>
    <x v="10"/>
    <x v="8"/>
    <x v="13"/>
    <x v="230"/>
    <x v="14"/>
    <x v="10"/>
    <x v="10"/>
    <x v="2"/>
    <x v="1"/>
    <x v="0"/>
  </r>
  <r>
    <x v="1"/>
    <x v="11"/>
    <x v="888"/>
    <x v="2"/>
    <x v="447"/>
    <x v="1015"/>
    <x v="8"/>
    <x v="1"/>
    <x v="1"/>
    <x v="19"/>
    <x v="0"/>
    <x v="255"/>
    <x v="8"/>
    <x v="316"/>
    <x v="31"/>
    <x v="392"/>
    <x v="0"/>
    <x v="426"/>
    <x v="388"/>
    <x v="329"/>
    <x v="230"/>
    <x v="463"/>
    <x v="440"/>
    <x v="435"/>
    <x v="2"/>
    <x v="1"/>
    <x v="0"/>
  </r>
  <r>
    <x v="1"/>
    <x v="12"/>
    <x v="888"/>
    <x v="2"/>
    <x v="448"/>
    <x v="1015"/>
    <x v="2"/>
    <x v="1"/>
    <x v="1"/>
    <x v="19"/>
    <x v="0"/>
    <x v="38"/>
    <x v="2"/>
    <x v="39"/>
    <x v="31"/>
    <x v="52"/>
    <x v="0"/>
    <x v="61"/>
    <x v="53"/>
    <x v="43"/>
    <x v="230"/>
    <x v="86"/>
    <x v="65"/>
    <x v="63"/>
    <x v="2"/>
    <x v="1"/>
    <x v="0"/>
  </r>
  <r>
    <x v="1"/>
    <x v="12"/>
    <x v="888"/>
    <x v="2"/>
    <x v="449"/>
    <x v="1015"/>
    <x v="12"/>
    <x v="1"/>
    <x v="1"/>
    <x v="19"/>
    <x v="0"/>
    <x v="354"/>
    <x v="12"/>
    <x v="464"/>
    <x v="31"/>
    <x v="554"/>
    <x v="0"/>
    <x v="596"/>
    <x v="550"/>
    <x v="470"/>
    <x v="230"/>
    <x v="637"/>
    <x v="612"/>
    <x v="609"/>
    <x v="2"/>
    <x v="1"/>
    <x v="0"/>
  </r>
  <r>
    <x v="1"/>
    <x v="12"/>
    <x v="888"/>
    <x v="2"/>
    <x v="450"/>
    <x v="1015"/>
    <x v="7"/>
    <x v="1"/>
    <x v="1"/>
    <x v="19"/>
    <x v="0"/>
    <x v="202"/>
    <x v="7"/>
    <x v="242"/>
    <x v="31"/>
    <x v="305"/>
    <x v="0"/>
    <x v="342"/>
    <x v="311"/>
    <x v="254"/>
    <x v="230"/>
    <x v="380"/>
    <x v="355"/>
    <x v="354"/>
    <x v="2"/>
    <x v="1"/>
    <x v="0"/>
  </r>
  <r>
    <x v="1"/>
    <x v="12"/>
    <x v="888"/>
    <x v="2"/>
    <x v="451"/>
    <x v="1015"/>
    <x v="1"/>
    <x v="1"/>
    <x v="1"/>
    <x v="19"/>
    <x v="0"/>
    <x v="5"/>
    <x v="1"/>
    <x v="6"/>
    <x v="31"/>
    <x v="10"/>
    <x v="0"/>
    <x v="8"/>
    <x v="6"/>
    <x v="10"/>
    <x v="230"/>
    <x v="11"/>
    <x v="7"/>
    <x v="8"/>
    <x v="2"/>
    <x v="1"/>
    <x v="0"/>
  </r>
  <r>
    <x v="1"/>
    <x v="12"/>
    <x v="888"/>
    <x v="2"/>
    <x v="452"/>
    <x v="1015"/>
    <x v="20"/>
    <x v="1"/>
    <x v="1"/>
    <x v="19"/>
    <x v="0"/>
    <x v="614"/>
    <x v="20"/>
    <x v="819"/>
    <x v="31"/>
    <x v="958"/>
    <x v="0"/>
    <x v="1005"/>
    <x v="919"/>
    <x v="801"/>
    <x v="230"/>
    <x v="1058"/>
    <x v="1033"/>
    <x v="1018"/>
    <x v="2"/>
    <x v="1"/>
    <x v="0"/>
  </r>
  <r>
    <x v="1"/>
    <x v="12"/>
    <x v="888"/>
    <x v="2"/>
    <x v="453"/>
    <x v="1015"/>
    <x v="14"/>
    <x v="1"/>
    <x v="1"/>
    <x v="19"/>
    <x v="0"/>
    <x v="393"/>
    <x v="14"/>
    <x v="515"/>
    <x v="31"/>
    <x v="596"/>
    <x v="0"/>
    <x v="645"/>
    <x v="586"/>
    <x v="503"/>
    <x v="230"/>
    <x v="693"/>
    <x v="658"/>
    <x v="652"/>
    <x v="2"/>
    <x v="1"/>
    <x v="0"/>
  </r>
  <r>
    <x v="1"/>
    <x v="12"/>
    <x v="888"/>
    <x v="2"/>
    <x v="454"/>
    <x v="1015"/>
    <x v="15"/>
    <x v="1"/>
    <x v="1"/>
    <x v="19"/>
    <x v="0"/>
    <x v="430"/>
    <x v="15"/>
    <x v="571"/>
    <x v="31"/>
    <x v="656"/>
    <x v="0"/>
    <x v="704"/>
    <x v="639"/>
    <x v="539"/>
    <x v="230"/>
    <x v="748"/>
    <x v="716"/>
    <x v="705"/>
    <x v="2"/>
    <x v="1"/>
    <x v="0"/>
  </r>
  <r>
    <x v="1"/>
    <x v="12"/>
    <x v="888"/>
    <x v="2"/>
    <x v="455"/>
    <x v="1015"/>
    <x v="2"/>
    <x v="1"/>
    <x v="1"/>
    <x v="19"/>
    <x v="0"/>
    <x v="36"/>
    <x v="2"/>
    <x v="37"/>
    <x v="31"/>
    <x v="48"/>
    <x v="0"/>
    <x v="58"/>
    <x v="50"/>
    <x v="40"/>
    <x v="230"/>
    <x v="79"/>
    <x v="62"/>
    <x v="60"/>
    <x v="2"/>
    <x v="1"/>
    <x v="0"/>
  </r>
  <r>
    <x v="1"/>
    <x v="12"/>
    <x v="888"/>
    <x v="2"/>
    <x v="456"/>
    <x v="1015"/>
    <x v="21"/>
    <x v="1"/>
    <x v="1"/>
    <x v="19"/>
    <x v="0"/>
    <x v="569"/>
    <x v="21"/>
    <x v="757"/>
    <x v="31"/>
    <x v="885"/>
    <x v="0"/>
    <x v="931"/>
    <x v="853"/>
    <x v="731"/>
    <x v="230"/>
    <x v="979"/>
    <x v="952"/>
    <x v="938"/>
    <x v="2"/>
    <x v="1"/>
    <x v="0"/>
  </r>
  <r>
    <x v="1"/>
    <x v="12"/>
    <x v="888"/>
    <x v="2"/>
    <x v="457"/>
    <x v="1015"/>
    <x v="10"/>
    <x v="1"/>
    <x v="1"/>
    <x v="19"/>
    <x v="0"/>
    <x v="287"/>
    <x v="10"/>
    <x v="362"/>
    <x v="31"/>
    <x v="440"/>
    <x v="0"/>
    <x v="478"/>
    <x v="436"/>
    <x v="373"/>
    <x v="230"/>
    <x v="516"/>
    <x v="493"/>
    <x v="491"/>
    <x v="2"/>
    <x v="1"/>
    <x v="0"/>
  </r>
  <r>
    <x v="1"/>
    <x v="12"/>
    <x v="888"/>
    <x v="2"/>
    <x v="458"/>
    <x v="1015"/>
    <x v="8"/>
    <x v="1"/>
    <x v="1"/>
    <x v="19"/>
    <x v="0"/>
    <x v="228"/>
    <x v="8"/>
    <x v="279"/>
    <x v="31"/>
    <x v="347"/>
    <x v="0"/>
    <x v="383"/>
    <x v="348"/>
    <x v="289"/>
    <x v="230"/>
    <x v="421"/>
    <x v="395"/>
    <x v="394"/>
    <x v="2"/>
    <x v="1"/>
    <x v="0"/>
  </r>
  <r>
    <x v="1"/>
    <x v="12"/>
    <x v="888"/>
    <x v="2"/>
    <x v="459"/>
    <x v="1015"/>
    <x v="22"/>
    <x v="1"/>
    <x v="1"/>
    <x v="19"/>
    <x v="0"/>
    <x v="670"/>
    <x v="22"/>
    <x v="887"/>
    <x v="31"/>
    <x v="1017"/>
    <x v="0"/>
    <x v="1075"/>
    <x v="976"/>
    <x v="839"/>
    <x v="230"/>
    <x v="1139"/>
    <x v="1108"/>
    <x v="1090"/>
    <x v="2"/>
    <x v="1"/>
    <x v="0"/>
  </r>
  <r>
    <x v="1"/>
    <x v="12"/>
    <x v="888"/>
    <x v="2"/>
    <x v="460"/>
    <x v="1015"/>
    <x v="8"/>
    <x v="1"/>
    <x v="1"/>
    <x v="19"/>
    <x v="0"/>
    <x v="232"/>
    <x v="8"/>
    <x v="286"/>
    <x v="31"/>
    <x v="351"/>
    <x v="0"/>
    <x v="387"/>
    <x v="350"/>
    <x v="293"/>
    <x v="230"/>
    <x v="426"/>
    <x v="402"/>
    <x v="396"/>
    <x v="2"/>
    <x v="1"/>
    <x v="0"/>
  </r>
  <r>
    <x v="1"/>
    <x v="12"/>
    <x v="888"/>
    <x v="2"/>
    <x v="461"/>
    <x v="1015"/>
    <x v="20"/>
    <x v="1"/>
    <x v="1"/>
    <x v="19"/>
    <x v="0"/>
    <x v="563"/>
    <x v="20"/>
    <x v="750"/>
    <x v="31"/>
    <x v="874"/>
    <x v="0"/>
    <x v="920"/>
    <x v="843"/>
    <x v="720"/>
    <x v="230"/>
    <x v="965"/>
    <x v="938"/>
    <x v="926"/>
    <x v="2"/>
    <x v="1"/>
    <x v="0"/>
  </r>
  <r>
    <x v="1"/>
    <x v="12"/>
    <x v="888"/>
    <x v="2"/>
    <x v="462"/>
    <x v="1015"/>
    <x v="12"/>
    <x v="1"/>
    <x v="1"/>
    <x v="19"/>
    <x v="0"/>
    <x v="354"/>
    <x v="12"/>
    <x v="464"/>
    <x v="31"/>
    <x v="554"/>
    <x v="0"/>
    <x v="596"/>
    <x v="550"/>
    <x v="470"/>
    <x v="230"/>
    <x v="637"/>
    <x v="612"/>
    <x v="609"/>
    <x v="2"/>
    <x v="1"/>
    <x v="0"/>
  </r>
  <r>
    <x v="1"/>
    <x v="12"/>
    <x v="888"/>
    <x v="2"/>
    <x v="463"/>
    <x v="1015"/>
    <x v="20"/>
    <x v="1"/>
    <x v="1"/>
    <x v="19"/>
    <x v="0"/>
    <x v="590"/>
    <x v="20"/>
    <x v="786"/>
    <x v="31"/>
    <x v="918"/>
    <x v="0"/>
    <x v="962"/>
    <x v="882"/>
    <x v="760"/>
    <x v="230"/>
    <x v="1015"/>
    <x v="990"/>
    <x v="975"/>
    <x v="2"/>
    <x v="1"/>
    <x v="0"/>
  </r>
  <r>
    <x v="1"/>
    <x v="12"/>
    <x v="888"/>
    <x v="9"/>
    <x v="464"/>
    <x v="1015"/>
    <x v="20"/>
    <x v="1"/>
    <x v="1"/>
    <x v="19"/>
    <x v="0"/>
    <x v="637"/>
    <x v="20"/>
    <x v="850"/>
    <x v="31"/>
    <x v="988"/>
    <x v="0"/>
    <x v="1042"/>
    <x v="948"/>
    <x v="829"/>
    <x v="230"/>
    <x v="1100"/>
    <x v="1074"/>
    <x v="1055"/>
    <x v="16"/>
    <x v="1"/>
    <x v="0"/>
  </r>
  <r>
    <x v="1"/>
    <x v="12"/>
    <x v="888"/>
    <x v="9"/>
    <x v="465"/>
    <x v="1015"/>
    <x v="10"/>
    <x v="1"/>
    <x v="1"/>
    <x v="19"/>
    <x v="0"/>
    <x v="308"/>
    <x v="10"/>
    <x v="392"/>
    <x v="31"/>
    <x v="474"/>
    <x v="0"/>
    <x v="520"/>
    <x v="470"/>
    <x v="407"/>
    <x v="230"/>
    <x v="558"/>
    <x v="534"/>
    <x v="532"/>
    <x v="16"/>
    <x v="1"/>
    <x v="0"/>
  </r>
  <r>
    <x v="1"/>
    <x v="12"/>
    <x v="888"/>
    <x v="9"/>
    <x v="466"/>
    <x v="1015"/>
    <x v="17"/>
    <x v="1"/>
    <x v="1"/>
    <x v="19"/>
    <x v="0"/>
    <x v="484"/>
    <x v="17"/>
    <x v="641"/>
    <x v="31"/>
    <x v="730"/>
    <x v="0"/>
    <x v="781"/>
    <x v="711"/>
    <x v="597"/>
    <x v="230"/>
    <x v="832"/>
    <x v="795"/>
    <x v="785"/>
    <x v="16"/>
    <x v="1"/>
    <x v="0"/>
  </r>
  <r>
    <x v="1"/>
    <x v="12"/>
    <x v="888"/>
    <x v="9"/>
    <x v="467"/>
    <x v="1015"/>
    <x v="3"/>
    <x v="1"/>
    <x v="1"/>
    <x v="19"/>
    <x v="0"/>
    <x v="63"/>
    <x v="3"/>
    <x v="65"/>
    <x v="31"/>
    <x v="93"/>
    <x v="0"/>
    <x v="111"/>
    <x v="101"/>
    <x v="76"/>
    <x v="230"/>
    <x v="140"/>
    <x v="119"/>
    <x v="118"/>
    <x v="16"/>
    <x v="1"/>
    <x v="0"/>
  </r>
  <r>
    <x v="1"/>
    <x v="13"/>
    <x v="888"/>
    <x v="9"/>
    <x v="468"/>
    <x v="1015"/>
    <x v="11"/>
    <x v="1"/>
    <x v="1"/>
    <x v="19"/>
    <x v="0"/>
    <x v="334"/>
    <x v="11"/>
    <x v="433"/>
    <x v="31"/>
    <x v="511"/>
    <x v="0"/>
    <x v="555"/>
    <x v="506"/>
    <x v="437"/>
    <x v="230"/>
    <x v="598"/>
    <x v="571"/>
    <x v="567"/>
    <x v="16"/>
    <x v="1"/>
    <x v="0"/>
  </r>
  <r>
    <x v="1"/>
    <x v="13"/>
    <x v="888"/>
    <x v="9"/>
    <x v="469"/>
    <x v="1015"/>
    <x v="5"/>
    <x v="1"/>
    <x v="1"/>
    <x v="19"/>
    <x v="0"/>
    <x v="132"/>
    <x v="5"/>
    <x v="145"/>
    <x v="31"/>
    <x v="199"/>
    <x v="0"/>
    <x v="226"/>
    <x v="200"/>
    <x v="162"/>
    <x v="230"/>
    <x v="261"/>
    <x v="235"/>
    <x v="236"/>
    <x v="16"/>
    <x v="1"/>
    <x v="0"/>
  </r>
  <r>
    <x v="1"/>
    <x v="13"/>
    <x v="888"/>
    <x v="9"/>
    <x v="944"/>
    <x v="1015"/>
    <x v="10"/>
    <x v="1"/>
    <x v="1"/>
    <x v="19"/>
    <x v="0"/>
    <x v="296"/>
    <x v="10"/>
    <x v="375"/>
    <x v="31"/>
    <x v="452"/>
    <x v="0"/>
    <x v="493"/>
    <x v="448"/>
    <x v="384"/>
    <x v="230"/>
    <x v="530"/>
    <x v="507"/>
    <x v="506"/>
    <x v="16"/>
    <x v="1"/>
    <x v="0"/>
  </r>
  <r>
    <x v="1"/>
    <x v="13"/>
    <x v="888"/>
    <x v="9"/>
    <x v="945"/>
    <x v="1015"/>
    <x v="11"/>
    <x v="1"/>
    <x v="1"/>
    <x v="19"/>
    <x v="0"/>
    <x v="335"/>
    <x v="11"/>
    <x v="434"/>
    <x v="31"/>
    <x v="513"/>
    <x v="0"/>
    <x v="557"/>
    <x v="509"/>
    <x v="438"/>
    <x v="230"/>
    <x v="599"/>
    <x v="574"/>
    <x v="570"/>
    <x v="16"/>
    <x v="1"/>
    <x v="0"/>
  </r>
  <r>
    <x v="1"/>
    <x v="13"/>
    <x v="888"/>
    <x v="9"/>
    <x v="946"/>
    <x v="1015"/>
    <x v="15"/>
    <x v="1"/>
    <x v="1"/>
    <x v="19"/>
    <x v="0"/>
    <x v="442"/>
    <x v="15"/>
    <x v="586"/>
    <x v="31"/>
    <x v="677"/>
    <x v="0"/>
    <x v="727"/>
    <x v="658"/>
    <x v="557"/>
    <x v="230"/>
    <x v="770"/>
    <x v="736"/>
    <x v="730"/>
    <x v="16"/>
    <x v="1"/>
    <x v="0"/>
  </r>
  <r>
    <x v="1"/>
    <x v="13"/>
    <x v="888"/>
    <x v="9"/>
    <x v="947"/>
    <x v="1015"/>
    <x v="20"/>
    <x v="1"/>
    <x v="1"/>
    <x v="19"/>
    <x v="0"/>
    <x v="552"/>
    <x v="20"/>
    <x v="739"/>
    <x v="31"/>
    <x v="859"/>
    <x v="0"/>
    <x v="905"/>
    <x v="830"/>
    <x v="705"/>
    <x v="230"/>
    <x v="949"/>
    <x v="924"/>
    <x v="910"/>
    <x v="16"/>
    <x v="1"/>
    <x v="0"/>
  </r>
  <r>
    <x v="1"/>
    <x v="13"/>
    <x v="888"/>
    <x v="9"/>
    <x v="948"/>
    <x v="1015"/>
    <x v="9"/>
    <x v="1"/>
    <x v="1"/>
    <x v="19"/>
    <x v="0"/>
    <x v="288"/>
    <x v="9"/>
    <x v="364"/>
    <x v="31"/>
    <x v="443"/>
    <x v="0"/>
    <x v="481"/>
    <x v="439"/>
    <x v="376"/>
    <x v="230"/>
    <x v="519"/>
    <x v="496"/>
    <x v="494"/>
    <x v="16"/>
    <x v="1"/>
    <x v="0"/>
  </r>
  <r>
    <x v="1"/>
    <x v="13"/>
    <x v="888"/>
    <x v="9"/>
    <x v="949"/>
    <x v="1015"/>
    <x v="3"/>
    <x v="1"/>
    <x v="1"/>
    <x v="19"/>
    <x v="0"/>
    <x v="56"/>
    <x v="3"/>
    <x v="58"/>
    <x v="31"/>
    <x v="77"/>
    <x v="0"/>
    <x v="96"/>
    <x v="83"/>
    <x v="62"/>
    <x v="230"/>
    <x v="117"/>
    <x v="101"/>
    <x v="101"/>
    <x v="16"/>
    <x v="1"/>
    <x v="0"/>
  </r>
  <r>
    <x v="1"/>
    <x v="13"/>
    <x v="888"/>
    <x v="9"/>
    <x v="950"/>
    <x v="1015"/>
    <x v="20"/>
    <x v="1"/>
    <x v="1"/>
    <x v="19"/>
    <x v="0"/>
    <x v="647"/>
    <x v="20"/>
    <x v="861"/>
    <x v="31"/>
    <x v="998"/>
    <x v="0"/>
    <x v="1053"/>
    <x v="956"/>
    <x v="838"/>
    <x v="230"/>
    <x v="1111"/>
    <x v="1084"/>
    <x v="1065"/>
    <x v="16"/>
    <x v="1"/>
    <x v="0"/>
  </r>
  <r>
    <x v="1"/>
    <x v="13"/>
    <x v="888"/>
    <x v="9"/>
    <x v="951"/>
    <x v="1015"/>
    <x v="19"/>
    <x v="1"/>
    <x v="1"/>
    <x v="19"/>
    <x v="0"/>
    <x v="602"/>
    <x v="19"/>
    <x v="804"/>
    <x v="31"/>
    <x v="938"/>
    <x v="0"/>
    <x v="982"/>
    <x v="899"/>
    <x v="779"/>
    <x v="230"/>
    <x v="1034"/>
    <x v="1011"/>
    <x v="996"/>
    <x v="16"/>
    <x v="1"/>
    <x v="0"/>
  </r>
  <r>
    <x v="2"/>
    <x v="13"/>
    <x v="160"/>
    <x v="2"/>
    <x v="230"/>
    <x v="432"/>
    <x v="21"/>
    <x v="1"/>
    <x v="1"/>
    <x v="19"/>
    <x v="0"/>
    <x v="523"/>
    <x v="21"/>
    <x v="692"/>
    <x v="31"/>
    <x v="803"/>
    <x v="0"/>
    <x v="851"/>
    <x v="776"/>
    <x v="655"/>
    <x v="230"/>
    <x v="892"/>
    <x v="869"/>
    <x v="855"/>
    <x v="2"/>
    <x v="1"/>
    <x v="0"/>
  </r>
  <r>
    <x v="2"/>
    <x v="13"/>
    <x v="888"/>
    <x v="2"/>
    <x v="231"/>
    <x v="433"/>
    <x v="13"/>
    <x v="1"/>
    <x v="1"/>
    <x v="19"/>
    <x v="0"/>
    <x v="223"/>
    <x v="13"/>
    <x v="272"/>
    <x v="31"/>
    <x v="340"/>
    <x v="0"/>
    <x v="376"/>
    <x v="343"/>
    <x v="282"/>
    <x v="230"/>
    <x v="414"/>
    <x v="388"/>
    <x v="386"/>
    <x v="2"/>
    <x v="1"/>
    <x v="0"/>
  </r>
  <r>
    <x v="2"/>
    <x v="13"/>
    <x v="77"/>
    <x v="2"/>
    <x v="232"/>
    <x v="434"/>
    <x v="12"/>
    <x v="1"/>
    <x v="1"/>
    <x v="19"/>
    <x v="0"/>
    <x v="363"/>
    <x v="12"/>
    <x v="477"/>
    <x v="31"/>
    <x v="561"/>
    <x v="0"/>
    <x v="605"/>
    <x v="556"/>
    <x v="476"/>
    <x v="230"/>
    <x v="646"/>
    <x v="620"/>
    <x v="616"/>
    <x v="2"/>
    <x v="1"/>
    <x v="0"/>
  </r>
  <r>
    <x v="2"/>
    <x v="13"/>
    <x v="290"/>
    <x v="2"/>
    <x v="233"/>
    <x v="435"/>
    <x v="7"/>
    <x v="1"/>
    <x v="1"/>
    <x v="19"/>
    <x v="0"/>
    <x v="194"/>
    <x v="7"/>
    <x v="230"/>
    <x v="31"/>
    <x v="291"/>
    <x v="0"/>
    <x v="328"/>
    <x v="298"/>
    <x v="240"/>
    <x v="230"/>
    <x v="367"/>
    <x v="342"/>
    <x v="341"/>
    <x v="2"/>
    <x v="1"/>
    <x v="0"/>
  </r>
  <r>
    <x v="2"/>
    <x v="13"/>
    <x v="425"/>
    <x v="2"/>
    <x v="234"/>
    <x v="436"/>
    <x v="20"/>
    <x v="1"/>
    <x v="1"/>
    <x v="19"/>
    <x v="0"/>
    <x v="601"/>
    <x v="20"/>
    <x v="802"/>
    <x v="31"/>
    <x v="935"/>
    <x v="0"/>
    <x v="979"/>
    <x v="897"/>
    <x v="776"/>
    <x v="230"/>
    <x v="1031"/>
    <x v="1008"/>
    <x v="992"/>
    <x v="2"/>
    <x v="1"/>
    <x v="0"/>
  </r>
  <r>
    <x v="2"/>
    <x v="13"/>
    <x v="718"/>
    <x v="2"/>
    <x v="235"/>
    <x v="437"/>
    <x v="7"/>
    <x v="1"/>
    <x v="1"/>
    <x v="19"/>
    <x v="0"/>
    <x v="195"/>
    <x v="7"/>
    <x v="232"/>
    <x v="31"/>
    <x v="293"/>
    <x v="0"/>
    <x v="330"/>
    <x v="300"/>
    <x v="242"/>
    <x v="230"/>
    <x v="369"/>
    <x v="344"/>
    <x v="343"/>
    <x v="2"/>
    <x v="1"/>
    <x v="0"/>
  </r>
  <r>
    <x v="2"/>
    <x v="13"/>
    <x v="882"/>
    <x v="2"/>
    <x v="236"/>
    <x v="441"/>
    <x v="18"/>
    <x v="1"/>
    <x v="1"/>
    <x v="19"/>
    <x v="0"/>
    <x v="490"/>
    <x v="18"/>
    <x v="649"/>
    <x v="31"/>
    <x v="743"/>
    <x v="0"/>
    <x v="794"/>
    <x v="722"/>
    <x v="607"/>
    <x v="230"/>
    <x v="841"/>
    <x v="808"/>
    <x v="797"/>
    <x v="2"/>
    <x v="1"/>
    <x v="0"/>
  </r>
  <r>
    <x v="2"/>
    <x v="13"/>
    <x v="623"/>
    <x v="2"/>
    <x v="237"/>
    <x v="440"/>
    <x v="20"/>
    <x v="1"/>
    <x v="1"/>
    <x v="19"/>
    <x v="0"/>
    <x v="552"/>
    <x v="20"/>
    <x v="739"/>
    <x v="31"/>
    <x v="859"/>
    <x v="0"/>
    <x v="905"/>
    <x v="830"/>
    <x v="705"/>
    <x v="230"/>
    <x v="950"/>
    <x v="925"/>
    <x v="911"/>
    <x v="2"/>
    <x v="1"/>
    <x v="0"/>
  </r>
  <r>
    <x v="2"/>
    <x v="13"/>
    <x v="641"/>
    <x v="2"/>
    <x v="238"/>
    <x v="442"/>
    <x v="20"/>
    <x v="1"/>
    <x v="1"/>
    <x v="19"/>
    <x v="0"/>
    <x v="581"/>
    <x v="20"/>
    <x v="773"/>
    <x v="31"/>
    <x v="903"/>
    <x v="0"/>
    <x v="948"/>
    <x v="868"/>
    <x v="748"/>
    <x v="230"/>
    <x v="997"/>
    <x v="971"/>
    <x v="955"/>
    <x v="2"/>
    <x v="1"/>
    <x v="0"/>
  </r>
  <r>
    <x v="2"/>
    <x v="13"/>
    <x v="710"/>
    <x v="2"/>
    <x v="239"/>
    <x v="444"/>
    <x v="20"/>
    <x v="1"/>
    <x v="1"/>
    <x v="19"/>
    <x v="0"/>
    <x v="590"/>
    <x v="20"/>
    <x v="786"/>
    <x v="31"/>
    <x v="918"/>
    <x v="0"/>
    <x v="962"/>
    <x v="882"/>
    <x v="760"/>
    <x v="230"/>
    <x v="1016"/>
    <x v="991"/>
    <x v="976"/>
    <x v="2"/>
    <x v="1"/>
    <x v="0"/>
  </r>
  <r>
    <x v="2"/>
    <x v="13"/>
    <x v="319"/>
    <x v="2"/>
    <x v="240"/>
    <x v="438"/>
    <x v="20"/>
    <x v="1"/>
    <x v="1"/>
    <x v="19"/>
    <x v="0"/>
    <x v="664"/>
    <x v="20"/>
    <x v="879"/>
    <x v="31"/>
    <x v="1011"/>
    <x v="0"/>
    <x v="1069"/>
    <x v="970"/>
    <x v="842"/>
    <x v="230"/>
    <x v="1131"/>
    <x v="1101"/>
    <x v="1084"/>
    <x v="2"/>
    <x v="1"/>
    <x v="0"/>
  </r>
  <r>
    <x v="2"/>
    <x v="13"/>
    <x v="864"/>
    <x v="2"/>
    <x v="241"/>
    <x v="439"/>
    <x v="14"/>
    <x v="1"/>
    <x v="1"/>
    <x v="19"/>
    <x v="0"/>
    <x v="449"/>
    <x v="14"/>
    <x v="594"/>
    <x v="31"/>
    <x v="686"/>
    <x v="0"/>
    <x v="734"/>
    <x v="666"/>
    <x v="565"/>
    <x v="230"/>
    <x v="779"/>
    <x v="747"/>
    <x v="737"/>
    <x v="2"/>
    <x v="1"/>
    <x v="0"/>
  </r>
  <r>
    <x v="2"/>
    <x v="13"/>
    <x v="288"/>
    <x v="2"/>
    <x v="242"/>
    <x v="446"/>
    <x v="20"/>
    <x v="1"/>
    <x v="1"/>
    <x v="19"/>
    <x v="0"/>
    <x v="597"/>
    <x v="20"/>
    <x v="795"/>
    <x v="31"/>
    <x v="929"/>
    <x v="0"/>
    <x v="972"/>
    <x v="892"/>
    <x v="770"/>
    <x v="230"/>
    <x v="1026"/>
    <x v="1003"/>
    <x v="987"/>
    <x v="2"/>
    <x v="1"/>
    <x v="0"/>
  </r>
  <r>
    <x v="2"/>
    <x v="13"/>
    <x v="184"/>
    <x v="2"/>
    <x v="243"/>
    <x v="443"/>
    <x v="16"/>
    <x v="1"/>
    <x v="1"/>
    <x v="19"/>
    <x v="0"/>
    <x v="456"/>
    <x v="16"/>
    <x v="605"/>
    <x v="31"/>
    <x v="692"/>
    <x v="0"/>
    <x v="741"/>
    <x v="673"/>
    <x v="567"/>
    <x v="230"/>
    <x v="784"/>
    <x v="754"/>
    <x v="743"/>
    <x v="2"/>
    <x v="1"/>
    <x v="0"/>
  </r>
  <r>
    <x v="2"/>
    <x v="13"/>
    <x v="817"/>
    <x v="2"/>
    <x v="244"/>
    <x v="445"/>
    <x v="6"/>
    <x v="1"/>
    <x v="1"/>
    <x v="19"/>
    <x v="0"/>
    <x v="175"/>
    <x v="6"/>
    <x v="205"/>
    <x v="31"/>
    <x v="267"/>
    <x v="0"/>
    <x v="304"/>
    <x v="270"/>
    <x v="218"/>
    <x v="230"/>
    <x v="339"/>
    <x v="318"/>
    <x v="314"/>
    <x v="2"/>
    <x v="1"/>
    <x v="0"/>
  </r>
  <r>
    <x v="3"/>
    <x v="4"/>
    <x v="170"/>
    <x v="7"/>
    <x v="1196"/>
    <x v="468"/>
    <x v="18"/>
    <x v="1"/>
    <x v="1"/>
    <x v="38"/>
    <x v="0"/>
    <x v="611"/>
    <x v="18"/>
    <x v="815"/>
    <x v="12"/>
    <x v="899"/>
    <x v="0"/>
    <x v="945"/>
    <x v="865"/>
    <x v="744"/>
    <x v="230"/>
    <x v="993"/>
    <x v="968"/>
    <x v="952"/>
    <x v="10"/>
    <x v="1"/>
    <x v="0"/>
  </r>
  <r>
    <x v="3"/>
    <x v="4"/>
    <x v="313"/>
    <x v="7"/>
    <x v="1197"/>
    <x v="469"/>
    <x v="12"/>
    <x v="1"/>
    <x v="1"/>
    <x v="38"/>
    <x v="0"/>
    <x v="388"/>
    <x v="12"/>
    <x v="510"/>
    <x v="12"/>
    <x v="577"/>
    <x v="0"/>
    <x v="623"/>
    <x v="568"/>
    <x v="489"/>
    <x v="230"/>
    <x v="668"/>
    <x v="636"/>
    <x v="632"/>
    <x v="10"/>
    <x v="1"/>
    <x v="0"/>
  </r>
  <r>
    <x v="3"/>
    <x v="4"/>
    <x v="176"/>
    <x v="7"/>
    <x v="1198"/>
    <x v="470"/>
    <x v="10"/>
    <x v="1"/>
    <x v="1"/>
    <x v="38"/>
    <x v="0"/>
    <x v="314"/>
    <x v="10"/>
    <x v="405"/>
    <x v="12"/>
    <x v="466"/>
    <x v="0"/>
    <x v="508"/>
    <x v="460"/>
    <x v="399"/>
    <x v="230"/>
    <x v="545"/>
    <x v="524"/>
    <x v="521"/>
    <x v="10"/>
    <x v="1"/>
    <x v="0"/>
  </r>
  <r>
    <x v="3"/>
    <x v="4"/>
    <x v="51"/>
    <x v="7"/>
    <x v="1199"/>
    <x v="471"/>
    <x v="16"/>
    <x v="1"/>
    <x v="1"/>
    <x v="38"/>
    <x v="0"/>
    <x v="540"/>
    <x v="16"/>
    <x v="721"/>
    <x v="12"/>
    <x v="782"/>
    <x v="0"/>
    <x v="829"/>
    <x v="755"/>
    <x v="634"/>
    <x v="230"/>
    <x v="870"/>
    <x v="846"/>
    <x v="831"/>
    <x v="10"/>
    <x v="1"/>
    <x v="0"/>
  </r>
  <r>
    <x v="3"/>
    <x v="4"/>
    <x v="684"/>
    <x v="7"/>
    <x v="1200"/>
    <x v="472"/>
    <x v="8"/>
    <x v="1"/>
    <x v="1"/>
    <x v="38"/>
    <x v="0"/>
    <x v="281"/>
    <x v="8"/>
    <x v="352"/>
    <x v="12"/>
    <x v="410"/>
    <x v="0"/>
    <x v="443"/>
    <x v="405"/>
    <x v="346"/>
    <x v="230"/>
    <x v="480"/>
    <x v="455"/>
    <x v="452"/>
    <x v="10"/>
    <x v="1"/>
    <x v="0"/>
  </r>
  <r>
    <x v="3"/>
    <x v="4"/>
    <x v="202"/>
    <x v="7"/>
    <x v="1201"/>
    <x v="473"/>
    <x v="8"/>
    <x v="1"/>
    <x v="1"/>
    <x v="38"/>
    <x v="0"/>
    <x v="277"/>
    <x v="8"/>
    <x v="345"/>
    <x v="12"/>
    <x v="403"/>
    <x v="0"/>
    <x v="437"/>
    <x v="398"/>
    <x v="339"/>
    <x v="230"/>
    <x v="473"/>
    <x v="449"/>
    <x v="446"/>
    <x v="10"/>
    <x v="1"/>
    <x v="0"/>
  </r>
  <r>
    <x v="3"/>
    <x v="4"/>
    <x v="379"/>
    <x v="7"/>
    <x v="1202"/>
    <x v="474"/>
    <x v="6"/>
    <x v="1"/>
    <x v="1"/>
    <x v="38"/>
    <x v="0"/>
    <x v="217"/>
    <x v="6"/>
    <x v="266"/>
    <x v="12"/>
    <x v="316"/>
    <x v="0"/>
    <x v="351"/>
    <x v="322"/>
    <x v="263"/>
    <x v="230"/>
    <x v="390"/>
    <x v="366"/>
    <x v="363"/>
    <x v="10"/>
    <x v="1"/>
    <x v="0"/>
  </r>
  <r>
    <x v="3"/>
    <x v="4"/>
    <x v="197"/>
    <x v="7"/>
    <x v="1203"/>
    <x v="475"/>
    <x v="16"/>
    <x v="1"/>
    <x v="1"/>
    <x v="38"/>
    <x v="0"/>
    <x v="501"/>
    <x v="16"/>
    <x v="662"/>
    <x v="12"/>
    <x v="732"/>
    <x v="0"/>
    <x v="784"/>
    <x v="713"/>
    <x v="599"/>
    <x v="230"/>
    <x v="834"/>
    <x v="798"/>
    <x v="787"/>
    <x v="10"/>
    <x v="1"/>
    <x v="0"/>
  </r>
  <r>
    <x v="3"/>
    <x v="4"/>
    <x v="31"/>
    <x v="7"/>
    <x v="1204"/>
    <x v="477"/>
    <x v="4"/>
    <x v="1"/>
    <x v="1"/>
    <x v="38"/>
    <x v="0"/>
    <x v="122"/>
    <x v="4"/>
    <x v="133"/>
    <x v="12"/>
    <x v="171"/>
    <x v="0"/>
    <x v="195"/>
    <x v="174"/>
    <x v="136"/>
    <x v="230"/>
    <x v="227"/>
    <x v="205"/>
    <x v="203"/>
    <x v="10"/>
    <x v="1"/>
    <x v="0"/>
  </r>
  <r>
    <x v="3"/>
    <x v="4"/>
    <x v="337"/>
    <x v="7"/>
    <x v="1205"/>
    <x v="457"/>
    <x v="14"/>
    <x v="1"/>
    <x v="1"/>
    <x v="38"/>
    <x v="0"/>
    <x v="477"/>
    <x v="14"/>
    <x v="632"/>
    <x v="12"/>
    <x v="704"/>
    <x v="0"/>
    <x v="753"/>
    <x v="683"/>
    <x v="576"/>
    <x v="230"/>
    <x v="796"/>
    <x v="766"/>
    <x v="756"/>
    <x v="10"/>
    <x v="1"/>
    <x v="0"/>
  </r>
  <r>
    <x v="3"/>
    <x v="4"/>
    <x v="841"/>
    <x v="7"/>
    <x v="1206"/>
    <x v="478"/>
    <x v="24"/>
    <x v="1"/>
    <x v="1"/>
    <x v="38"/>
    <x v="0"/>
    <x v="727"/>
    <x v="24"/>
    <x v="951"/>
    <x v="12"/>
    <x v="1077"/>
    <x v="0"/>
    <x v="1136"/>
    <x v="1021"/>
    <x v="865"/>
    <x v="230"/>
    <x v="1197"/>
    <x v="1171"/>
    <x v="1149"/>
    <x v="10"/>
    <x v="1"/>
    <x v="0"/>
  </r>
  <r>
    <x v="3"/>
    <x v="4"/>
    <x v="596"/>
    <x v="7"/>
    <x v="1207"/>
    <x v="458"/>
    <x v="8"/>
    <x v="1"/>
    <x v="1"/>
    <x v="38"/>
    <x v="0"/>
    <x v="289"/>
    <x v="8"/>
    <x v="366"/>
    <x v="12"/>
    <x v="424"/>
    <x v="0"/>
    <x v="458"/>
    <x v="420"/>
    <x v="359"/>
    <x v="230"/>
    <x v="494"/>
    <x v="472"/>
    <x v="467"/>
    <x v="10"/>
    <x v="1"/>
    <x v="0"/>
  </r>
  <r>
    <x v="3"/>
    <x v="4"/>
    <x v="119"/>
    <x v="7"/>
    <x v="1208"/>
    <x v="479"/>
    <x v="18"/>
    <x v="1"/>
    <x v="1"/>
    <x v="38"/>
    <x v="0"/>
    <x v="576"/>
    <x v="18"/>
    <x v="767"/>
    <x v="12"/>
    <x v="837"/>
    <x v="0"/>
    <x v="885"/>
    <x v="810"/>
    <x v="687"/>
    <x v="230"/>
    <x v="930"/>
    <x v="905"/>
    <x v="890"/>
    <x v="10"/>
    <x v="1"/>
    <x v="0"/>
  </r>
  <r>
    <x v="3"/>
    <x v="4"/>
    <x v="218"/>
    <x v="7"/>
    <x v="1209"/>
    <x v="476"/>
    <x v="24"/>
    <x v="1"/>
    <x v="1"/>
    <x v="38"/>
    <x v="0"/>
    <x v="722"/>
    <x v="24"/>
    <x v="946"/>
    <x v="12"/>
    <x v="1074"/>
    <x v="0"/>
    <x v="1131"/>
    <x v="1018"/>
    <x v="864"/>
    <x v="230"/>
    <x v="1195"/>
    <x v="1169"/>
    <x v="1146"/>
    <x v="10"/>
    <x v="1"/>
    <x v="0"/>
  </r>
  <r>
    <x v="3"/>
    <x v="4"/>
    <x v="529"/>
    <x v="7"/>
    <x v="1210"/>
    <x v="480"/>
    <x v="8"/>
    <x v="1"/>
    <x v="1"/>
    <x v="38"/>
    <x v="0"/>
    <x v="250"/>
    <x v="8"/>
    <x v="310"/>
    <x v="12"/>
    <x v="362"/>
    <x v="0"/>
    <x v="399"/>
    <x v="359"/>
    <x v="303"/>
    <x v="230"/>
    <x v="438"/>
    <x v="411"/>
    <x v="408"/>
    <x v="10"/>
    <x v="1"/>
    <x v="0"/>
  </r>
  <r>
    <x v="3"/>
    <x v="4"/>
    <x v="495"/>
    <x v="7"/>
    <x v="1211"/>
    <x v="481"/>
    <x v="8"/>
    <x v="1"/>
    <x v="1"/>
    <x v="38"/>
    <x v="0"/>
    <x v="266"/>
    <x v="8"/>
    <x v="330"/>
    <x v="12"/>
    <x v="387"/>
    <x v="0"/>
    <x v="422"/>
    <x v="382"/>
    <x v="325"/>
    <x v="230"/>
    <x v="460"/>
    <x v="435"/>
    <x v="430"/>
    <x v="10"/>
    <x v="1"/>
    <x v="0"/>
  </r>
  <r>
    <x v="3"/>
    <x v="4"/>
    <x v="472"/>
    <x v="7"/>
    <x v="1212"/>
    <x v="482"/>
    <x v="2"/>
    <x v="1"/>
    <x v="1"/>
    <x v="38"/>
    <x v="0"/>
    <x v="37"/>
    <x v="2"/>
    <x v="38"/>
    <x v="12"/>
    <x v="46"/>
    <x v="0"/>
    <x v="55"/>
    <x v="48"/>
    <x v="38"/>
    <x v="230"/>
    <x v="74"/>
    <x v="57"/>
    <x v="57"/>
    <x v="10"/>
    <x v="1"/>
    <x v="0"/>
  </r>
  <r>
    <x v="3"/>
    <x v="4"/>
    <x v="392"/>
    <x v="7"/>
    <x v="1213"/>
    <x v="483"/>
    <x v="10"/>
    <x v="1"/>
    <x v="1"/>
    <x v="38"/>
    <x v="0"/>
    <x v="325"/>
    <x v="10"/>
    <x v="421"/>
    <x v="12"/>
    <x v="483"/>
    <x v="0"/>
    <x v="530"/>
    <x v="478"/>
    <x v="414"/>
    <x v="230"/>
    <x v="570"/>
    <x v="545"/>
    <x v="542"/>
    <x v="10"/>
    <x v="1"/>
    <x v="0"/>
  </r>
  <r>
    <x v="3"/>
    <x v="4"/>
    <x v="289"/>
    <x v="7"/>
    <x v="1214"/>
    <x v="484"/>
    <x v="4"/>
    <x v="1"/>
    <x v="1"/>
    <x v="38"/>
    <x v="0"/>
    <x v="99"/>
    <x v="4"/>
    <x v="105"/>
    <x v="12"/>
    <x v="135"/>
    <x v="0"/>
    <x v="157"/>
    <x v="137"/>
    <x v="107"/>
    <x v="230"/>
    <x v="190"/>
    <x v="167"/>
    <x v="166"/>
    <x v="10"/>
    <x v="1"/>
    <x v="0"/>
  </r>
  <r>
    <x v="3"/>
    <x v="4"/>
    <x v="734"/>
    <x v="7"/>
    <x v="1215"/>
    <x v="485"/>
    <x v="4"/>
    <x v="1"/>
    <x v="1"/>
    <x v="38"/>
    <x v="0"/>
    <x v="122"/>
    <x v="4"/>
    <x v="133"/>
    <x v="12"/>
    <x v="171"/>
    <x v="0"/>
    <x v="195"/>
    <x v="174"/>
    <x v="136"/>
    <x v="230"/>
    <x v="227"/>
    <x v="205"/>
    <x v="203"/>
    <x v="10"/>
    <x v="1"/>
    <x v="0"/>
  </r>
  <r>
    <x v="3"/>
    <x v="4"/>
    <x v="142"/>
    <x v="7"/>
    <x v="1216"/>
    <x v="486"/>
    <x v="8"/>
    <x v="1"/>
    <x v="1"/>
    <x v="38"/>
    <x v="0"/>
    <x v="278"/>
    <x v="8"/>
    <x v="346"/>
    <x v="12"/>
    <x v="404"/>
    <x v="0"/>
    <x v="438"/>
    <x v="399"/>
    <x v="340"/>
    <x v="230"/>
    <x v="475"/>
    <x v="450"/>
    <x v="447"/>
    <x v="10"/>
    <x v="1"/>
    <x v="0"/>
  </r>
  <r>
    <x v="3"/>
    <x v="4"/>
    <x v="561"/>
    <x v="7"/>
    <x v="1217"/>
    <x v="487"/>
    <x v="4"/>
    <x v="1"/>
    <x v="1"/>
    <x v="38"/>
    <x v="0"/>
    <x v="120"/>
    <x v="4"/>
    <x v="130"/>
    <x v="12"/>
    <x v="167"/>
    <x v="0"/>
    <x v="189"/>
    <x v="170"/>
    <x v="133"/>
    <x v="230"/>
    <x v="223"/>
    <x v="201"/>
    <x v="198"/>
    <x v="10"/>
    <x v="1"/>
    <x v="0"/>
  </r>
  <r>
    <x v="3"/>
    <x v="4"/>
    <x v="255"/>
    <x v="7"/>
    <x v="1218"/>
    <x v="488"/>
    <x v="1"/>
    <x v="1"/>
    <x v="1"/>
    <x v="38"/>
    <x v="0"/>
    <x v="14"/>
    <x v="1"/>
    <x v="15"/>
    <x v="12"/>
    <x v="20"/>
    <x v="0"/>
    <x v="18"/>
    <x v="16"/>
    <x v="19"/>
    <x v="230"/>
    <x v="27"/>
    <x v="18"/>
    <x v="19"/>
    <x v="10"/>
    <x v="1"/>
    <x v="0"/>
  </r>
  <r>
    <x v="3"/>
    <x v="4"/>
    <x v="255"/>
    <x v="7"/>
    <x v="1219"/>
    <x v="489"/>
    <x v="1"/>
    <x v="0"/>
    <x v="1"/>
    <x v="15"/>
    <x v="0"/>
    <x v="14"/>
    <x v="1"/>
    <x v="15"/>
    <x v="12"/>
    <x v="20"/>
    <x v="2"/>
    <x v="38"/>
    <x v="38"/>
    <x v="19"/>
    <x v="230"/>
    <x v="48"/>
    <x v="42"/>
    <x v="42"/>
    <x v="10"/>
    <x v="1"/>
    <x v="0"/>
  </r>
  <r>
    <x v="3"/>
    <x v="4"/>
    <x v="442"/>
    <x v="7"/>
    <x v="1220"/>
    <x v="231"/>
    <x v="2"/>
    <x v="1"/>
    <x v="1"/>
    <x v="38"/>
    <x v="0"/>
    <x v="52"/>
    <x v="2"/>
    <x v="54"/>
    <x v="12"/>
    <x v="70"/>
    <x v="0"/>
    <x v="84"/>
    <x v="74"/>
    <x v="57"/>
    <x v="230"/>
    <x v="107"/>
    <x v="91"/>
    <x v="90"/>
    <x v="10"/>
    <x v="1"/>
    <x v="0"/>
  </r>
  <r>
    <x v="3"/>
    <x v="4"/>
    <x v="282"/>
    <x v="7"/>
    <x v="1221"/>
    <x v="490"/>
    <x v="16"/>
    <x v="1"/>
    <x v="1"/>
    <x v="38"/>
    <x v="0"/>
    <x v="529"/>
    <x v="16"/>
    <x v="704"/>
    <x v="12"/>
    <x v="766"/>
    <x v="0"/>
    <x v="816"/>
    <x v="742"/>
    <x v="625"/>
    <x v="230"/>
    <x v="861"/>
    <x v="830"/>
    <x v="818"/>
    <x v="10"/>
    <x v="1"/>
    <x v="0"/>
  </r>
  <r>
    <x v="3"/>
    <x v="4"/>
    <x v="125"/>
    <x v="7"/>
    <x v="1222"/>
    <x v="491"/>
    <x v="16"/>
    <x v="1"/>
    <x v="1"/>
    <x v="38"/>
    <x v="0"/>
    <x v="513"/>
    <x v="16"/>
    <x v="679"/>
    <x v="12"/>
    <x v="748"/>
    <x v="0"/>
    <x v="799"/>
    <x v="727"/>
    <x v="612"/>
    <x v="230"/>
    <x v="846"/>
    <x v="814"/>
    <x v="802"/>
    <x v="10"/>
    <x v="1"/>
    <x v="0"/>
  </r>
  <r>
    <x v="3"/>
    <x v="4"/>
    <x v="42"/>
    <x v="7"/>
    <x v="1223"/>
    <x v="492"/>
    <x v="6"/>
    <x v="1"/>
    <x v="1"/>
    <x v="38"/>
    <x v="0"/>
    <x v="204"/>
    <x v="6"/>
    <x v="245"/>
    <x v="12"/>
    <x v="295"/>
    <x v="0"/>
    <x v="331"/>
    <x v="301"/>
    <x v="244"/>
    <x v="230"/>
    <x v="370"/>
    <x v="345"/>
    <x v="344"/>
    <x v="10"/>
    <x v="1"/>
    <x v="0"/>
  </r>
  <r>
    <x v="3"/>
    <x v="4"/>
    <x v="163"/>
    <x v="7"/>
    <x v="1224"/>
    <x v="493"/>
    <x v="3"/>
    <x v="1"/>
    <x v="1"/>
    <x v="38"/>
    <x v="0"/>
    <x v="93"/>
    <x v="3"/>
    <x v="99"/>
    <x v="12"/>
    <x v="127"/>
    <x v="0"/>
    <x v="147"/>
    <x v="130"/>
    <x v="99"/>
    <x v="230"/>
    <x v="179"/>
    <x v="156"/>
    <x v="154"/>
    <x v="10"/>
    <x v="1"/>
    <x v="0"/>
  </r>
  <r>
    <x v="3"/>
    <x v="4"/>
    <x v="359"/>
    <x v="7"/>
    <x v="1225"/>
    <x v="494"/>
    <x v="6"/>
    <x v="1"/>
    <x v="1"/>
    <x v="38"/>
    <x v="0"/>
    <x v="194"/>
    <x v="6"/>
    <x v="231"/>
    <x v="12"/>
    <x v="279"/>
    <x v="0"/>
    <x v="318"/>
    <x v="287"/>
    <x v="229"/>
    <x v="230"/>
    <x v="356"/>
    <x v="331"/>
    <x v="330"/>
    <x v="10"/>
    <x v="1"/>
    <x v="0"/>
  </r>
  <r>
    <x v="3"/>
    <x v="4"/>
    <x v="567"/>
    <x v="7"/>
    <x v="1226"/>
    <x v="495"/>
    <x v="8"/>
    <x v="1"/>
    <x v="1"/>
    <x v="38"/>
    <x v="0"/>
    <x v="270"/>
    <x v="8"/>
    <x v="335"/>
    <x v="12"/>
    <x v="394"/>
    <x v="0"/>
    <x v="427"/>
    <x v="389"/>
    <x v="331"/>
    <x v="230"/>
    <x v="464"/>
    <x v="441"/>
    <x v="436"/>
    <x v="10"/>
    <x v="1"/>
    <x v="0"/>
  </r>
  <r>
    <x v="3"/>
    <x v="4"/>
    <x v="280"/>
    <x v="7"/>
    <x v="1227"/>
    <x v="496"/>
    <x v="3"/>
    <x v="1"/>
    <x v="1"/>
    <x v="38"/>
    <x v="0"/>
    <x v="66"/>
    <x v="3"/>
    <x v="68"/>
    <x v="12"/>
    <x v="89"/>
    <x v="0"/>
    <x v="107"/>
    <x v="97"/>
    <x v="73"/>
    <x v="230"/>
    <x v="136"/>
    <x v="115"/>
    <x v="114"/>
    <x v="10"/>
    <x v="1"/>
    <x v="0"/>
  </r>
  <r>
    <x v="3"/>
    <x v="4"/>
    <x v="857"/>
    <x v="7"/>
    <x v="1228"/>
    <x v="497"/>
    <x v="4"/>
    <x v="1"/>
    <x v="1"/>
    <x v="38"/>
    <x v="0"/>
    <x v="133"/>
    <x v="4"/>
    <x v="147"/>
    <x v="12"/>
    <x v="185"/>
    <x v="0"/>
    <x v="211"/>
    <x v="188"/>
    <x v="150"/>
    <x v="230"/>
    <x v="243"/>
    <x v="221"/>
    <x v="220"/>
    <x v="10"/>
    <x v="1"/>
    <x v="0"/>
  </r>
  <r>
    <x v="3"/>
    <x v="4"/>
    <x v="195"/>
    <x v="7"/>
    <x v="1229"/>
    <x v="498"/>
    <x v="13"/>
    <x v="1"/>
    <x v="1"/>
    <x v="38"/>
    <x v="0"/>
    <x v="416"/>
    <x v="13"/>
    <x v="548"/>
    <x v="12"/>
    <x v="613"/>
    <x v="0"/>
    <x v="660"/>
    <x v="601"/>
    <x v="513"/>
    <x v="230"/>
    <x v="710"/>
    <x v="678"/>
    <x v="668"/>
    <x v="10"/>
    <x v="1"/>
    <x v="0"/>
  </r>
  <r>
    <x v="3"/>
    <x v="4"/>
    <x v="805"/>
    <x v="7"/>
    <x v="1230"/>
    <x v="499"/>
    <x v="6"/>
    <x v="1"/>
    <x v="1"/>
    <x v="38"/>
    <x v="0"/>
    <x v="223"/>
    <x v="6"/>
    <x v="274"/>
    <x v="12"/>
    <x v="329"/>
    <x v="0"/>
    <x v="366"/>
    <x v="336"/>
    <x v="272"/>
    <x v="230"/>
    <x v="401"/>
    <x v="380"/>
    <x v="377"/>
    <x v="10"/>
    <x v="1"/>
    <x v="0"/>
  </r>
  <r>
    <x v="3"/>
    <x v="4"/>
    <x v="245"/>
    <x v="7"/>
    <x v="1231"/>
    <x v="503"/>
    <x v="1"/>
    <x v="1"/>
    <x v="1"/>
    <x v="38"/>
    <x v="0"/>
    <x v="14"/>
    <x v="1"/>
    <x v="15"/>
    <x v="12"/>
    <x v="20"/>
    <x v="0"/>
    <x v="18"/>
    <x v="16"/>
    <x v="19"/>
    <x v="230"/>
    <x v="27"/>
    <x v="18"/>
    <x v="19"/>
    <x v="10"/>
    <x v="1"/>
    <x v="0"/>
  </r>
  <r>
    <x v="3"/>
    <x v="4"/>
    <x v="55"/>
    <x v="7"/>
    <x v="1232"/>
    <x v="500"/>
    <x v="12"/>
    <x v="1"/>
    <x v="1"/>
    <x v="38"/>
    <x v="0"/>
    <x v="447"/>
    <x v="12"/>
    <x v="592"/>
    <x v="12"/>
    <x v="658"/>
    <x v="0"/>
    <x v="705"/>
    <x v="640"/>
    <x v="541"/>
    <x v="230"/>
    <x v="749"/>
    <x v="717"/>
    <x v="706"/>
    <x v="10"/>
    <x v="1"/>
    <x v="0"/>
  </r>
  <r>
    <x v="3"/>
    <x v="4"/>
    <x v="64"/>
    <x v="7"/>
    <x v="1233"/>
    <x v="501"/>
    <x v="4"/>
    <x v="1"/>
    <x v="1"/>
    <x v="38"/>
    <x v="0"/>
    <x v="136"/>
    <x v="4"/>
    <x v="153"/>
    <x v="12"/>
    <x v="191"/>
    <x v="0"/>
    <x v="216"/>
    <x v="193"/>
    <x v="156"/>
    <x v="230"/>
    <x v="249"/>
    <x v="225"/>
    <x v="226"/>
    <x v="10"/>
    <x v="1"/>
    <x v="0"/>
  </r>
  <r>
    <x v="3"/>
    <x v="4"/>
    <x v="697"/>
    <x v="7"/>
    <x v="1234"/>
    <x v="502"/>
    <x v="5"/>
    <x v="1"/>
    <x v="1"/>
    <x v="38"/>
    <x v="0"/>
    <x v="172"/>
    <x v="5"/>
    <x v="202"/>
    <x v="12"/>
    <x v="248"/>
    <x v="0"/>
    <x v="285"/>
    <x v="253"/>
    <x v="202"/>
    <x v="230"/>
    <x v="320"/>
    <x v="296"/>
    <x v="294"/>
    <x v="10"/>
    <x v="1"/>
    <x v="0"/>
  </r>
  <r>
    <x v="3"/>
    <x v="4"/>
    <x v="527"/>
    <x v="7"/>
    <x v="1235"/>
    <x v="504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  <x v="0"/>
  </r>
  <r>
    <x v="3"/>
    <x v="4"/>
    <x v="65"/>
    <x v="7"/>
    <x v="1236"/>
    <x v="505"/>
    <x v="15"/>
    <x v="1"/>
    <x v="1"/>
    <x v="38"/>
    <x v="0"/>
    <x v="490"/>
    <x v="15"/>
    <x v="650"/>
    <x v="12"/>
    <x v="721"/>
    <x v="0"/>
    <x v="772"/>
    <x v="700"/>
    <x v="590"/>
    <x v="230"/>
    <x v="822"/>
    <x v="785"/>
    <x v="775"/>
    <x v="10"/>
    <x v="1"/>
    <x v="0"/>
  </r>
  <r>
    <x v="3"/>
    <x v="4"/>
    <x v="194"/>
    <x v="7"/>
    <x v="1237"/>
    <x v="506"/>
    <x v="6"/>
    <x v="1"/>
    <x v="1"/>
    <x v="38"/>
    <x v="0"/>
    <x v="216"/>
    <x v="6"/>
    <x v="263"/>
    <x v="12"/>
    <x v="313"/>
    <x v="0"/>
    <x v="350"/>
    <x v="321"/>
    <x v="261"/>
    <x v="230"/>
    <x v="388"/>
    <x v="365"/>
    <x v="362"/>
    <x v="10"/>
    <x v="1"/>
    <x v="0"/>
  </r>
  <r>
    <x v="3"/>
    <x v="4"/>
    <x v="518"/>
    <x v="7"/>
    <x v="1238"/>
    <x v="507"/>
    <x v="6"/>
    <x v="1"/>
    <x v="1"/>
    <x v="38"/>
    <x v="0"/>
    <x v="211"/>
    <x v="6"/>
    <x v="255"/>
    <x v="12"/>
    <x v="306"/>
    <x v="0"/>
    <x v="343"/>
    <x v="312"/>
    <x v="255"/>
    <x v="230"/>
    <x v="381"/>
    <x v="356"/>
    <x v="355"/>
    <x v="10"/>
    <x v="1"/>
    <x v="0"/>
  </r>
  <r>
    <x v="3"/>
    <x v="4"/>
    <x v="103"/>
    <x v="7"/>
    <x v="1239"/>
    <x v="508"/>
    <x v="16"/>
    <x v="1"/>
    <x v="1"/>
    <x v="38"/>
    <x v="0"/>
    <x v="491"/>
    <x v="16"/>
    <x v="651"/>
    <x v="12"/>
    <x v="722"/>
    <x v="0"/>
    <x v="773"/>
    <x v="701"/>
    <x v="591"/>
    <x v="230"/>
    <x v="823"/>
    <x v="786"/>
    <x v="776"/>
    <x v="10"/>
    <x v="1"/>
    <x v="0"/>
  </r>
  <r>
    <x v="3"/>
    <x v="4"/>
    <x v="563"/>
    <x v="7"/>
    <x v="1240"/>
    <x v="509"/>
    <x v="3"/>
    <x v="1"/>
    <x v="1"/>
    <x v="38"/>
    <x v="0"/>
    <x v="75"/>
    <x v="3"/>
    <x v="77"/>
    <x v="12"/>
    <x v="103"/>
    <x v="0"/>
    <x v="118"/>
    <x v="108"/>
    <x v="82"/>
    <x v="230"/>
    <x v="147"/>
    <x v="127"/>
    <x v="124"/>
    <x v="10"/>
    <x v="1"/>
    <x v="0"/>
  </r>
  <r>
    <x v="3"/>
    <x v="4"/>
    <x v="632"/>
    <x v="7"/>
    <x v="1241"/>
    <x v="461"/>
    <x v="12"/>
    <x v="1"/>
    <x v="1"/>
    <x v="38"/>
    <x v="0"/>
    <x v="400"/>
    <x v="12"/>
    <x v="525"/>
    <x v="12"/>
    <x v="589"/>
    <x v="0"/>
    <x v="638"/>
    <x v="578"/>
    <x v="499"/>
    <x v="230"/>
    <x v="686"/>
    <x v="651"/>
    <x v="644"/>
    <x v="10"/>
    <x v="1"/>
    <x v="0"/>
  </r>
  <r>
    <x v="3"/>
    <x v="4"/>
    <x v="587"/>
    <x v="7"/>
    <x v="1242"/>
    <x v="510"/>
    <x v="4"/>
    <x v="1"/>
    <x v="1"/>
    <x v="38"/>
    <x v="0"/>
    <x v="126"/>
    <x v="4"/>
    <x v="138"/>
    <x v="12"/>
    <x v="175"/>
    <x v="0"/>
    <x v="200"/>
    <x v="179"/>
    <x v="140"/>
    <x v="230"/>
    <x v="232"/>
    <x v="211"/>
    <x v="208"/>
    <x v="10"/>
    <x v="1"/>
    <x v="0"/>
  </r>
  <r>
    <x v="3"/>
    <x v="4"/>
    <x v="150"/>
    <x v="7"/>
    <x v="1243"/>
    <x v="511"/>
    <x v="2"/>
    <x v="1"/>
    <x v="1"/>
    <x v="38"/>
    <x v="0"/>
    <x v="44"/>
    <x v="2"/>
    <x v="46"/>
    <x v="12"/>
    <x v="57"/>
    <x v="0"/>
    <x v="69"/>
    <x v="59"/>
    <x v="48"/>
    <x v="230"/>
    <x v="93"/>
    <x v="72"/>
    <x v="73"/>
    <x v="10"/>
    <x v="1"/>
    <x v="0"/>
  </r>
  <r>
    <x v="3"/>
    <x v="4"/>
    <x v="273"/>
    <x v="7"/>
    <x v="1244"/>
    <x v="512"/>
    <x v="6"/>
    <x v="1"/>
    <x v="1"/>
    <x v="38"/>
    <x v="0"/>
    <x v="203"/>
    <x v="6"/>
    <x v="243"/>
    <x v="12"/>
    <x v="292"/>
    <x v="0"/>
    <x v="329"/>
    <x v="299"/>
    <x v="241"/>
    <x v="230"/>
    <x v="368"/>
    <x v="343"/>
    <x v="342"/>
    <x v="10"/>
    <x v="1"/>
    <x v="0"/>
  </r>
  <r>
    <x v="3"/>
    <x v="4"/>
    <x v="809"/>
    <x v="7"/>
    <x v="1497"/>
    <x v="514"/>
    <x v="2"/>
    <x v="1"/>
    <x v="1"/>
    <x v="38"/>
    <x v="0"/>
    <x v="35"/>
    <x v="2"/>
    <x v="36"/>
    <x v="12"/>
    <x v="43"/>
    <x v="0"/>
    <x v="50"/>
    <x v="45"/>
    <x v="37"/>
    <x v="230"/>
    <x v="65"/>
    <x v="53"/>
    <x v="52"/>
    <x v="10"/>
    <x v="1"/>
    <x v="0"/>
  </r>
  <r>
    <x v="3"/>
    <x v="4"/>
    <x v="21"/>
    <x v="7"/>
    <x v="1498"/>
    <x v="515"/>
    <x v="6"/>
    <x v="1"/>
    <x v="1"/>
    <x v="38"/>
    <x v="0"/>
    <x v="188"/>
    <x v="6"/>
    <x v="223"/>
    <x v="12"/>
    <x v="272"/>
    <x v="0"/>
    <x v="311"/>
    <x v="278"/>
    <x v="223"/>
    <x v="230"/>
    <x v="346"/>
    <x v="323"/>
    <x v="321"/>
    <x v="10"/>
    <x v="1"/>
    <x v="0"/>
  </r>
  <r>
    <x v="3"/>
    <x v="4"/>
    <x v="352"/>
    <x v="7"/>
    <x v="1499"/>
    <x v="516"/>
    <x v="12"/>
    <x v="1"/>
    <x v="1"/>
    <x v="38"/>
    <x v="0"/>
    <x v="376"/>
    <x v="12"/>
    <x v="497"/>
    <x v="12"/>
    <x v="563"/>
    <x v="0"/>
    <x v="607"/>
    <x v="558"/>
    <x v="478"/>
    <x v="230"/>
    <x v="648"/>
    <x v="622"/>
    <x v="618"/>
    <x v="10"/>
    <x v="1"/>
    <x v="0"/>
  </r>
  <r>
    <x v="3"/>
    <x v="5"/>
    <x v="85"/>
    <x v="7"/>
    <x v="1500"/>
    <x v="877"/>
    <x v="10"/>
    <x v="1"/>
    <x v="1"/>
    <x v="38"/>
    <x v="0"/>
    <x v="322"/>
    <x v="10"/>
    <x v="417"/>
    <x v="12"/>
    <x v="479"/>
    <x v="0"/>
    <x v="526"/>
    <x v="475"/>
    <x v="411"/>
    <x v="230"/>
    <x v="565"/>
    <x v="541"/>
    <x v="537"/>
    <x v="10"/>
    <x v="1"/>
    <x v="0"/>
  </r>
  <r>
    <x v="3"/>
    <x v="5"/>
    <x v="81"/>
    <x v="7"/>
    <x v="1501"/>
    <x v="518"/>
    <x v="8"/>
    <x v="1"/>
    <x v="1"/>
    <x v="38"/>
    <x v="0"/>
    <x v="263"/>
    <x v="8"/>
    <x v="326"/>
    <x v="12"/>
    <x v="383"/>
    <x v="0"/>
    <x v="419"/>
    <x v="379"/>
    <x v="322"/>
    <x v="230"/>
    <x v="456"/>
    <x v="431"/>
    <x v="427"/>
    <x v="10"/>
    <x v="1"/>
    <x v="0"/>
  </r>
  <r>
    <x v="3"/>
    <x v="5"/>
    <x v="508"/>
    <x v="7"/>
    <x v="1503"/>
    <x v="520"/>
    <x v="1"/>
    <x v="1"/>
    <x v="1"/>
    <x v="38"/>
    <x v="0"/>
    <x v="11"/>
    <x v="1"/>
    <x v="12"/>
    <x v="12"/>
    <x v="16"/>
    <x v="0"/>
    <x v="12"/>
    <x v="11"/>
    <x v="15"/>
    <x v="230"/>
    <x v="18"/>
    <x v="12"/>
    <x v="12"/>
    <x v="10"/>
    <x v="1"/>
    <x v="0"/>
  </r>
  <r>
    <x v="3"/>
    <x v="5"/>
    <x v="447"/>
    <x v="7"/>
    <x v="1504"/>
    <x v="521"/>
    <x v="3"/>
    <x v="1"/>
    <x v="1"/>
    <x v="38"/>
    <x v="0"/>
    <x v="81"/>
    <x v="3"/>
    <x v="85"/>
    <x v="12"/>
    <x v="114"/>
    <x v="0"/>
    <x v="132"/>
    <x v="117"/>
    <x v="90"/>
    <x v="230"/>
    <x v="157"/>
    <x v="137"/>
    <x v="134"/>
    <x v="10"/>
    <x v="1"/>
    <x v="0"/>
  </r>
  <r>
    <x v="3"/>
    <x v="5"/>
    <x v="453"/>
    <x v="7"/>
    <x v="1505"/>
    <x v="522"/>
    <x v="1"/>
    <x v="1"/>
    <x v="1"/>
    <x v="38"/>
    <x v="0"/>
    <x v="18"/>
    <x v="1"/>
    <x v="19"/>
    <x v="12"/>
    <x v="26"/>
    <x v="0"/>
    <x v="29"/>
    <x v="23"/>
    <x v="24"/>
    <x v="230"/>
    <x v="36"/>
    <x v="29"/>
    <x v="30"/>
    <x v="10"/>
    <x v="1"/>
    <x v="0"/>
  </r>
  <r>
    <x v="3"/>
    <x v="5"/>
    <x v="357"/>
    <x v="7"/>
    <x v="1506"/>
    <x v="523"/>
    <x v="4"/>
    <x v="1"/>
    <x v="1"/>
    <x v="38"/>
    <x v="0"/>
    <x v="119"/>
    <x v="4"/>
    <x v="128"/>
    <x v="12"/>
    <x v="165"/>
    <x v="0"/>
    <x v="187"/>
    <x v="168"/>
    <x v="132"/>
    <x v="230"/>
    <x v="221"/>
    <x v="198"/>
    <x v="196"/>
    <x v="10"/>
    <x v="1"/>
    <x v="0"/>
  </r>
  <r>
    <x v="3"/>
    <x v="5"/>
    <x v="566"/>
    <x v="7"/>
    <x v="1507"/>
    <x v="524"/>
    <x v="14"/>
    <x v="1"/>
    <x v="1"/>
    <x v="38"/>
    <x v="0"/>
    <x v="446"/>
    <x v="14"/>
    <x v="590"/>
    <x v="12"/>
    <x v="655"/>
    <x v="0"/>
    <x v="703"/>
    <x v="638"/>
    <x v="538"/>
    <x v="230"/>
    <x v="747"/>
    <x v="715"/>
    <x v="704"/>
    <x v="10"/>
    <x v="1"/>
    <x v="0"/>
  </r>
  <r>
    <x v="3"/>
    <x v="5"/>
    <x v="2"/>
    <x v="7"/>
    <x v="1508"/>
    <x v="525"/>
    <x v="6"/>
    <x v="1"/>
    <x v="1"/>
    <x v="38"/>
    <x v="0"/>
    <x v="206"/>
    <x v="6"/>
    <x v="248"/>
    <x v="12"/>
    <x v="298"/>
    <x v="0"/>
    <x v="334"/>
    <x v="305"/>
    <x v="247"/>
    <x v="230"/>
    <x v="374"/>
    <x v="348"/>
    <x v="347"/>
    <x v="10"/>
    <x v="1"/>
    <x v="0"/>
  </r>
  <r>
    <x v="3"/>
    <x v="5"/>
    <x v="236"/>
    <x v="7"/>
    <x v="1509"/>
    <x v="526"/>
    <x v="10"/>
    <x v="1"/>
    <x v="1"/>
    <x v="38"/>
    <x v="0"/>
    <x v="341"/>
    <x v="10"/>
    <x v="445"/>
    <x v="12"/>
    <x v="506"/>
    <x v="0"/>
    <x v="551"/>
    <x v="502"/>
    <x v="433"/>
    <x v="230"/>
    <x v="594"/>
    <x v="567"/>
    <x v="563"/>
    <x v="10"/>
    <x v="1"/>
    <x v="0"/>
  </r>
  <r>
    <x v="3"/>
    <x v="5"/>
    <x v="303"/>
    <x v="7"/>
    <x v="1510"/>
    <x v="527"/>
    <x v="2"/>
    <x v="1"/>
    <x v="1"/>
    <x v="38"/>
    <x v="0"/>
    <x v="48"/>
    <x v="2"/>
    <x v="50"/>
    <x v="12"/>
    <x v="64"/>
    <x v="0"/>
    <x v="77"/>
    <x v="67"/>
    <x v="53"/>
    <x v="230"/>
    <x v="102"/>
    <x v="84"/>
    <x v="82"/>
    <x v="10"/>
    <x v="1"/>
    <x v="0"/>
  </r>
  <r>
    <x v="3"/>
    <x v="5"/>
    <x v="887"/>
    <x v="7"/>
    <x v="1511"/>
    <x v="528"/>
    <x v="8"/>
    <x v="1"/>
    <x v="1"/>
    <x v="38"/>
    <x v="0"/>
    <x v="298"/>
    <x v="8"/>
    <x v="378"/>
    <x v="12"/>
    <x v="436"/>
    <x v="0"/>
    <x v="474"/>
    <x v="431"/>
    <x v="369"/>
    <x v="230"/>
    <x v="510"/>
    <x v="486"/>
    <x v="487"/>
    <x v="10"/>
    <x v="1"/>
    <x v="0"/>
  </r>
  <r>
    <x v="3"/>
    <x v="5"/>
    <x v="192"/>
    <x v="7"/>
    <x v="1512"/>
    <x v="529"/>
    <x v="4"/>
    <x v="1"/>
    <x v="1"/>
    <x v="38"/>
    <x v="0"/>
    <x v="111"/>
    <x v="4"/>
    <x v="118"/>
    <x v="12"/>
    <x v="152"/>
    <x v="0"/>
    <x v="175"/>
    <x v="155"/>
    <x v="122"/>
    <x v="230"/>
    <x v="207"/>
    <x v="185"/>
    <x v="183"/>
    <x v="10"/>
    <x v="1"/>
    <x v="0"/>
  </r>
  <r>
    <x v="3"/>
    <x v="10"/>
    <x v="489"/>
    <x v="7"/>
    <x v="1513"/>
    <x v="254"/>
    <x v="4"/>
    <x v="0"/>
    <x v="1"/>
    <x v="9"/>
    <x v="0"/>
    <x v="116"/>
    <x v="4"/>
    <x v="124"/>
    <x v="12"/>
    <x v="160"/>
    <x v="2"/>
    <x v="238"/>
    <x v="252"/>
    <x v="128"/>
    <x v="230"/>
    <x v="282"/>
    <x v="256"/>
    <x v="246"/>
    <x v="10"/>
    <x v="1"/>
    <x v="0"/>
  </r>
  <r>
    <x v="3"/>
    <x v="10"/>
    <x v="525"/>
    <x v="7"/>
    <x v="1514"/>
    <x v="255"/>
    <x v="6"/>
    <x v="1"/>
    <x v="1"/>
    <x v="38"/>
    <x v="0"/>
    <x v="139"/>
    <x v="6"/>
    <x v="157"/>
    <x v="12"/>
    <x v="196"/>
    <x v="0"/>
    <x v="222"/>
    <x v="198"/>
    <x v="159"/>
    <x v="230"/>
    <x v="257"/>
    <x v="231"/>
    <x v="232"/>
    <x v="10"/>
    <x v="1"/>
    <x v="0"/>
  </r>
  <r>
    <x v="3"/>
    <x v="10"/>
    <x v="791"/>
    <x v="7"/>
    <x v="1515"/>
    <x v="256"/>
    <x v="14"/>
    <x v="1"/>
    <x v="1"/>
    <x v="38"/>
    <x v="0"/>
    <x v="471"/>
    <x v="14"/>
    <x v="625"/>
    <x v="12"/>
    <x v="697"/>
    <x v="0"/>
    <x v="747"/>
    <x v="678"/>
    <x v="571"/>
    <x v="230"/>
    <x v="790"/>
    <x v="760"/>
    <x v="750"/>
    <x v="10"/>
    <x v="1"/>
    <x v="0"/>
  </r>
  <r>
    <x v="3"/>
    <x v="10"/>
    <x v="771"/>
    <x v="7"/>
    <x v="1516"/>
    <x v="257"/>
    <x v="4"/>
    <x v="1"/>
    <x v="1"/>
    <x v="38"/>
    <x v="0"/>
    <x v="134"/>
    <x v="4"/>
    <x v="149"/>
    <x v="12"/>
    <x v="187"/>
    <x v="0"/>
    <x v="213"/>
    <x v="191"/>
    <x v="152"/>
    <x v="230"/>
    <x v="246"/>
    <x v="223"/>
    <x v="223"/>
    <x v="10"/>
    <x v="1"/>
    <x v="0"/>
  </r>
  <r>
    <x v="3"/>
    <x v="10"/>
    <x v="263"/>
    <x v="7"/>
    <x v="1517"/>
    <x v="258"/>
    <x v="14"/>
    <x v="1"/>
    <x v="1"/>
    <x v="38"/>
    <x v="0"/>
    <x v="478"/>
    <x v="14"/>
    <x v="633"/>
    <x v="12"/>
    <x v="705"/>
    <x v="0"/>
    <x v="754"/>
    <x v="684"/>
    <x v="577"/>
    <x v="230"/>
    <x v="798"/>
    <x v="767"/>
    <x v="757"/>
    <x v="10"/>
    <x v="1"/>
    <x v="0"/>
  </r>
  <r>
    <x v="3"/>
    <x v="10"/>
    <x v="279"/>
    <x v="7"/>
    <x v="1518"/>
    <x v="259"/>
    <x v="16"/>
    <x v="1"/>
    <x v="1"/>
    <x v="38"/>
    <x v="0"/>
    <x v="523"/>
    <x v="16"/>
    <x v="694"/>
    <x v="12"/>
    <x v="758"/>
    <x v="0"/>
    <x v="810"/>
    <x v="736"/>
    <x v="619"/>
    <x v="230"/>
    <x v="855"/>
    <x v="823"/>
    <x v="812"/>
    <x v="10"/>
    <x v="1"/>
    <x v="0"/>
  </r>
  <r>
    <x v="3"/>
    <x v="10"/>
    <x v="842"/>
    <x v="7"/>
    <x v="1519"/>
    <x v="260"/>
    <x v="1"/>
    <x v="1"/>
    <x v="1"/>
    <x v="38"/>
    <x v="0"/>
    <x v="15"/>
    <x v="1"/>
    <x v="16"/>
    <x v="12"/>
    <x v="21"/>
    <x v="0"/>
    <x v="20"/>
    <x v="17"/>
    <x v="20"/>
    <x v="230"/>
    <x v="30"/>
    <x v="20"/>
    <x v="21"/>
    <x v="10"/>
    <x v="1"/>
    <x v="0"/>
  </r>
  <r>
    <x v="3"/>
    <x v="10"/>
    <x v="174"/>
    <x v="7"/>
    <x v="1520"/>
    <x v="261"/>
    <x v="8"/>
    <x v="1"/>
    <x v="1"/>
    <x v="38"/>
    <x v="0"/>
    <x v="293"/>
    <x v="8"/>
    <x v="371"/>
    <x v="12"/>
    <x v="430"/>
    <x v="0"/>
    <x v="465"/>
    <x v="425"/>
    <x v="364"/>
    <x v="230"/>
    <x v="501"/>
    <x v="477"/>
    <x v="476"/>
    <x v="10"/>
    <x v="1"/>
    <x v="0"/>
  </r>
  <r>
    <x v="3"/>
    <x v="10"/>
    <x v="298"/>
    <x v="7"/>
    <x v="1521"/>
    <x v="262"/>
    <x v="6"/>
    <x v="1"/>
    <x v="1"/>
    <x v="38"/>
    <x v="0"/>
    <x v="211"/>
    <x v="6"/>
    <x v="255"/>
    <x v="12"/>
    <x v="306"/>
    <x v="0"/>
    <x v="343"/>
    <x v="312"/>
    <x v="255"/>
    <x v="230"/>
    <x v="381"/>
    <x v="356"/>
    <x v="355"/>
    <x v="10"/>
    <x v="1"/>
    <x v="0"/>
  </r>
  <r>
    <x v="3"/>
    <x v="10"/>
    <x v="254"/>
    <x v="7"/>
    <x v="1522"/>
    <x v="263"/>
    <x v="20"/>
    <x v="1"/>
    <x v="1"/>
    <x v="38"/>
    <x v="0"/>
    <x v="705"/>
    <x v="20"/>
    <x v="928"/>
    <x v="12"/>
    <x v="1054"/>
    <x v="0"/>
    <x v="1112"/>
    <x v="1006"/>
    <x v="855"/>
    <x v="230"/>
    <x v="1173"/>
    <x v="1148"/>
    <x v="1124"/>
    <x v="10"/>
    <x v="1"/>
    <x v="0"/>
  </r>
  <r>
    <x v="3"/>
    <x v="10"/>
    <x v="434"/>
    <x v="7"/>
    <x v="1523"/>
    <x v="650"/>
    <x v="20"/>
    <x v="1"/>
    <x v="1"/>
    <x v="38"/>
    <x v="0"/>
    <x v="698"/>
    <x v="20"/>
    <x v="920"/>
    <x v="12"/>
    <x v="1040"/>
    <x v="0"/>
    <x v="1095"/>
    <x v="994"/>
    <x v="852"/>
    <x v="230"/>
    <x v="1162"/>
    <x v="1128"/>
    <x v="1109"/>
    <x v="10"/>
    <x v="1"/>
    <x v="0"/>
  </r>
  <r>
    <x v="3"/>
    <x v="10"/>
    <x v="172"/>
    <x v="7"/>
    <x v="1524"/>
    <x v="651"/>
    <x v="7"/>
    <x v="1"/>
    <x v="1"/>
    <x v="38"/>
    <x v="0"/>
    <x v="231"/>
    <x v="7"/>
    <x v="284"/>
    <x v="12"/>
    <x v="337"/>
    <x v="0"/>
    <x v="375"/>
    <x v="342"/>
    <x v="280"/>
    <x v="230"/>
    <x v="412"/>
    <x v="387"/>
    <x v="385"/>
    <x v="10"/>
    <x v="1"/>
    <x v="0"/>
  </r>
  <r>
    <x v="3"/>
    <x v="10"/>
    <x v="24"/>
    <x v="7"/>
    <x v="1525"/>
    <x v="264"/>
    <x v="8"/>
    <x v="1"/>
    <x v="1"/>
    <x v="38"/>
    <x v="0"/>
    <x v="293"/>
    <x v="8"/>
    <x v="371"/>
    <x v="12"/>
    <x v="430"/>
    <x v="0"/>
    <x v="465"/>
    <x v="425"/>
    <x v="364"/>
    <x v="230"/>
    <x v="501"/>
    <x v="477"/>
    <x v="476"/>
    <x v="10"/>
    <x v="1"/>
    <x v="0"/>
  </r>
  <r>
    <x v="3"/>
    <x v="10"/>
    <x v="540"/>
    <x v="7"/>
    <x v="1526"/>
    <x v="654"/>
    <x v="1"/>
    <x v="1"/>
    <x v="1"/>
    <x v="38"/>
    <x v="0"/>
    <x v="15"/>
    <x v="1"/>
    <x v="16"/>
    <x v="12"/>
    <x v="21"/>
    <x v="0"/>
    <x v="20"/>
    <x v="17"/>
    <x v="20"/>
    <x v="230"/>
    <x v="30"/>
    <x v="20"/>
    <x v="21"/>
    <x v="10"/>
    <x v="1"/>
    <x v="0"/>
  </r>
  <r>
    <x v="3"/>
    <x v="10"/>
    <x v="538"/>
    <x v="7"/>
    <x v="1527"/>
    <x v="655"/>
    <x v="2"/>
    <x v="1"/>
    <x v="1"/>
    <x v="38"/>
    <x v="0"/>
    <x v="48"/>
    <x v="2"/>
    <x v="50"/>
    <x v="12"/>
    <x v="64"/>
    <x v="0"/>
    <x v="77"/>
    <x v="67"/>
    <x v="53"/>
    <x v="230"/>
    <x v="102"/>
    <x v="84"/>
    <x v="82"/>
    <x v="10"/>
    <x v="1"/>
    <x v="0"/>
  </r>
  <r>
    <x v="3"/>
    <x v="10"/>
    <x v="531"/>
    <x v="7"/>
    <x v="1528"/>
    <x v="265"/>
    <x v="8"/>
    <x v="1"/>
    <x v="1"/>
    <x v="38"/>
    <x v="0"/>
    <x v="286"/>
    <x v="8"/>
    <x v="361"/>
    <x v="12"/>
    <x v="419"/>
    <x v="0"/>
    <x v="453"/>
    <x v="414"/>
    <x v="355"/>
    <x v="230"/>
    <x v="489"/>
    <x v="467"/>
    <x v="462"/>
    <x v="10"/>
    <x v="1"/>
    <x v="0"/>
  </r>
  <r>
    <x v="3"/>
    <x v="10"/>
    <x v="701"/>
    <x v="7"/>
    <x v="1529"/>
    <x v="266"/>
    <x v="3"/>
    <x v="1"/>
    <x v="1"/>
    <x v="38"/>
    <x v="0"/>
    <x v="93"/>
    <x v="3"/>
    <x v="99"/>
    <x v="12"/>
    <x v="127"/>
    <x v="0"/>
    <x v="147"/>
    <x v="130"/>
    <x v="99"/>
    <x v="230"/>
    <x v="179"/>
    <x v="156"/>
    <x v="154"/>
    <x v="10"/>
    <x v="1"/>
    <x v="0"/>
  </r>
  <r>
    <x v="3"/>
    <x v="10"/>
    <x v="517"/>
    <x v="7"/>
    <x v="1530"/>
    <x v="267"/>
    <x v="6"/>
    <x v="1"/>
    <x v="1"/>
    <x v="38"/>
    <x v="0"/>
    <x v="217"/>
    <x v="6"/>
    <x v="266"/>
    <x v="12"/>
    <x v="316"/>
    <x v="0"/>
    <x v="351"/>
    <x v="322"/>
    <x v="263"/>
    <x v="230"/>
    <x v="390"/>
    <x v="366"/>
    <x v="363"/>
    <x v="10"/>
    <x v="1"/>
    <x v="0"/>
  </r>
  <r>
    <x v="3"/>
    <x v="10"/>
    <x v="487"/>
    <x v="7"/>
    <x v="1531"/>
    <x v="268"/>
    <x v="1"/>
    <x v="1"/>
    <x v="1"/>
    <x v="38"/>
    <x v="0"/>
    <x v="17"/>
    <x v="1"/>
    <x v="18"/>
    <x v="12"/>
    <x v="25"/>
    <x v="0"/>
    <x v="27"/>
    <x v="21"/>
    <x v="23"/>
    <x v="230"/>
    <x v="33"/>
    <x v="27"/>
    <x v="28"/>
    <x v="10"/>
    <x v="1"/>
    <x v="0"/>
  </r>
  <r>
    <x v="3"/>
    <x v="10"/>
    <x v="58"/>
    <x v="7"/>
    <x v="1532"/>
    <x v="271"/>
    <x v="7"/>
    <x v="1"/>
    <x v="1"/>
    <x v="38"/>
    <x v="0"/>
    <x v="270"/>
    <x v="7"/>
    <x v="336"/>
    <x v="12"/>
    <x v="395"/>
    <x v="0"/>
    <x v="428"/>
    <x v="390"/>
    <x v="332"/>
    <x v="230"/>
    <x v="465"/>
    <x v="442"/>
    <x v="437"/>
    <x v="10"/>
    <x v="1"/>
    <x v="0"/>
  </r>
  <r>
    <x v="3"/>
    <x v="10"/>
    <x v="384"/>
    <x v="7"/>
    <x v="1533"/>
    <x v="272"/>
    <x v="1"/>
    <x v="1"/>
    <x v="1"/>
    <x v="38"/>
    <x v="0"/>
    <x v="16"/>
    <x v="1"/>
    <x v="17"/>
    <x v="12"/>
    <x v="23"/>
    <x v="0"/>
    <x v="23"/>
    <x v="19"/>
    <x v="21"/>
    <x v="230"/>
    <x v="31"/>
    <x v="23"/>
    <x v="24"/>
    <x v="10"/>
    <x v="1"/>
    <x v="0"/>
  </r>
  <r>
    <x v="3"/>
    <x v="10"/>
    <x v="205"/>
    <x v="7"/>
    <x v="1534"/>
    <x v="273"/>
    <x v="8"/>
    <x v="1"/>
    <x v="1"/>
    <x v="38"/>
    <x v="0"/>
    <x v="287"/>
    <x v="8"/>
    <x v="363"/>
    <x v="12"/>
    <x v="421"/>
    <x v="0"/>
    <x v="455"/>
    <x v="416"/>
    <x v="356"/>
    <x v="230"/>
    <x v="491"/>
    <x v="469"/>
    <x v="464"/>
    <x v="10"/>
    <x v="1"/>
    <x v="0"/>
  </r>
  <r>
    <x v="3"/>
    <x v="10"/>
    <x v="157"/>
    <x v="7"/>
    <x v="1535"/>
    <x v="274"/>
    <x v="5"/>
    <x v="1"/>
    <x v="1"/>
    <x v="38"/>
    <x v="0"/>
    <x v="169"/>
    <x v="5"/>
    <x v="196"/>
    <x v="12"/>
    <x v="244"/>
    <x v="0"/>
    <x v="280"/>
    <x v="248"/>
    <x v="198"/>
    <x v="230"/>
    <x v="314"/>
    <x v="292"/>
    <x v="289"/>
    <x v="10"/>
    <x v="1"/>
    <x v="0"/>
  </r>
  <r>
    <x v="3"/>
    <x v="10"/>
    <x v="634"/>
    <x v="7"/>
    <x v="1536"/>
    <x v="275"/>
    <x v="13"/>
    <x v="1"/>
    <x v="1"/>
    <x v="38"/>
    <x v="0"/>
    <x v="452"/>
    <x v="13"/>
    <x v="600"/>
    <x v="12"/>
    <x v="670"/>
    <x v="0"/>
    <x v="717"/>
    <x v="651"/>
    <x v="550"/>
    <x v="230"/>
    <x v="760"/>
    <x v="730"/>
    <x v="719"/>
    <x v="10"/>
    <x v="1"/>
    <x v="0"/>
  </r>
  <r>
    <x v="3"/>
    <x v="10"/>
    <x v="844"/>
    <x v="7"/>
    <x v="1537"/>
    <x v="276"/>
    <x v="12"/>
    <x v="1"/>
    <x v="1"/>
    <x v="38"/>
    <x v="0"/>
    <x v="441"/>
    <x v="12"/>
    <x v="585"/>
    <x v="12"/>
    <x v="648"/>
    <x v="0"/>
    <x v="694"/>
    <x v="631"/>
    <x v="535"/>
    <x v="230"/>
    <x v="742"/>
    <x v="710"/>
    <x v="697"/>
    <x v="10"/>
    <x v="1"/>
    <x v="0"/>
  </r>
  <r>
    <x v="3"/>
    <x v="10"/>
    <x v="473"/>
    <x v="7"/>
    <x v="1538"/>
    <x v="277"/>
    <x v="4"/>
    <x v="1"/>
    <x v="1"/>
    <x v="38"/>
    <x v="0"/>
    <x v="123"/>
    <x v="4"/>
    <x v="134"/>
    <x v="12"/>
    <x v="172"/>
    <x v="0"/>
    <x v="197"/>
    <x v="175"/>
    <x v="137"/>
    <x v="230"/>
    <x v="229"/>
    <x v="206"/>
    <x v="205"/>
    <x v="10"/>
    <x v="1"/>
    <x v="0"/>
  </r>
  <r>
    <x v="3"/>
    <x v="10"/>
    <x v="745"/>
    <x v="7"/>
    <x v="1539"/>
    <x v="278"/>
    <x v="2"/>
    <x v="1"/>
    <x v="1"/>
    <x v="38"/>
    <x v="0"/>
    <x v="52"/>
    <x v="2"/>
    <x v="54"/>
    <x v="12"/>
    <x v="70"/>
    <x v="0"/>
    <x v="84"/>
    <x v="74"/>
    <x v="57"/>
    <x v="230"/>
    <x v="107"/>
    <x v="91"/>
    <x v="90"/>
    <x v="10"/>
    <x v="1"/>
    <x v="0"/>
  </r>
  <r>
    <x v="3"/>
    <x v="10"/>
    <x v="33"/>
    <x v="7"/>
    <x v="1540"/>
    <x v="279"/>
    <x v="1"/>
    <x v="1"/>
    <x v="1"/>
    <x v="38"/>
    <x v="0"/>
    <x v="12"/>
    <x v="1"/>
    <x v="13"/>
    <x v="12"/>
    <x v="17"/>
    <x v="0"/>
    <x v="14"/>
    <x v="13"/>
    <x v="16"/>
    <x v="230"/>
    <x v="21"/>
    <x v="13"/>
    <x v="14"/>
    <x v="10"/>
    <x v="1"/>
    <x v="0"/>
  </r>
  <r>
    <x v="3"/>
    <x v="10"/>
    <x v="568"/>
    <x v="7"/>
    <x v="1541"/>
    <x v="280"/>
    <x v="1"/>
    <x v="1"/>
    <x v="1"/>
    <x v="38"/>
    <x v="0"/>
    <x v="13"/>
    <x v="1"/>
    <x v="14"/>
    <x v="12"/>
    <x v="18"/>
    <x v="0"/>
    <x v="15"/>
    <x v="14"/>
    <x v="17"/>
    <x v="230"/>
    <x v="24"/>
    <x v="15"/>
    <x v="15"/>
    <x v="10"/>
    <x v="1"/>
    <x v="0"/>
  </r>
  <r>
    <x v="3"/>
    <x v="10"/>
    <x v="203"/>
    <x v="7"/>
    <x v="1542"/>
    <x v="281"/>
    <x v="1"/>
    <x v="1"/>
    <x v="1"/>
    <x v="38"/>
    <x v="0"/>
    <x v="12"/>
    <x v="1"/>
    <x v="13"/>
    <x v="12"/>
    <x v="17"/>
    <x v="0"/>
    <x v="14"/>
    <x v="13"/>
    <x v="16"/>
    <x v="230"/>
    <x v="21"/>
    <x v="13"/>
    <x v="14"/>
    <x v="10"/>
    <x v="1"/>
    <x v="0"/>
  </r>
  <r>
    <x v="3"/>
    <x v="10"/>
    <x v="191"/>
    <x v="7"/>
    <x v="1543"/>
    <x v="282"/>
    <x v="8"/>
    <x v="1"/>
    <x v="1"/>
    <x v="38"/>
    <x v="0"/>
    <x v="302"/>
    <x v="8"/>
    <x v="384"/>
    <x v="12"/>
    <x v="442"/>
    <x v="0"/>
    <x v="480"/>
    <x v="438"/>
    <x v="375"/>
    <x v="230"/>
    <x v="518"/>
    <x v="495"/>
    <x v="493"/>
    <x v="10"/>
    <x v="1"/>
    <x v="0"/>
  </r>
  <r>
    <x v="3"/>
    <x v="10"/>
    <x v="414"/>
    <x v="7"/>
    <x v="1544"/>
    <x v="283"/>
    <x v="4"/>
    <x v="1"/>
    <x v="1"/>
    <x v="38"/>
    <x v="0"/>
    <x v="127"/>
    <x v="4"/>
    <x v="139"/>
    <x v="12"/>
    <x v="176"/>
    <x v="0"/>
    <x v="201"/>
    <x v="180"/>
    <x v="141"/>
    <x v="230"/>
    <x v="233"/>
    <x v="212"/>
    <x v="209"/>
    <x v="10"/>
    <x v="1"/>
    <x v="0"/>
  </r>
  <r>
    <x v="3"/>
    <x v="10"/>
    <x v="573"/>
    <x v="7"/>
    <x v="1545"/>
    <x v="284"/>
    <x v="4"/>
    <x v="1"/>
    <x v="1"/>
    <x v="38"/>
    <x v="0"/>
    <x v="112"/>
    <x v="4"/>
    <x v="119"/>
    <x v="12"/>
    <x v="154"/>
    <x v="0"/>
    <x v="177"/>
    <x v="157"/>
    <x v="123"/>
    <x v="230"/>
    <x v="209"/>
    <x v="187"/>
    <x v="186"/>
    <x v="10"/>
    <x v="1"/>
    <x v="0"/>
  </r>
  <r>
    <x v="3"/>
    <x v="10"/>
    <x v="605"/>
    <x v="7"/>
    <x v="1546"/>
    <x v="287"/>
    <x v="16"/>
    <x v="1"/>
    <x v="1"/>
    <x v="38"/>
    <x v="0"/>
    <x v="511"/>
    <x v="16"/>
    <x v="675"/>
    <x v="12"/>
    <x v="745"/>
    <x v="0"/>
    <x v="796"/>
    <x v="724"/>
    <x v="609"/>
    <x v="230"/>
    <x v="843"/>
    <x v="810"/>
    <x v="799"/>
    <x v="10"/>
    <x v="1"/>
    <x v="0"/>
  </r>
  <r>
    <x v="3"/>
    <x v="10"/>
    <x v="144"/>
    <x v="7"/>
    <x v="1547"/>
    <x v="289"/>
    <x v="8"/>
    <x v="1"/>
    <x v="1"/>
    <x v="38"/>
    <x v="0"/>
    <x v="312"/>
    <x v="8"/>
    <x v="400"/>
    <x v="12"/>
    <x v="459"/>
    <x v="0"/>
    <x v="501"/>
    <x v="454"/>
    <x v="391"/>
    <x v="230"/>
    <x v="538"/>
    <x v="517"/>
    <x v="514"/>
    <x v="10"/>
    <x v="1"/>
    <x v="0"/>
  </r>
  <r>
    <x v="3"/>
    <x v="10"/>
    <x v="595"/>
    <x v="7"/>
    <x v="1548"/>
    <x v="290"/>
    <x v="2"/>
    <x v="1"/>
    <x v="1"/>
    <x v="38"/>
    <x v="0"/>
    <x v="41"/>
    <x v="2"/>
    <x v="43"/>
    <x v="12"/>
    <x v="51"/>
    <x v="0"/>
    <x v="60"/>
    <x v="52"/>
    <x v="42"/>
    <x v="230"/>
    <x v="83"/>
    <x v="64"/>
    <x v="62"/>
    <x v="10"/>
    <x v="1"/>
    <x v="0"/>
  </r>
  <r>
    <x v="3"/>
    <x v="10"/>
    <x v="106"/>
    <x v="7"/>
    <x v="1549"/>
    <x v="292"/>
    <x v="3"/>
    <x v="1"/>
    <x v="1"/>
    <x v="38"/>
    <x v="0"/>
    <x v="75"/>
    <x v="3"/>
    <x v="77"/>
    <x v="12"/>
    <x v="103"/>
    <x v="0"/>
    <x v="118"/>
    <x v="108"/>
    <x v="82"/>
    <x v="230"/>
    <x v="147"/>
    <x v="127"/>
    <x v="124"/>
    <x v="10"/>
    <x v="1"/>
    <x v="0"/>
  </r>
  <r>
    <x v="3"/>
    <x v="10"/>
    <x v="777"/>
    <x v="7"/>
    <x v="1550"/>
    <x v="293"/>
    <x v="1"/>
    <x v="1"/>
    <x v="1"/>
    <x v="38"/>
    <x v="0"/>
    <x v="18"/>
    <x v="1"/>
    <x v="19"/>
    <x v="12"/>
    <x v="26"/>
    <x v="0"/>
    <x v="29"/>
    <x v="23"/>
    <x v="24"/>
    <x v="230"/>
    <x v="36"/>
    <x v="29"/>
    <x v="30"/>
    <x v="10"/>
    <x v="1"/>
    <x v="0"/>
  </r>
  <r>
    <x v="3"/>
    <x v="10"/>
    <x v="597"/>
    <x v="7"/>
    <x v="1551"/>
    <x v="294"/>
    <x v="4"/>
    <x v="1"/>
    <x v="1"/>
    <x v="38"/>
    <x v="0"/>
    <x v="121"/>
    <x v="4"/>
    <x v="131"/>
    <x v="12"/>
    <x v="169"/>
    <x v="0"/>
    <x v="191"/>
    <x v="172"/>
    <x v="134"/>
    <x v="230"/>
    <x v="224"/>
    <x v="203"/>
    <x v="200"/>
    <x v="10"/>
    <x v="1"/>
    <x v="0"/>
  </r>
  <r>
    <x v="3"/>
    <x v="10"/>
    <x v="128"/>
    <x v="7"/>
    <x v="1552"/>
    <x v="295"/>
    <x v="6"/>
    <x v="1"/>
    <x v="1"/>
    <x v="38"/>
    <x v="0"/>
    <x v="199"/>
    <x v="6"/>
    <x v="239"/>
    <x v="12"/>
    <x v="286"/>
    <x v="0"/>
    <x v="323"/>
    <x v="293"/>
    <x v="236"/>
    <x v="230"/>
    <x v="362"/>
    <x v="337"/>
    <x v="335"/>
    <x v="10"/>
    <x v="1"/>
    <x v="0"/>
  </r>
  <r>
    <x v="3"/>
    <x v="10"/>
    <x v="346"/>
    <x v="7"/>
    <x v="1553"/>
    <x v="299"/>
    <x v="16"/>
    <x v="1"/>
    <x v="1"/>
    <x v="38"/>
    <x v="0"/>
    <x v="516"/>
    <x v="16"/>
    <x v="683"/>
    <x v="12"/>
    <x v="752"/>
    <x v="0"/>
    <x v="805"/>
    <x v="731"/>
    <x v="615"/>
    <x v="230"/>
    <x v="850"/>
    <x v="818"/>
    <x v="807"/>
    <x v="10"/>
    <x v="1"/>
    <x v="0"/>
  </r>
  <r>
    <x v="3"/>
    <x v="10"/>
    <x v="75"/>
    <x v="7"/>
    <x v="1554"/>
    <x v="300"/>
    <x v="9"/>
    <x v="1"/>
    <x v="1"/>
    <x v="38"/>
    <x v="0"/>
    <x v="308"/>
    <x v="9"/>
    <x v="393"/>
    <x v="12"/>
    <x v="450"/>
    <x v="0"/>
    <x v="491"/>
    <x v="446"/>
    <x v="382"/>
    <x v="230"/>
    <x v="528"/>
    <x v="505"/>
    <x v="504"/>
    <x v="10"/>
    <x v="1"/>
    <x v="0"/>
  </r>
  <r>
    <x v="3"/>
    <x v="10"/>
    <x v="100"/>
    <x v="7"/>
    <x v="1555"/>
    <x v="298"/>
    <x v="5"/>
    <x v="1"/>
    <x v="1"/>
    <x v="38"/>
    <x v="0"/>
    <x v="177"/>
    <x v="5"/>
    <x v="209"/>
    <x v="12"/>
    <x v="253"/>
    <x v="0"/>
    <x v="291"/>
    <x v="258"/>
    <x v="205"/>
    <x v="230"/>
    <x v="325"/>
    <x v="306"/>
    <x v="301"/>
    <x v="10"/>
    <x v="1"/>
    <x v="0"/>
  </r>
  <r>
    <x v="3"/>
    <x v="10"/>
    <x v="342"/>
    <x v="7"/>
    <x v="1556"/>
    <x v="299"/>
    <x v="5"/>
    <x v="1"/>
    <x v="1"/>
    <x v="38"/>
    <x v="0"/>
    <x v="182"/>
    <x v="5"/>
    <x v="217"/>
    <x v="12"/>
    <x v="263"/>
    <x v="0"/>
    <x v="300"/>
    <x v="266"/>
    <x v="214"/>
    <x v="230"/>
    <x v="335"/>
    <x v="314"/>
    <x v="310"/>
    <x v="10"/>
    <x v="1"/>
    <x v="0"/>
  </r>
  <r>
    <x v="3"/>
    <x v="13"/>
    <x v="580"/>
    <x v="0"/>
    <x v="1557"/>
    <x v="465"/>
    <x v="55"/>
    <x v="1"/>
    <x v="1"/>
    <x v="19"/>
    <x v="0"/>
    <x v="831"/>
    <x v="55"/>
    <x v="1059"/>
    <x v="31"/>
    <x v="1194"/>
    <x v="0"/>
    <x v="1259"/>
    <x v="1095"/>
    <x v="923"/>
    <x v="230"/>
    <x v="1309"/>
    <x v="1297"/>
    <x v="1277"/>
    <x v="0"/>
    <x v="1"/>
    <x v="0"/>
  </r>
  <r>
    <x v="3"/>
    <x v="13"/>
    <x v="252"/>
    <x v="0"/>
    <x v="1558"/>
    <x v="466"/>
    <x v="90"/>
    <x v="1"/>
    <x v="1"/>
    <x v="19"/>
    <x v="0"/>
    <x v="916"/>
    <x v="90"/>
    <x v="1147"/>
    <x v="31"/>
    <x v="1279"/>
    <x v="0"/>
    <x v="1356"/>
    <x v="1126"/>
    <x v="923"/>
    <x v="230"/>
    <x v="1412"/>
    <x v="1395"/>
    <x v="1385"/>
    <x v="0"/>
    <x v="1"/>
    <x v="0"/>
  </r>
  <r>
    <x v="3"/>
    <x v="14"/>
    <x v="226"/>
    <x v="1"/>
    <x v="1559"/>
    <x v="235"/>
    <x v="43"/>
    <x v="0"/>
    <x v="1"/>
    <x v="18"/>
    <x v="0"/>
    <x v="816"/>
    <x v="43"/>
    <x v="1043"/>
    <x v="12"/>
    <x v="1170"/>
    <x v="2"/>
    <x v="1267"/>
    <x v="1103"/>
    <x v="923"/>
    <x v="230"/>
    <x v="1316"/>
    <x v="1304"/>
    <x v="1283"/>
    <x v="1"/>
    <x v="1"/>
    <x v="0"/>
  </r>
  <r>
    <x v="7"/>
    <x v="1"/>
    <x v="246"/>
    <x v="7"/>
    <x v="102"/>
    <x v="1015"/>
    <x v="10"/>
    <x v="0"/>
    <x v="1"/>
    <x v="18"/>
    <x v="0"/>
    <x v="327"/>
    <x v="10"/>
    <x v="424"/>
    <x v="12"/>
    <x v="485"/>
    <x v="2"/>
    <x v="608"/>
    <x v="593"/>
    <x v="416"/>
    <x v="230"/>
    <x v="653"/>
    <x v="629"/>
    <x v="619"/>
    <x v="10"/>
    <x v="1"/>
    <x v="0"/>
  </r>
  <r>
    <x v="7"/>
    <x v="1"/>
    <x v="888"/>
    <x v="7"/>
    <x v="103"/>
    <x v="1015"/>
    <x v="3"/>
    <x v="0"/>
    <x v="1"/>
    <x v="18"/>
    <x v="0"/>
    <x v="74"/>
    <x v="3"/>
    <x v="76"/>
    <x v="12"/>
    <x v="102"/>
    <x v="2"/>
    <x v="149"/>
    <x v="157"/>
    <x v="81"/>
    <x v="230"/>
    <x v="182"/>
    <x v="166"/>
    <x v="156"/>
    <x v="10"/>
    <x v="1"/>
    <x v="0"/>
  </r>
  <r>
    <x v="7"/>
    <x v="1"/>
    <x v="888"/>
    <x v="7"/>
    <x v="104"/>
    <x v="1015"/>
    <x v="8"/>
    <x v="0"/>
    <x v="1"/>
    <x v="3"/>
    <x v="0"/>
    <x v="286"/>
    <x v="8"/>
    <x v="361"/>
    <x v="12"/>
    <x v="419"/>
    <x v="2"/>
    <x v="548"/>
    <x v="559"/>
    <x v="355"/>
    <x v="230"/>
    <x v="595"/>
    <x v="573"/>
    <x v="560"/>
    <x v="10"/>
    <x v="1"/>
    <x v="0"/>
  </r>
  <r>
    <x v="7"/>
    <x v="1"/>
    <x v="888"/>
    <x v="7"/>
    <x v="105"/>
    <x v="1015"/>
    <x v="9"/>
    <x v="0"/>
    <x v="1"/>
    <x v="18"/>
    <x v="0"/>
    <x v="349"/>
    <x v="9"/>
    <x v="456"/>
    <x v="12"/>
    <x v="521"/>
    <x v="2"/>
    <x v="641"/>
    <x v="634"/>
    <x v="444"/>
    <x v="230"/>
    <x v="690"/>
    <x v="665"/>
    <x v="648"/>
    <x v="10"/>
    <x v="1"/>
    <x v="0"/>
  </r>
  <r>
    <x v="7"/>
    <x v="1"/>
    <x v="888"/>
    <x v="7"/>
    <x v="106"/>
    <x v="1015"/>
    <x v="8"/>
    <x v="0"/>
    <x v="1"/>
    <x v="3"/>
    <x v="0"/>
    <x v="258"/>
    <x v="8"/>
    <x v="320"/>
    <x v="12"/>
    <x v="378"/>
    <x v="2"/>
    <x v="516"/>
    <x v="520"/>
    <x v="317"/>
    <x v="230"/>
    <x v="556"/>
    <x v="542"/>
    <x v="529"/>
    <x v="10"/>
    <x v="1"/>
    <x v="0"/>
  </r>
  <r>
    <x v="7"/>
    <x v="1"/>
    <x v="888"/>
    <x v="7"/>
    <x v="107"/>
    <x v="1015"/>
    <x v="8"/>
    <x v="0"/>
    <x v="1"/>
    <x v="18"/>
    <x v="0"/>
    <x v="286"/>
    <x v="8"/>
    <x v="361"/>
    <x v="12"/>
    <x v="419"/>
    <x v="2"/>
    <x v="548"/>
    <x v="559"/>
    <x v="355"/>
    <x v="230"/>
    <x v="595"/>
    <x v="573"/>
    <x v="560"/>
    <x v="10"/>
    <x v="1"/>
    <x v="0"/>
  </r>
  <r>
    <x v="7"/>
    <x v="1"/>
    <x v="888"/>
    <x v="7"/>
    <x v="108"/>
    <x v="1015"/>
    <x v="8"/>
    <x v="0"/>
    <x v="1"/>
    <x v="18"/>
    <x v="0"/>
    <x v="245"/>
    <x v="8"/>
    <x v="303"/>
    <x v="12"/>
    <x v="355"/>
    <x v="2"/>
    <x v="485"/>
    <x v="495"/>
    <x v="297"/>
    <x v="230"/>
    <x v="523"/>
    <x v="511"/>
    <x v="498"/>
    <x v="10"/>
    <x v="1"/>
    <x v="0"/>
  </r>
  <r>
    <x v="7"/>
    <x v="1"/>
    <x v="888"/>
    <x v="7"/>
    <x v="109"/>
    <x v="1015"/>
    <x v="12"/>
    <x v="1"/>
    <x v="1"/>
    <x v="38"/>
    <x v="0"/>
    <x v="396"/>
    <x v="12"/>
    <x v="520"/>
    <x v="12"/>
    <x v="586"/>
    <x v="0"/>
    <x v="634"/>
    <x v="574"/>
    <x v="496"/>
    <x v="230"/>
    <x v="680"/>
    <x v="646"/>
    <x v="641"/>
    <x v="10"/>
    <x v="1"/>
    <x v="0"/>
  </r>
  <r>
    <x v="7"/>
    <x v="1"/>
    <x v="888"/>
    <x v="7"/>
    <x v="110"/>
    <x v="1015"/>
    <x v="16"/>
    <x v="1"/>
    <x v="1"/>
    <x v="38"/>
    <x v="0"/>
    <x v="453"/>
    <x v="16"/>
    <x v="601"/>
    <x v="12"/>
    <x v="671"/>
    <x v="0"/>
    <x v="719"/>
    <x v="652"/>
    <x v="551"/>
    <x v="230"/>
    <x v="761"/>
    <x v="731"/>
    <x v="721"/>
    <x v="10"/>
    <x v="1"/>
    <x v="0"/>
  </r>
  <r>
    <x v="7"/>
    <x v="1"/>
    <x v="888"/>
    <x v="7"/>
    <x v="111"/>
    <x v="1015"/>
    <x v="6"/>
    <x v="1"/>
    <x v="1"/>
    <x v="38"/>
    <x v="0"/>
    <x v="179"/>
    <x v="6"/>
    <x v="212"/>
    <x v="12"/>
    <x v="257"/>
    <x v="0"/>
    <x v="294"/>
    <x v="261"/>
    <x v="208"/>
    <x v="230"/>
    <x v="329"/>
    <x v="309"/>
    <x v="304"/>
    <x v="10"/>
    <x v="1"/>
    <x v="0"/>
  </r>
  <r>
    <x v="7"/>
    <x v="1"/>
    <x v="888"/>
    <x v="7"/>
    <x v="112"/>
    <x v="1015"/>
    <x v="8"/>
    <x v="1"/>
    <x v="1"/>
    <x v="38"/>
    <x v="0"/>
    <x v="283"/>
    <x v="8"/>
    <x v="357"/>
    <x v="12"/>
    <x v="414"/>
    <x v="0"/>
    <x v="447"/>
    <x v="409"/>
    <x v="350"/>
    <x v="230"/>
    <x v="484"/>
    <x v="460"/>
    <x v="456"/>
    <x v="10"/>
    <x v="1"/>
    <x v="0"/>
  </r>
  <r>
    <x v="7"/>
    <x v="1"/>
    <x v="888"/>
    <x v="7"/>
    <x v="113"/>
    <x v="1015"/>
    <x v="6"/>
    <x v="1"/>
    <x v="1"/>
    <x v="38"/>
    <x v="0"/>
    <x v="210"/>
    <x v="6"/>
    <x v="254"/>
    <x v="12"/>
    <x v="304"/>
    <x v="0"/>
    <x v="341"/>
    <x v="310"/>
    <x v="253"/>
    <x v="230"/>
    <x v="379"/>
    <x v="354"/>
    <x v="353"/>
    <x v="10"/>
    <x v="1"/>
    <x v="0"/>
  </r>
  <r>
    <x v="7"/>
    <x v="1"/>
    <x v="888"/>
    <x v="7"/>
    <x v="114"/>
    <x v="1015"/>
    <x v="24"/>
    <x v="1"/>
    <x v="1"/>
    <x v="38"/>
    <x v="0"/>
    <x v="712"/>
    <x v="24"/>
    <x v="935"/>
    <x v="12"/>
    <x v="1061"/>
    <x v="0"/>
    <x v="1117"/>
    <x v="1009"/>
    <x v="857"/>
    <x v="230"/>
    <x v="1181"/>
    <x v="1156"/>
    <x v="1132"/>
    <x v="10"/>
    <x v="1"/>
    <x v="0"/>
  </r>
  <r>
    <x v="7"/>
    <x v="1"/>
    <x v="888"/>
    <x v="7"/>
    <x v="115"/>
    <x v="1015"/>
    <x v="14"/>
    <x v="1"/>
    <x v="1"/>
    <x v="38"/>
    <x v="0"/>
    <x v="451"/>
    <x v="14"/>
    <x v="596"/>
    <x v="12"/>
    <x v="666"/>
    <x v="0"/>
    <x v="713"/>
    <x v="647"/>
    <x v="546"/>
    <x v="230"/>
    <x v="756"/>
    <x v="726"/>
    <x v="715"/>
    <x v="10"/>
    <x v="1"/>
    <x v="0"/>
  </r>
  <r>
    <x v="7"/>
    <x v="1"/>
    <x v="888"/>
    <x v="7"/>
    <x v="116"/>
    <x v="1015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  <x v="0"/>
  </r>
  <r>
    <x v="7"/>
    <x v="1"/>
    <x v="888"/>
    <x v="7"/>
    <x v="117"/>
    <x v="1015"/>
    <x v="8"/>
    <x v="0"/>
    <x v="1"/>
    <x v="18"/>
    <x v="0"/>
    <x v="232"/>
    <x v="8"/>
    <x v="286"/>
    <x v="12"/>
    <x v="339"/>
    <x v="2"/>
    <x v="451"/>
    <x v="474"/>
    <x v="281"/>
    <x v="230"/>
    <x v="490"/>
    <x v="479"/>
    <x v="460"/>
    <x v="10"/>
    <x v="1"/>
    <x v="0"/>
  </r>
  <r>
    <x v="7"/>
    <x v="1"/>
    <x v="888"/>
    <x v="7"/>
    <x v="118"/>
    <x v="1015"/>
    <x v="3"/>
    <x v="0"/>
    <x v="1"/>
    <x v="18"/>
    <x v="0"/>
    <x v="72"/>
    <x v="3"/>
    <x v="74"/>
    <x v="12"/>
    <x v="100"/>
    <x v="2"/>
    <x v="148"/>
    <x v="153"/>
    <x v="79"/>
    <x v="230"/>
    <x v="180"/>
    <x v="158"/>
    <x v="155"/>
    <x v="10"/>
    <x v="1"/>
    <x v="0"/>
  </r>
  <r>
    <x v="7"/>
    <x v="1"/>
    <x v="888"/>
    <x v="7"/>
    <x v="119"/>
    <x v="1015"/>
    <x v="1"/>
    <x v="1"/>
    <x v="1"/>
    <x v="38"/>
    <x v="0"/>
    <x v="22"/>
    <x v="1"/>
    <x v="23"/>
    <x v="12"/>
    <x v="31"/>
    <x v="0"/>
    <x v="36"/>
    <x v="31"/>
    <x v="28"/>
    <x v="230"/>
    <x v="47"/>
    <x v="39"/>
    <x v="40"/>
    <x v="10"/>
    <x v="1"/>
    <x v="0"/>
  </r>
  <r>
    <x v="7"/>
    <x v="1"/>
    <x v="888"/>
    <x v="7"/>
    <x v="120"/>
    <x v="1015"/>
    <x v="5"/>
    <x v="1"/>
    <x v="1"/>
    <x v="38"/>
    <x v="0"/>
    <x v="155"/>
    <x v="5"/>
    <x v="177"/>
    <x v="12"/>
    <x v="221"/>
    <x v="0"/>
    <x v="249"/>
    <x v="222"/>
    <x v="182"/>
    <x v="230"/>
    <x v="289"/>
    <x v="262"/>
    <x v="259"/>
    <x v="10"/>
    <x v="1"/>
    <x v="0"/>
  </r>
  <r>
    <x v="7"/>
    <x v="1"/>
    <x v="888"/>
    <x v="7"/>
    <x v="121"/>
    <x v="1015"/>
    <x v="5"/>
    <x v="1"/>
    <x v="1"/>
    <x v="38"/>
    <x v="0"/>
    <x v="170"/>
    <x v="5"/>
    <x v="198"/>
    <x v="12"/>
    <x v="246"/>
    <x v="0"/>
    <x v="283"/>
    <x v="250"/>
    <x v="200"/>
    <x v="230"/>
    <x v="317"/>
    <x v="294"/>
    <x v="292"/>
    <x v="10"/>
    <x v="1"/>
    <x v="0"/>
  </r>
  <r>
    <x v="7"/>
    <x v="1"/>
    <x v="888"/>
    <x v="7"/>
    <x v="122"/>
    <x v="1015"/>
    <x v="6"/>
    <x v="1"/>
    <x v="1"/>
    <x v="38"/>
    <x v="0"/>
    <x v="171"/>
    <x v="6"/>
    <x v="199"/>
    <x v="12"/>
    <x v="247"/>
    <x v="0"/>
    <x v="284"/>
    <x v="251"/>
    <x v="201"/>
    <x v="230"/>
    <x v="319"/>
    <x v="295"/>
    <x v="293"/>
    <x v="10"/>
    <x v="1"/>
    <x v="0"/>
  </r>
  <r>
    <x v="7"/>
    <x v="1"/>
    <x v="888"/>
    <x v="7"/>
    <x v="123"/>
    <x v="1015"/>
    <x v="6"/>
    <x v="1"/>
    <x v="1"/>
    <x v="38"/>
    <x v="0"/>
    <x v="192"/>
    <x v="6"/>
    <x v="228"/>
    <x v="12"/>
    <x v="277"/>
    <x v="0"/>
    <x v="317"/>
    <x v="285"/>
    <x v="227"/>
    <x v="230"/>
    <x v="354"/>
    <x v="330"/>
    <x v="328"/>
    <x v="10"/>
    <x v="1"/>
    <x v="0"/>
  </r>
  <r>
    <x v="7"/>
    <x v="1"/>
    <x v="888"/>
    <x v="7"/>
    <x v="124"/>
    <x v="1015"/>
    <x v="8"/>
    <x v="1"/>
    <x v="1"/>
    <x v="38"/>
    <x v="0"/>
    <x v="262"/>
    <x v="8"/>
    <x v="325"/>
    <x v="12"/>
    <x v="382"/>
    <x v="0"/>
    <x v="417"/>
    <x v="378"/>
    <x v="321"/>
    <x v="230"/>
    <x v="455"/>
    <x v="429"/>
    <x v="426"/>
    <x v="10"/>
    <x v="1"/>
    <x v="0"/>
  </r>
  <r>
    <x v="7"/>
    <x v="1"/>
    <x v="888"/>
    <x v="7"/>
    <x v="125"/>
    <x v="1015"/>
    <x v="4"/>
    <x v="1"/>
    <x v="1"/>
    <x v="38"/>
    <x v="0"/>
    <x v="131"/>
    <x v="4"/>
    <x v="144"/>
    <x v="12"/>
    <x v="182"/>
    <x v="0"/>
    <x v="207"/>
    <x v="185"/>
    <x v="148"/>
    <x v="230"/>
    <x v="239"/>
    <x v="217"/>
    <x v="216"/>
    <x v="10"/>
    <x v="1"/>
    <x v="0"/>
  </r>
  <r>
    <x v="7"/>
    <x v="1"/>
    <x v="888"/>
    <x v="7"/>
    <x v="126"/>
    <x v="1015"/>
    <x v="4"/>
    <x v="1"/>
    <x v="1"/>
    <x v="38"/>
    <x v="0"/>
    <x v="133"/>
    <x v="4"/>
    <x v="147"/>
    <x v="12"/>
    <x v="185"/>
    <x v="0"/>
    <x v="211"/>
    <x v="188"/>
    <x v="150"/>
    <x v="230"/>
    <x v="243"/>
    <x v="221"/>
    <x v="220"/>
    <x v="10"/>
    <x v="1"/>
    <x v="0"/>
  </r>
  <r>
    <x v="7"/>
    <x v="1"/>
    <x v="888"/>
    <x v="7"/>
    <x v="127"/>
    <x v="1015"/>
    <x v="2"/>
    <x v="1"/>
    <x v="1"/>
    <x v="38"/>
    <x v="0"/>
    <x v="51"/>
    <x v="2"/>
    <x v="53"/>
    <x v="12"/>
    <x v="69"/>
    <x v="0"/>
    <x v="83"/>
    <x v="73"/>
    <x v="56"/>
    <x v="230"/>
    <x v="106"/>
    <x v="90"/>
    <x v="89"/>
    <x v="10"/>
    <x v="1"/>
    <x v="0"/>
  </r>
  <r>
    <x v="7"/>
    <x v="1"/>
    <x v="888"/>
    <x v="7"/>
    <x v="128"/>
    <x v="1015"/>
    <x v="8"/>
    <x v="1"/>
    <x v="1"/>
    <x v="38"/>
    <x v="0"/>
    <x v="279"/>
    <x v="8"/>
    <x v="347"/>
    <x v="12"/>
    <x v="405"/>
    <x v="0"/>
    <x v="439"/>
    <x v="400"/>
    <x v="341"/>
    <x v="230"/>
    <x v="476"/>
    <x v="451"/>
    <x v="448"/>
    <x v="10"/>
    <x v="1"/>
    <x v="0"/>
  </r>
  <r>
    <x v="7"/>
    <x v="1"/>
    <x v="888"/>
    <x v="7"/>
    <x v="129"/>
    <x v="1015"/>
    <x v="8"/>
    <x v="1"/>
    <x v="1"/>
    <x v="38"/>
    <x v="0"/>
    <x v="288"/>
    <x v="8"/>
    <x v="365"/>
    <x v="12"/>
    <x v="422"/>
    <x v="0"/>
    <x v="456"/>
    <x v="417"/>
    <x v="357"/>
    <x v="230"/>
    <x v="492"/>
    <x v="470"/>
    <x v="465"/>
    <x v="10"/>
    <x v="1"/>
    <x v="0"/>
  </r>
  <r>
    <x v="7"/>
    <x v="1"/>
    <x v="888"/>
    <x v="7"/>
    <x v="130"/>
    <x v="1015"/>
    <x v="8"/>
    <x v="1"/>
    <x v="1"/>
    <x v="38"/>
    <x v="0"/>
    <x v="280"/>
    <x v="8"/>
    <x v="350"/>
    <x v="12"/>
    <x v="408"/>
    <x v="0"/>
    <x v="441"/>
    <x v="402"/>
    <x v="344"/>
    <x v="230"/>
    <x v="478"/>
    <x v="453"/>
    <x v="450"/>
    <x v="10"/>
    <x v="1"/>
    <x v="0"/>
  </r>
  <r>
    <x v="7"/>
    <x v="1"/>
    <x v="888"/>
    <x v="7"/>
    <x v="336"/>
    <x v="1015"/>
    <x v="2"/>
    <x v="1"/>
    <x v="1"/>
    <x v="38"/>
    <x v="0"/>
    <x v="45"/>
    <x v="2"/>
    <x v="47"/>
    <x v="12"/>
    <x v="59"/>
    <x v="0"/>
    <x v="71"/>
    <x v="61"/>
    <x v="50"/>
    <x v="230"/>
    <x v="95"/>
    <x v="76"/>
    <x v="76"/>
    <x v="10"/>
    <x v="1"/>
    <x v="0"/>
  </r>
  <r>
    <x v="7"/>
    <x v="1"/>
    <x v="888"/>
    <x v="7"/>
    <x v="337"/>
    <x v="1015"/>
    <x v="24"/>
    <x v="1"/>
    <x v="1"/>
    <x v="38"/>
    <x v="0"/>
    <x v="720"/>
    <x v="24"/>
    <x v="944"/>
    <x v="12"/>
    <x v="1069"/>
    <x v="0"/>
    <x v="1125"/>
    <x v="1015"/>
    <x v="862"/>
    <x v="230"/>
    <x v="1193"/>
    <x v="1164"/>
    <x v="1142"/>
    <x v="10"/>
    <x v="1"/>
    <x v="0"/>
  </r>
  <r>
    <x v="7"/>
    <x v="1"/>
    <x v="888"/>
    <x v="7"/>
    <x v="338"/>
    <x v="1015"/>
    <x v="20"/>
    <x v="1"/>
    <x v="1"/>
    <x v="38"/>
    <x v="0"/>
    <x v="679"/>
    <x v="20"/>
    <x v="897"/>
    <x v="12"/>
    <x v="1022"/>
    <x v="0"/>
    <x v="1080"/>
    <x v="980"/>
    <x v="844"/>
    <x v="230"/>
    <x v="1148"/>
    <x v="1112"/>
    <x v="1095"/>
    <x v="10"/>
    <x v="1"/>
    <x v="0"/>
  </r>
  <r>
    <x v="7"/>
    <x v="1"/>
    <x v="888"/>
    <x v="7"/>
    <x v="339"/>
    <x v="1015"/>
    <x v="12"/>
    <x v="0"/>
    <x v="1"/>
    <x v="18"/>
    <x v="0"/>
    <x v="384"/>
    <x v="12"/>
    <x v="505"/>
    <x v="12"/>
    <x v="571"/>
    <x v="2"/>
    <x v="693"/>
    <x v="689"/>
    <x v="483"/>
    <x v="230"/>
    <x v="743"/>
    <x v="719"/>
    <x v="696"/>
    <x v="10"/>
    <x v="1"/>
    <x v="0"/>
  </r>
  <r>
    <x v="7"/>
    <x v="1"/>
    <x v="888"/>
    <x v="7"/>
    <x v="340"/>
    <x v="1015"/>
    <x v="5"/>
    <x v="0"/>
    <x v="1"/>
    <x v="18"/>
    <x v="0"/>
    <x v="153"/>
    <x v="5"/>
    <x v="174"/>
    <x v="12"/>
    <x v="216"/>
    <x v="2"/>
    <x v="308"/>
    <x v="316"/>
    <x v="178"/>
    <x v="230"/>
    <x v="344"/>
    <x v="327"/>
    <x v="318"/>
    <x v="10"/>
    <x v="1"/>
    <x v="0"/>
  </r>
  <r>
    <x v="7"/>
    <x v="1"/>
    <x v="888"/>
    <x v="7"/>
    <x v="341"/>
    <x v="1015"/>
    <x v="3"/>
    <x v="0"/>
    <x v="1"/>
    <x v="18"/>
    <x v="0"/>
    <x v="41"/>
    <x v="3"/>
    <x v="42"/>
    <x v="12"/>
    <x v="50"/>
    <x v="2"/>
    <x v="90"/>
    <x v="86"/>
    <x v="41"/>
    <x v="230"/>
    <x v="112"/>
    <x v="98"/>
    <x v="96"/>
    <x v="10"/>
    <x v="1"/>
    <x v="0"/>
  </r>
  <r>
    <x v="7"/>
    <x v="1"/>
    <x v="888"/>
    <x v="7"/>
    <x v="342"/>
    <x v="1015"/>
    <x v="3"/>
    <x v="0"/>
    <x v="1"/>
    <x v="18"/>
    <x v="0"/>
    <x v="68"/>
    <x v="3"/>
    <x v="70"/>
    <x v="12"/>
    <x v="92"/>
    <x v="2"/>
    <x v="143"/>
    <x v="146"/>
    <x v="75"/>
    <x v="230"/>
    <x v="175"/>
    <x v="154"/>
    <x v="148"/>
    <x v="10"/>
    <x v="1"/>
    <x v="0"/>
  </r>
  <r>
    <x v="7"/>
    <x v="1"/>
    <x v="888"/>
    <x v="7"/>
    <x v="343"/>
    <x v="1015"/>
    <x v="16"/>
    <x v="0"/>
    <x v="1"/>
    <x v="18"/>
    <x v="0"/>
    <x v="460"/>
    <x v="16"/>
    <x v="611"/>
    <x v="12"/>
    <x v="683"/>
    <x v="2"/>
    <x v="840"/>
    <x v="918"/>
    <x v="562"/>
    <x v="230"/>
    <x v="883"/>
    <x v="883"/>
    <x v="843"/>
    <x v="10"/>
    <x v="1"/>
    <x v="0"/>
  </r>
  <r>
    <x v="7"/>
    <x v="1"/>
    <x v="888"/>
    <x v="7"/>
    <x v="344"/>
    <x v="1015"/>
    <x v="8"/>
    <x v="0"/>
    <x v="1"/>
    <x v="18"/>
    <x v="0"/>
    <x v="276"/>
    <x v="8"/>
    <x v="344"/>
    <x v="12"/>
    <x v="402"/>
    <x v="2"/>
    <x v="540"/>
    <x v="545"/>
    <x v="338"/>
    <x v="230"/>
    <x v="582"/>
    <x v="562"/>
    <x v="552"/>
    <x v="10"/>
    <x v="1"/>
    <x v="0"/>
  </r>
  <r>
    <x v="7"/>
    <x v="1"/>
    <x v="888"/>
    <x v="7"/>
    <x v="345"/>
    <x v="1015"/>
    <x v="22"/>
    <x v="0"/>
    <x v="1"/>
    <x v="18"/>
    <x v="0"/>
    <x v="679"/>
    <x v="22"/>
    <x v="896"/>
    <x v="12"/>
    <x v="1020"/>
    <x v="2"/>
    <x v="1135"/>
    <x v="1049"/>
    <x v="843"/>
    <x v="230"/>
    <x v="1196"/>
    <x v="1177"/>
    <x v="1148"/>
    <x v="10"/>
    <x v="1"/>
    <x v="0"/>
  </r>
  <r>
    <x v="7"/>
    <x v="1"/>
    <x v="888"/>
    <x v="7"/>
    <x v="346"/>
    <x v="1015"/>
    <x v="8"/>
    <x v="0"/>
    <x v="1"/>
    <x v="18"/>
    <x v="0"/>
    <x v="269"/>
    <x v="8"/>
    <x v="334"/>
    <x v="12"/>
    <x v="393"/>
    <x v="2"/>
    <x v="533"/>
    <x v="535"/>
    <x v="330"/>
    <x v="230"/>
    <x v="575"/>
    <x v="554"/>
    <x v="545"/>
    <x v="10"/>
    <x v="1"/>
    <x v="0"/>
  </r>
  <r>
    <x v="7"/>
    <x v="1"/>
    <x v="888"/>
    <x v="7"/>
    <x v="347"/>
    <x v="1015"/>
    <x v="15"/>
    <x v="0"/>
    <x v="1"/>
    <x v="18"/>
    <x v="0"/>
    <x v="480"/>
    <x v="15"/>
    <x v="635"/>
    <x v="12"/>
    <x v="707"/>
    <x v="2"/>
    <x v="916"/>
    <x v="964"/>
    <x v="579"/>
    <x v="230"/>
    <x v="964"/>
    <x v="966"/>
    <x v="922"/>
    <x v="10"/>
    <x v="1"/>
    <x v="0"/>
  </r>
  <r>
    <x v="7"/>
    <x v="1"/>
    <x v="888"/>
    <x v="7"/>
    <x v="348"/>
    <x v="1015"/>
    <x v="2"/>
    <x v="0"/>
    <x v="1"/>
    <x v="18"/>
    <x v="0"/>
    <x v="46"/>
    <x v="2"/>
    <x v="48"/>
    <x v="12"/>
    <x v="62"/>
    <x v="2"/>
    <x v="97"/>
    <x v="95"/>
    <x v="51"/>
    <x v="230"/>
    <x v="118"/>
    <x v="103"/>
    <x v="103"/>
    <x v="10"/>
    <x v="1"/>
    <x v="0"/>
  </r>
  <r>
    <x v="7"/>
    <x v="1"/>
    <x v="888"/>
    <x v="7"/>
    <x v="349"/>
    <x v="1015"/>
    <x v="8"/>
    <x v="0"/>
    <x v="1"/>
    <x v="18"/>
    <x v="0"/>
    <x v="256"/>
    <x v="8"/>
    <x v="317"/>
    <x v="12"/>
    <x v="374"/>
    <x v="2"/>
    <x v="513"/>
    <x v="517"/>
    <x v="313"/>
    <x v="230"/>
    <x v="551"/>
    <x v="540"/>
    <x v="526"/>
    <x v="10"/>
    <x v="1"/>
    <x v="0"/>
  </r>
  <r>
    <x v="7"/>
    <x v="1"/>
    <x v="888"/>
    <x v="7"/>
    <x v="350"/>
    <x v="1015"/>
    <x v="10"/>
    <x v="0"/>
    <x v="1"/>
    <x v="18"/>
    <x v="0"/>
    <x v="341"/>
    <x v="10"/>
    <x v="445"/>
    <x v="12"/>
    <x v="506"/>
    <x v="2"/>
    <x v="627"/>
    <x v="615"/>
    <x v="433"/>
    <x v="230"/>
    <x v="675"/>
    <x v="650"/>
    <x v="637"/>
    <x v="10"/>
    <x v="1"/>
    <x v="0"/>
  </r>
  <r>
    <x v="7"/>
    <x v="1"/>
    <x v="888"/>
    <x v="7"/>
    <x v="351"/>
    <x v="1015"/>
    <x v="8"/>
    <x v="0"/>
    <x v="1"/>
    <x v="18"/>
    <x v="0"/>
    <x v="239"/>
    <x v="8"/>
    <x v="294"/>
    <x v="12"/>
    <x v="349"/>
    <x v="2"/>
    <x v="470"/>
    <x v="487"/>
    <x v="291"/>
    <x v="230"/>
    <x v="509"/>
    <x v="498"/>
    <x v="482"/>
    <x v="10"/>
    <x v="1"/>
    <x v="0"/>
  </r>
  <r>
    <x v="7"/>
    <x v="1"/>
    <x v="888"/>
    <x v="7"/>
    <x v="352"/>
    <x v="1015"/>
    <x v="3"/>
    <x v="0"/>
    <x v="1"/>
    <x v="18"/>
    <x v="0"/>
    <x v="63"/>
    <x v="3"/>
    <x v="65"/>
    <x v="12"/>
    <x v="85"/>
    <x v="2"/>
    <x v="135"/>
    <x v="139"/>
    <x v="70"/>
    <x v="230"/>
    <x v="162"/>
    <x v="148"/>
    <x v="138"/>
    <x v="10"/>
    <x v="1"/>
    <x v="0"/>
  </r>
  <r>
    <x v="7"/>
    <x v="1"/>
    <x v="888"/>
    <x v="7"/>
    <x v="353"/>
    <x v="1015"/>
    <x v="3"/>
    <x v="0"/>
    <x v="1"/>
    <x v="18"/>
    <x v="0"/>
    <x v="61"/>
    <x v="3"/>
    <x v="63"/>
    <x v="12"/>
    <x v="80"/>
    <x v="2"/>
    <x v="130"/>
    <x v="131"/>
    <x v="65"/>
    <x v="230"/>
    <x v="154"/>
    <x v="140"/>
    <x v="132"/>
    <x v="10"/>
    <x v="1"/>
    <x v="0"/>
  </r>
  <r>
    <x v="7"/>
    <x v="1"/>
    <x v="888"/>
    <x v="7"/>
    <x v="354"/>
    <x v="1015"/>
    <x v="1"/>
    <x v="0"/>
    <x v="1"/>
    <x v="18"/>
    <x v="0"/>
    <x v="6"/>
    <x v="1"/>
    <x v="7"/>
    <x v="12"/>
    <x v="9"/>
    <x v="2"/>
    <x v="19"/>
    <x v="28"/>
    <x v="9"/>
    <x v="230"/>
    <x v="28"/>
    <x v="22"/>
    <x v="20"/>
    <x v="10"/>
    <x v="1"/>
    <x v="0"/>
  </r>
  <r>
    <x v="7"/>
    <x v="1"/>
    <x v="888"/>
    <x v="7"/>
    <x v="355"/>
    <x v="1015"/>
    <x v="1"/>
    <x v="0"/>
    <x v="1"/>
    <x v="18"/>
    <x v="0"/>
    <x v="6"/>
    <x v="1"/>
    <x v="7"/>
    <x v="12"/>
    <x v="9"/>
    <x v="2"/>
    <x v="19"/>
    <x v="28"/>
    <x v="9"/>
    <x v="230"/>
    <x v="28"/>
    <x v="22"/>
    <x v="20"/>
    <x v="10"/>
    <x v="1"/>
    <x v="0"/>
  </r>
  <r>
    <x v="7"/>
    <x v="1"/>
    <x v="888"/>
    <x v="7"/>
    <x v="356"/>
    <x v="1015"/>
    <x v="12"/>
    <x v="0"/>
    <x v="1"/>
    <x v="18"/>
    <x v="0"/>
    <x v="395"/>
    <x v="12"/>
    <x v="518"/>
    <x v="12"/>
    <x v="585"/>
    <x v="2"/>
    <x v="725"/>
    <x v="710"/>
    <x v="495"/>
    <x v="230"/>
    <x v="771"/>
    <x v="748"/>
    <x v="728"/>
    <x v="10"/>
    <x v="1"/>
    <x v="0"/>
  </r>
  <r>
    <x v="7"/>
    <x v="1"/>
    <x v="888"/>
    <x v="7"/>
    <x v="357"/>
    <x v="1015"/>
    <x v="12"/>
    <x v="0"/>
    <x v="1"/>
    <x v="18"/>
    <x v="0"/>
    <x v="371"/>
    <x v="12"/>
    <x v="490"/>
    <x v="12"/>
    <x v="556"/>
    <x v="2"/>
    <x v="670"/>
    <x v="670"/>
    <x v="472"/>
    <x v="230"/>
    <x v="718"/>
    <x v="692"/>
    <x v="676"/>
    <x v="10"/>
    <x v="1"/>
    <x v="0"/>
  </r>
  <r>
    <x v="7"/>
    <x v="1"/>
    <x v="888"/>
    <x v="7"/>
    <x v="358"/>
    <x v="1015"/>
    <x v="3"/>
    <x v="0"/>
    <x v="1"/>
    <x v="18"/>
    <x v="0"/>
    <x v="57"/>
    <x v="3"/>
    <x v="59"/>
    <x v="12"/>
    <x v="78"/>
    <x v="2"/>
    <x v="119"/>
    <x v="127"/>
    <x v="63"/>
    <x v="230"/>
    <x v="148"/>
    <x v="130"/>
    <x v="125"/>
    <x v="10"/>
    <x v="1"/>
    <x v="0"/>
  </r>
  <r>
    <x v="7"/>
    <x v="1"/>
    <x v="888"/>
    <x v="7"/>
    <x v="359"/>
    <x v="1015"/>
    <x v="8"/>
    <x v="0"/>
    <x v="1"/>
    <x v="18"/>
    <x v="0"/>
    <x v="234"/>
    <x v="8"/>
    <x v="288"/>
    <x v="12"/>
    <x v="342"/>
    <x v="2"/>
    <x v="459"/>
    <x v="479"/>
    <x v="284"/>
    <x v="230"/>
    <x v="497"/>
    <x v="485"/>
    <x v="469"/>
    <x v="10"/>
    <x v="1"/>
    <x v="0"/>
  </r>
  <r>
    <x v="7"/>
    <x v="1"/>
    <x v="888"/>
    <x v="7"/>
    <x v="360"/>
    <x v="1015"/>
    <x v="8"/>
    <x v="0"/>
    <x v="1"/>
    <x v="18"/>
    <x v="0"/>
    <x v="237"/>
    <x v="8"/>
    <x v="292"/>
    <x v="12"/>
    <x v="345"/>
    <x v="2"/>
    <x v="466"/>
    <x v="482"/>
    <x v="288"/>
    <x v="230"/>
    <x v="502"/>
    <x v="490"/>
    <x v="477"/>
    <x v="10"/>
    <x v="1"/>
    <x v="0"/>
  </r>
  <r>
    <x v="7"/>
    <x v="1"/>
    <x v="888"/>
    <x v="7"/>
    <x v="361"/>
    <x v="1015"/>
    <x v="3"/>
    <x v="0"/>
    <x v="1"/>
    <x v="18"/>
    <x v="0"/>
    <x v="81"/>
    <x v="3"/>
    <x v="85"/>
    <x v="12"/>
    <x v="114"/>
    <x v="2"/>
    <x v="167"/>
    <x v="176"/>
    <x v="90"/>
    <x v="230"/>
    <x v="201"/>
    <x v="181"/>
    <x v="174"/>
    <x v="10"/>
    <x v="1"/>
    <x v="0"/>
  </r>
  <r>
    <x v="7"/>
    <x v="1"/>
    <x v="115"/>
    <x v="12"/>
    <x v="362"/>
    <x v="1015"/>
    <x v="0"/>
    <x v="2"/>
    <x v="1"/>
    <x v="9"/>
    <x v="0"/>
    <x v="921"/>
    <x v="0"/>
    <x v="0"/>
    <x v="32"/>
    <x v="0"/>
    <x v="4"/>
    <x v="0"/>
    <x v="1129"/>
    <x v="923"/>
    <x v="230"/>
    <x v="1425"/>
    <x v="0"/>
    <x v="0"/>
    <x v="21"/>
    <x v="3"/>
    <x v="2"/>
  </r>
  <r>
    <x v="7"/>
    <x v="1"/>
    <x v="888"/>
    <x v="7"/>
    <x v="363"/>
    <x v="1015"/>
    <x v="8"/>
    <x v="1"/>
    <x v="1"/>
    <x v="38"/>
    <x v="0"/>
    <x v="265"/>
    <x v="8"/>
    <x v="329"/>
    <x v="12"/>
    <x v="386"/>
    <x v="0"/>
    <x v="421"/>
    <x v="381"/>
    <x v="324"/>
    <x v="230"/>
    <x v="458"/>
    <x v="433"/>
    <x v="429"/>
    <x v="10"/>
    <x v="1"/>
    <x v="0"/>
  </r>
  <r>
    <x v="7"/>
    <x v="1"/>
    <x v="888"/>
    <x v="7"/>
    <x v="364"/>
    <x v="1015"/>
    <x v="5"/>
    <x v="1"/>
    <x v="1"/>
    <x v="38"/>
    <x v="0"/>
    <x v="154"/>
    <x v="5"/>
    <x v="176"/>
    <x v="12"/>
    <x v="219"/>
    <x v="0"/>
    <x v="247"/>
    <x v="220"/>
    <x v="181"/>
    <x v="230"/>
    <x v="288"/>
    <x v="258"/>
    <x v="256"/>
    <x v="10"/>
    <x v="1"/>
    <x v="0"/>
  </r>
  <r>
    <x v="7"/>
    <x v="1"/>
    <x v="888"/>
    <x v="7"/>
    <x v="365"/>
    <x v="1015"/>
    <x v="4"/>
    <x v="1"/>
    <x v="1"/>
    <x v="38"/>
    <x v="0"/>
    <x v="118"/>
    <x v="4"/>
    <x v="127"/>
    <x v="12"/>
    <x v="163"/>
    <x v="0"/>
    <x v="185"/>
    <x v="165"/>
    <x v="131"/>
    <x v="230"/>
    <x v="219"/>
    <x v="196"/>
    <x v="194"/>
    <x v="10"/>
    <x v="1"/>
    <x v="0"/>
  </r>
  <r>
    <x v="7"/>
    <x v="1"/>
    <x v="888"/>
    <x v="7"/>
    <x v="366"/>
    <x v="1015"/>
    <x v="1"/>
    <x v="1"/>
    <x v="1"/>
    <x v="38"/>
    <x v="0"/>
    <x v="17"/>
    <x v="1"/>
    <x v="18"/>
    <x v="12"/>
    <x v="25"/>
    <x v="0"/>
    <x v="27"/>
    <x v="21"/>
    <x v="23"/>
    <x v="230"/>
    <x v="33"/>
    <x v="27"/>
    <x v="28"/>
    <x v="10"/>
    <x v="1"/>
    <x v="0"/>
  </r>
  <r>
    <x v="7"/>
    <x v="1"/>
    <x v="888"/>
    <x v="7"/>
    <x v="367"/>
    <x v="1015"/>
    <x v="19"/>
    <x v="1"/>
    <x v="1"/>
    <x v="38"/>
    <x v="0"/>
    <x v="659"/>
    <x v="19"/>
    <x v="874"/>
    <x v="12"/>
    <x v="974"/>
    <x v="0"/>
    <x v="1027"/>
    <x v="935"/>
    <x v="816"/>
    <x v="230"/>
    <x v="1084"/>
    <x v="1056"/>
    <x v="1040"/>
    <x v="10"/>
    <x v="1"/>
    <x v="0"/>
  </r>
  <r>
    <x v="7"/>
    <x v="1"/>
    <x v="888"/>
    <x v="7"/>
    <x v="368"/>
    <x v="1015"/>
    <x v="8"/>
    <x v="1"/>
    <x v="1"/>
    <x v="38"/>
    <x v="0"/>
    <x v="292"/>
    <x v="8"/>
    <x v="370"/>
    <x v="12"/>
    <x v="428"/>
    <x v="0"/>
    <x v="463"/>
    <x v="423"/>
    <x v="362"/>
    <x v="230"/>
    <x v="498"/>
    <x v="475"/>
    <x v="473"/>
    <x v="10"/>
    <x v="1"/>
    <x v="0"/>
  </r>
  <r>
    <x v="7"/>
    <x v="1"/>
    <x v="888"/>
    <x v="7"/>
    <x v="369"/>
    <x v="1015"/>
    <x v="4"/>
    <x v="1"/>
    <x v="1"/>
    <x v="38"/>
    <x v="0"/>
    <x v="119"/>
    <x v="4"/>
    <x v="128"/>
    <x v="12"/>
    <x v="165"/>
    <x v="0"/>
    <x v="187"/>
    <x v="168"/>
    <x v="132"/>
    <x v="230"/>
    <x v="221"/>
    <x v="198"/>
    <x v="196"/>
    <x v="10"/>
    <x v="1"/>
    <x v="0"/>
  </r>
  <r>
    <x v="7"/>
    <x v="1"/>
    <x v="888"/>
    <x v="7"/>
    <x v="371"/>
    <x v="1015"/>
    <x v="3"/>
    <x v="1"/>
    <x v="1"/>
    <x v="38"/>
    <x v="0"/>
    <x v="80"/>
    <x v="3"/>
    <x v="84"/>
    <x v="12"/>
    <x v="113"/>
    <x v="0"/>
    <x v="131"/>
    <x v="116"/>
    <x v="89"/>
    <x v="230"/>
    <x v="155"/>
    <x v="136"/>
    <x v="133"/>
    <x v="10"/>
    <x v="1"/>
    <x v="0"/>
  </r>
  <r>
    <x v="7"/>
    <x v="1"/>
    <x v="888"/>
    <x v="7"/>
    <x v="372"/>
    <x v="1015"/>
    <x v="1"/>
    <x v="1"/>
    <x v="1"/>
    <x v="38"/>
    <x v="0"/>
    <x v="7"/>
    <x v="1"/>
    <x v="8"/>
    <x v="12"/>
    <x v="11"/>
    <x v="0"/>
    <x v="9"/>
    <x v="7"/>
    <x v="11"/>
    <x v="230"/>
    <x v="12"/>
    <x v="9"/>
    <x v="9"/>
    <x v="10"/>
    <x v="1"/>
    <x v="0"/>
  </r>
  <r>
    <x v="7"/>
    <x v="1"/>
    <x v="888"/>
    <x v="7"/>
    <x v="373"/>
    <x v="1015"/>
    <x v="3"/>
    <x v="1"/>
    <x v="1"/>
    <x v="38"/>
    <x v="0"/>
    <x v="80"/>
    <x v="3"/>
    <x v="84"/>
    <x v="12"/>
    <x v="113"/>
    <x v="0"/>
    <x v="131"/>
    <x v="116"/>
    <x v="89"/>
    <x v="230"/>
    <x v="155"/>
    <x v="136"/>
    <x v="133"/>
    <x v="10"/>
    <x v="1"/>
    <x v="0"/>
  </r>
  <r>
    <x v="7"/>
    <x v="1"/>
    <x v="888"/>
    <x v="7"/>
    <x v="374"/>
    <x v="1015"/>
    <x v="4"/>
    <x v="1"/>
    <x v="1"/>
    <x v="38"/>
    <x v="0"/>
    <x v="131"/>
    <x v="4"/>
    <x v="144"/>
    <x v="12"/>
    <x v="182"/>
    <x v="0"/>
    <x v="207"/>
    <x v="185"/>
    <x v="148"/>
    <x v="230"/>
    <x v="239"/>
    <x v="217"/>
    <x v="216"/>
    <x v="10"/>
    <x v="1"/>
    <x v="0"/>
  </r>
  <r>
    <x v="7"/>
    <x v="1"/>
    <x v="888"/>
    <x v="7"/>
    <x v="375"/>
    <x v="1015"/>
    <x v="12"/>
    <x v="1"/>
    <x v="1"/>
    <x v="38"/>
    <x v="0"/>
    <x v="436"/>
    <x v="12"/>
    <x v="580"/>
    <x v="12"/>
    <x v="642"/>
    <x v="0"/>
    <x v="686"/>
    <x v="625"/>
    <x v="529"/>
    <x v="230"/>
    <x v="734"/>
    <x v="703"/>
    <x v="690"/>
    <x v="10"/>
    <x v="1"/>
    <x v="0"/>
  </r>
  <r>
    <x v="7"/>
    <x v="1"/>
    <x v="888"/>
    <x v="7"/>
    <x v="376"/>
    <x v="1015"/>
    <x v="15"/>
    <x v="1"/>
    <x v="1"/>
    <x v="38"/>
    <x v="0"/>
    <x v="467"/>
    <x v="15"/>
    <x v="619"/>
    <x v="12"/>
    <x v="693"/>
    <x v="0"/>
    <x v="742"/>
    <x v="674"/>
    <x v="568"/>
    <x v="230"/>
    <x v="785"/>
    <x v="755"/>
    <x v="744"/>
    <x v="10"/>
    <x v="1"/>
    <x v="0"/>
  </r>
  <r>
    <x v="7"/>
    <x v="1"/>
    <x v="888"/>
    <x v="7"/>
    <x v="377"/>
    <x v="1015"/>
    <x v="4"/>
    <x v="1"/>
    <x v="1"/>
    <x v="38"/>
    <x v="0"/>
    <x v="115"/>
    <x v="4"/>
    <x v="123"/>
    <x v="12"/>
    <x v="159"/>
    <x v="0"/>
    <x v="181"/>
    <x v="161"/>
    <x v="127"/>
    <x v="230"/>
    <x v="214"/>
    <x v="192"/>
    <x v="190"/>
    <x v="10"/>
    <x v="1"/>
    <x v="0"/>
  </r>
  <r>
    <x v="7"/>
    <x v="1"/>
    <x v="888"/>
    <x v="7"/>
    <x v="378"/>
    <x v="1015"/>
    <x v="2"/>
    <x v="0"/>
    <x v="1"/>
    <x v="18"/>
    <x v="0"/>
    <x v="55"/>
    <x v="2"/>
    <x v="57"/>
    <x v="12"/>
    <x v="75"/>
    <x v="2"/>
    <x v="103"/>
    <x v="110"/>
    <x v="61"/>
    <x v="230"/>
    <x v="130"/>
    <x v="112"/>
    <x v="109"/>
    <x v="10"/>
    <x v="1"/>
    <x v="0"/>
  </r>
  <r>
    <x v="7"/>
    <x v="1"/>
    <x v="888"/>
    <x v="7"/>
    <x v="379"/>
    <x v="1015"/>
    <x v="6"/>
    <x v="1"/>
    <x v="1"/>
    <x v="38"/>
    <x v="0"/>
    <x v="190"/>
    <x v="6"/>
    <x v="226"/>
    <x v="12"/>
    <x v="276"/>
    <x v="0"/>
    <x v="316"/>
    <x v="282"/>
    <x v="226"/>
    <x v="230"/>
    <x v="353"/>
    <x v="328"/>
    <x v="327"/>
    <x v="10"/>
    <x v="1"/>
    <x v="0"/>
  </r>
  <r>
    <x v="7"/>
    <x v="1"/>
    <x v="888"/>
    <x v="7"/>
    <x v="380"/>
    <x v="1015"/>
    <x v="2"/>
    <x v="1"/>
    <x v="1"/>
    <x v="38"/>
    <x v="0"/>
    <x v="43"/>
    <x v="2"/>
    <x v="45"/>
    <x v="12"/>
    <x v="55"/>
    <x v="2"/>
    <x v="93"/>
    <x v="89"/>
    <x v="46"/>
    <x v="230"/>
    <x v="114"/>
    <x v="100"/>
    <x v="99"/>
    <x v="10"/>
    <x v="1"/>
    <x v="0"/>
  </r>
  <r>
    <x v="7"/>
    <x v="1"/>
    <x v="888"/>
    <x v="7"/>
    <x v="381"/>
    <x v="1015"/>
    <x v="8"/>
    <x v="0"/>
    <x v="1"/>
    <x v="18"/>
    <x v="0"/>
    <x v="283"/>
    <x v="8"/>
    <x v="357"/>
    <x v="12"/>
    <x v="414"/>
    <x v="0"/>
    <x v="447"/>
    <x v="409"/>
    <x v="350"/>
    <x v="230"/>
    <x v="484"/>
    <x v="460"/>
    <x v="456"/>
    <x v="10"/>
    <x v="1"/>
    <x v="0"/>
  </r>
  <r>
    <x v="7"/>
    <x v="1"/>
    <x v="888"/>
    <x v="7"/>
    <x v="383"/>
    <x v="1015"/>
    <x v="4"/>
    <x v="1"/>
    <x v="1"/>
    <x v="38"/>
    <x v="0"/>
    <x v="110"/>
    <x v="4"/>
    <x v="117"/>
    <x v="12"/>
    <x v="151"/>
    <x v="0"/>
    <x v="173"/>
    <x v="154"/>
    <x v="121"/>
    <x v="230"/>
    <x v="206"/>
    <x v="184"/>
    <x v="181"/>
    <x v="10"/>
    <x v="1"/>
    <x v="0"/>
  </r>
  <r>
    <x v="7"/>
    <x v="1"/>
    <x v="888"/>
    <x v="7"/>
    <x v="384"/>
    <x v="1015"/>
    <x v="5"/>
    <x v="1"/>
    <x v="1"/>
    <x v="38"/>
    <x v="0"/>
    <x v="185"/>
    <x v="5"/>
    <x v="220"/>
    <x v="12"/>
    <x v="268"/>
    <x v="0"/>
    <x v="305"/>
    <x v="271"/>
    <x v="219"/>
    <x v="230"/>
    <x v="340"/>
    <x v="320"/>
    <x v="315"/>
    <x v="10"/>
    <x v="1"/>
    <x v="0"/>
  </r>
  <r>
    <x v="7"/>
    <x v="1"/>
    <x v="888"/>
    <x v="7"/>
    <x v="385"/>
    <x v="1015"/>
    <x v="1"/>
    <x v="1"/>
    <x v="1"/>
    <x v="38"/>
    <x v="0"/>
    <x v="19"/>
    <x v="1"/>
    <x v="20"/>
    <x v="12"/>
    <x v="28"/>
    <x v="0"/>
    <x v="32"/>
    <x v="25"/>
    <x v="25"/>
    <x v="230"/>
    <x v="39"/>
    <x v="33"/>
    <x v="34"/>
    <x v="10"/>
    <x v="1"/>
    <x v="0"/>
  </r>
  <r>
    <x v="7"/>
    <x v="1"/>
    <x v="888"/>
    <x v="7"/>
    <x v="1245"/>
    <x v="1015"/>
    <x v="16"/>
    <x v="1"/>
    <x v="1"/>
    <x v="38"/>
    <x v="0"/>
    <x v="508"/>
    <x v="16"/>
    <x v="672"/>
    <x v="12"/>
    <x v="741"/>
    <x v="0"/>
    <x v="793"/>
    <x v="721"/>
    <x v="606"/>
    <x v="230"/>
    <x v="840"/>
    <x v="807"/>
    <x v="796"/>
    <x v="10"/>
    <x v="1"/>
    <x v="0"/>
  </r>
  <r>
    <x v="7"/>
    <x v="1"/>
    <x v="888"/>
    <x v="7"/>
    <x v="1246"/>
    <x v="1015"/>
    <x v="4"/>
    <x v="1"/>
    <x v="1"/>
    <x v="38"/>
    <x v="0"/>
    <x v="119"/>
    <x v="4"/>
    <x v="128"/>
    <x v="12"/>
    <x v="165"/>
    <x v="0"/>
    <x v="187"/>
    <x v="168"/>
    <x v="132"/>
    <x v="230"/>
    <x v="221"/>
    <x v="198"/>
    <x v="196"/>
    <x v="10"/>
    <x v="1"/>
    <x v="0"/>
  </r>
  <r>
    <x v="7"/>
    <x v="1"/>
    <x v="888"/>
    <x v="7"/>
    <x v="1247"/>
    <x v="1015"/>
    <x v="5"/>
    <x v="1"/>
    <x v="1"/>
    <x v="38"/>
    <x v="0"/>
    <x v="173"/>
    <x v="5"/>
    <x v="203"/>
    <x v="12"/>
    <x v="249"/>
    <x v="0"/>
    <x v="287"/>
    <x v="254"/>
    <x v="203"/>
    <x v="230"/>
    <x v="322"/>
    <x v="299"/>
    <x v="296"/>
    <x v="10"/>
    <x v="1"/>
    <x v="0"/>
  </r>
  <r>
    <x v="7"/>
    <x v="1"/>
    <x v="888"/>
    <x v="7"/>
    <x v="1248"/>
    <x v="1015"/>
    <x v="4"/>
    <x v="1"/>
    <x v="1"/>
    <x v="38"/>
    <x v="0"/>
    <x v="123"/>
    <x v="4"/>
    <x v="134"/>
    <x v="12"/>
    <x v="172"/>
    <x v="0"/>
    <x v="197"/>
    <x v="175"/>
    <x v="137"/>
    <x v="230"/>
    <x v="229"/>
    <x v="206"/>
    <x v="205"/>
    <x v="10"/>
    <x v="1"/>
    <x v="0"/>
  </r>
  <r>
    <x v="7"/>
    <x v="1"/>
    <x v="888"/>
    <x v="7"/>
    <x v="1249"/>
    <x v="1015"/>
    <x v="8"/>
    <x v="1"/>
    <x v="1"/>
    <x v="38"/>
    <x v="0"/>
    <x v="281"/>
    <x v="8"/>
    <x v="352"/>
    <x v="12"/>
    <x v="410"/>
    <x v="0"/>
    <x v="443"/>
    <x v="405"/>
    <x v="346"/>
    <x v="230"/>
    <x v="480"/>
    <x v="455"/>
    <x v="452"/>
    <x v="10"/>
    <x v="1"/>
    <x v="0"/>
  </r>
  <r>
    <x v="7"/>
    <x v="1"/>
    <x v="888"/>
    <x v="7"/>
    <x v="1250"/>
    <x v="1015"/>
    <x v="8"/>
    <x v="1"/>
    <x v="1"/>
    <x v="38"/>
    <x v="0"/>
    <x v="317"/>
    <x v="8"/>
    <x v="410"/>
    <x v="12"/>
    <x v="473"/>
    <x v="0"/>
    <x v="519"/>
    <x v="469"/>
    <x v="406"/>
    <x v="230"/>
    <x v="557"/>
    <x v="533"/>
    <x v="531"/>
    <x v="10"/>
    <x v="1"/>
    <x v="0"/>
  </r>
  <r>
    <x v="7"/>
    <x v="1"/>
    <x v="888"/>
    <x v="7"/>
    <x v="1251"/>
    <x v="1015"/>
    <x v="24"/>
    <x v="1"/>
    <x v="1"/>
    <x v="38"/>
    <x v="0"/>
    <x v="718"/>
    <x v="24"/>
    <x v="942"/>
    <x v="12"/>
    <x v="1067"/>
    <x v="0"/>
    <x v="1122"/>
    <x v="1013"/>
    <x v="860"/>
    <x v="230"/>
    <x v="1189"/>
    <x v="1160"/>
    <x v="1140"/>
    <x v="10"/>
    <x v="1"/>
    <x v="0"/>
  </r>
  <r>
    <x v="7"/>
    <x v="1"/>
    <x v="888"/>
    <x v="7"/>
    <x v="1252"/>
    <x v="1015"/>
    <x v="16"/>
    <x v="0"/>
    <x v="1"/>
    <x v="18"/>
    <x v="0"/>
    <x v="447"/>
    <x v="16"/>
    <x v="591"/>
    <x v="12"/>
    <x v="657"/>
    <x v="2"/>
    <x v="804"/>
    <x v="869"/>
    <x v="540"/>
    <x v="230"/>
    <x v="851"/>
    <x v="834"/>
    <x v="806"/>
    <x v="10"/>
    <x v="1"/>
    <x v="0"/>
  </r>
  <r>
    <x v="7"/>
    <x v="1"/>
    <x v="888"/>
    <x v="7"/>
    <x v="1253"/>
    <x v="1015"/>
    <x v="18"/>
    <x v="0"/>
    <x v="1"/>
    <x v="18"/>
    <x v="0"/>
    <x v="476"/>
    <x v="18"/>
    <x v="631"/>
    <x v="12"/>
    <x v="703"/>
    <x v="2"/>
    <x v="909"/>
    <x v="962"/>
    <x v="575"/>
    <x v="230"/>
    <x v="957"/>
    <x v="957"/>
    <x v="915"/>
    <x v="10"/>
    <x v="1"/>
    <x v="0"/>
  </r>
  <r>
    <x v="7"/>
    <x v="1"/>
    <x v="888"/>
    <x v="7"/>
    <x v="1254"/>
    <x v="1015"/>
    <x v="8"/>
    <x v="0"/>
    <x v="1"/>
    <x v="18"/>
    <x v="0"/>
    <x v="250"/>
    <x v="8"/>
    <x v="310"/>
    <x v="12"/>
    <x v="362"/>
    <x v="2"/>
    <x v="500"/>
    <x v="508"/>
    <x v="303"/>
    <x v="230"/>
    <x v="537"/>
    <x v="528"/>
    <x v="513"/>
    <x v="10"/>
    <x v="1"/>
    <x v="0"/>
  </r>
  <r>
    <x v="7"/>
    <x v="1"/>
    <x v="888"/>
    <x v="7"/>
    <x v="1255"/>
    <x v="1015"/>
    <x v="4"/>
    <x v="0"/>
    <x v="1"/>
    <x v="18"/>
    <x v="0"/>
    <x v="95"/>
    <x v="4"/>
    <x v="101"/>
    <x v="12"/>
    <x v="129"/>
    <x v="2"/>
    <x v="196"/>
    <x v="207"/>
    <x v="101"/>
    <x v="230"/>
    <x v="228"/>
    <x v="209"/>
    <x v="204"/>
    <x v="10"/>
    <x v="1"/>
    <x v="0"/>
  </r>
  <r>
    <x v="7"/>
    <x v="1"/>
    <x v="888"/>
    <x v="7"/>
    <x v="1256"/>
    <x v="1015"/>
    <x v="1"/>
    <x v="0"/>
    <x v="1"/>
    <x v="18"/>
    <x v="0"/>
    <x v="10"/>
    <x v="1"/>
    <x v="11"/>
    <x v="12"/>
    <x v="15"/>
    <x v="2"/>
    <x v="31"/>
    <x v="34"/>
    <x v="14"/>
    <x v="230"/>
    <x v="41"/>
    <x v="36"/>
    <x v="33"/>
    <x v="10"/>
    <x v="1"/>
    <x v="0"/>
  </r>
  <r>
    <x v="7"/>
    <x v="1"/>
    <x v="888"/>
    <x v="7"/>
    <x v="1257"/>
    <x v="1015"/>
    <x v="10"/>
    <x v="0"/>
    <x v="1"/>
    <x v="18"/>
    <x v="0"/>
    <x v="309"/>
    <x v="10"/>
    <x v="395"/>
    <x v="12"/>
    <x v="453"/>
    <x v="2"/>
    <x v="576"/>
    <x v="573"/>
    <x v="385"/>
    <x v="230"/>
    <x v="619"/>
    <x v="605"/>
    <x v="590"/>
    <x v="10"/>
    <x v="1"/>
    <x v="0"/>
  </r>
  <r>
    <x v="7"/>
    <x v="1"/>
    <x v="888"/>
    <x v="7"/>
    <x v="1258"/>
    <x v="1015"/>
    <x v="10"/>
    <x v="0"/>
    <x v="1"/>
    <x v="18"/>
    <x v="0"/>
    <x v="330"/>
    <x v="10"/>
    <x v="428"/>
    <x v="12"/>
    <x v="488"/>
    <x v="2"/>
    <x v="612"/>
    <x v="597"/>
    <x v="418"/>
    <x v="230"/>
    <x v="657"/>
    <x v="633"/>
    <x v="623"/>
    <x v="10"/>
    <x v="1"/>
    <x v="0"/>
  </r>
  <r>
    <x v="7"/>
    <x v="1"/>
    <x v="888"/>
    <x v="7"/>
    <x v="1259"/>
    <x v="1015"/>
    <x v="7"/>
    <x v="0"/>
    <x v="1"/>
    <x v="17"/>
    <x v="0"/>
    <x v="227"/>
    <x v="7"/>
    <x v="278"/>
    <x v="12"/>
    <x v="333"/>
    <x v="2"/>
    <x v="436"/>
    <x v="465"/>
    <x v="276"/>
    <x v="230"/>
    <x v="474"/>
    <x v="463"/>
    <x v="445"/>
    <x v="10"/>
    <x v="1"/>
    <x v="0"/>
  </r>
  <r>
    <x v="7"/>
    <x v="1"/>
    <x v="888"/>
    <x v="7"/>
    <x v="1260"/>
    <x v="1015"/>
    <x v="2"/>
    <x v="0"/>
    <x v="1"/>
    <x v="18"/>
    <x v="0"/>
    <x v="26"/>
    <x v="2"/>
    <x v="27"/>
    <x v="12"/>
    <x v="35"/>
    <x v="2"/>
    <x v="54"/>
    <x v="65"/>
    <x v="31"/>
    <x v="230"/>
    <x v="72"/>
    <x v="58"/>
    <x v="56"/>
    <x v="10"/>
    <x v="1"/>
    <x v="0"/>
  </r>
  <r>
    <x v="7"/>
    <x v="1"/>
    <x v="888"/>
    <x v="7"/>
    <x v="1261"/>
    <x v="1015"/>
    <x v="5"/>
    <x v="0"/>
    <x v="1"/>
    <x v="18"/>
    <x v="0"/>
    <x v="140"/>
    <x v="5"/>
    <x v="158"/>
    <x v="12"/>
    <x v="197"/>
    <x v="2"/>
    <x v="286"/>
    <x v="289"/>
    <x v="160"/>
    <x v="230"/>
    <x v="321"/>
    <x v="302"/>
    <x v="295"/>
    <x v="10"/>
    <x v="1"/>
    <x v="0"/>
  </r>
  <r>
    <x v="7"/>
    <x v="1"/>
    <x v="115"/>
    <x v="12"/>
    <x v="1262"/>
    <x v="1015"/>
    <x v="0"/>
    <x v="2"/>
    <x v="1"/>
    <x v="0"/>
    <x v="0"/>
    <x v="921"/>
    <x v="0"/>
    <x v="0"/>
    <x v="32"/>
    <x v="0"/>
    <x v="4"/>
    <x v="0"/>
    <x v="1129"/>
    <x v="923"/>
    <x v="230"/>
    <x v="1425"/>
    <x v="0"/>
    <x v="0"/>
    <x v="21"/>
    <x v="3"/>
    <x v="2"/>
  </r>
  <r>
    <x v="7"/>
    <x v="1"/>
    <x v="888"/>
    <x v="7"/>
    <x v="1263"/>
    <x v="1015"/>
    <x v="4"/>
    <x v="0"/>
    <x v="1"/>
    <x v="18"/>
    <x v="0"/>
    <x v="100"/>
    <x v="4"/>
    <x v="106"/>
    <x v="12"/>
    <x v="137"/>
    <x v="2"/>
    <x v="204"/>
    <x v="215"/>
    <x v="109"/>
    <x v="230"/>
    <x v="236"/>
    <x v="220"/>
    <x v="213"/>
    <x v="10"/>
    <x v="1"/>
    <x v="0"/>
  </r>
  <r>
    <x v="7"/>
    <x v="1"/>
    <x v="888"/>
    <x v="7"/>
    <x v="1264"/>
    <x v="1015"/>
    <x v="16"/>
    <x v="0"/>
    <x v="1"/>
    <x v="18"/>
    <x v="0"/>
    <x v="422"/>
    <x v="16"/>
    <x v="559"/>
    <x v="12"/>
    <x v="621"/>
    <x v="2"/>
    <x v="763"/>
    <x v="781"/>
    <x v="518"/>
    <x v="230"/>
    <x v="813"/>
    <x v="787"/>
    <x v="766"/>
    <x v="10"/>
    <x v="1"/>
    <x v="0"/>
  </r>
  <r>
    <x v="7"/>
    <x v="1"/>
    <x v="888"/>
    <x v="7"/>
    <x v="1267"/>
    <x v="1015"/>
    <x v="9"/>
    <x v="0"/>
    <x v="1"/>
    <x v="18"/>
    <x v="0"/>
    <x v="267"/>
    <x v="9"/>
    <x v="331"/>
    <x v="12"/>
    <x v="389"/>
    <x v="2"/>
    <x v="531"/>
    <x v="532"/>
    <x v="326"/>
    <x v="230"/>
    <x v="573"/>
    <x v="552"/>
    <x v="543"/>
    <x v="10"/>
    <x v="1"/>
    <x v="0"/>
  </r>
  <r>
    <x v="7"/>
    <x v="1"/>
    <x v="888"/>
    <x v="7"/>
    <x v="1265"/>
    <x v="1015"/>
    <x v="20"/>
    <x v="0"/>
    <x v="1"/>
    <x v="18"/>
    <x v="0"/>
    <x v="661"/>
    <x v="20"/>
    <x v="876"/>
    <x v="12"/>
    <x v="977"/>
    <x v="2"/>
    <x v="1115"/>
    <x v="1039"/>
    <x v="819"/>
    <x v="230"/>
    <x v="1182"/>
    <x v="1159"/>
    <x v="1129"/>
    <x v="10"/>
    <x v="1"/>
    <x v="0"/>
  </r>
  <r>
    <x v="7"/>
    <x v="1"/>
    <x v="888"/>
    <x v="7"/>
    <x v="1266"/>
    <x v="1015"/>
    <x v="1"/>
    <x v="1"/>
    <x v="1"/>
    <x v="38"/>
    <x v="0"/>
    <x v="17"/>
    <x v="1"/>
    <x v="18"/>
    <x v="12"/>
    <x v="25"/>
    <x v="0"/>
    <x v="27"/>
    <x v="21"/>
    <x v="23"/>
    <x v="230"/>
    <x v="33"/>
    <x v="27"/>
    <x v="28"/>
    <x v="10"/>
    <x v="1"/>
    <x v="0"/>
  </r>
  <r>
    <x v="7"/>
    <x v="4"/>
    <x v="154"/>
    <x v="7"/>
    <x v="1267"/>
    <x v="727"/>
    <x v="9"/>
    <x v="0"/>
    <x v="1"/>
    <x v="18"/>
    <x v="0"/>
    <x v="267"/>
    <x v="9"/>
    <x v="331"/>
    <x v="12"/>
    <x v="389"/>
    <x v="2"/>
    <x v="531"/>
    <x v="532"/>
    <x v="326"/>
    <x v="230"/>
    <x v="573"/>
    <x v="552"/>
    <x v="543"/>
    <x v="10"/>
    <x v="1"/>
    <x v="0"/>
  </r>
  <r>
    <x v="7"/>
    <x v="6"/>
    <x v="15"/>
    <x v="8"/>
    <x v="1268"/>
    <x v="731"/>
    <x v="3"/>
    <x v="0"/>
    <x v="1"/>
    <x v="16"/>
    <x v="0"/>
    <x v="72"/>
    <x v="3"/>
    <x v="74"/>
    <x v="12"/>
    <x v="100"/>
    <x v="2"/>
    <x v="148"/>
    <x v="153"/>
    <x v="923"/>
    <x v="230"/>
    <x v="159"/>
    <x v="158"/>
    <x v="155"/>
    <x v="13"/>
    <x v="1"/>
    <x v="0"/>
  </r>
  <r>
    <x v="7"/>
    <x v="6"/>
    <x v="332"/>
    <x v="8"/>
    <x v="1269"/>
    <x v="732"/>
    <x v="2"/>
    <x v="0"/>
    <x v="1"/>
    <x v="17"/>
    <x v="0"/>
    <x v="39"/>
    <x v="2"/>
    <x v="40"/>
    <x v="12"/>
    <x v="47"/>
    <x v="2"/>
    <x v="89"/>
    <x v="85"/>
    <x v="923"/>
    <x v="230"/>
    <x v="100"/>
    <x v="96"/>
    <x v="95"/>
    <x v="13"/>
    <x v="1"/>
    <x v="0"/>
  </r>
  <r>
    <x v="7"/>
    <x v="6"/>
    <x v="534"/>
    <x v="8"/>
    <x v="1270"/>
    <x v="733"/>
    <x v="2"/>
    <x v="1"/>
    <x v="1"/>
    <x v="38"/>
    <x v="0"/>
    <x v="44"/>
    <x v="2"/>
    <x v="46"/>
    <x v="12"/>
    <x v="57"/>
    <x v="0"/>
    <x v="69"/>
    <x v="59"/>
    <x v="923"/>
    <x v="230"/>
    <x v="68"/>
    <x v="72"/>
    <x v="73"/>
    <x v="13"/>
    <x v="1"/>
    <x v="0"/>
  </r>
  <r>
    <x v="7"/>
    <x v="6"/>
    <x v="717"/>
    <x v="8"/>
    <x v="1271"/>
    <x v="728"/>
    <x v="2"/>
    <x v="1"/>
    <x v="1"/>
    <x v="38"/>
    <x v="0"/>
    <x v="40"/>
    <x v="2"/>
    <x v="41"/>
    <x v="12"/>
    <x v="49"/>
    <x v="0"/>
    <x v="59"/>
    <x v="51"/>
    <x v="923"/>
    <x v="230"/>
    <x v="60"/>
    <x v="63"/>
    <x v="61"/>
    <x v="13"/>
    <x v="1"/>
    <x v="0"/>
  </r>
  <r>
    <x v="7"/>
    <x v="7"/>
    <x v="356"/>
    <x v="7"/>
    <x v="1272"/>
    <x v="561"/>
    <x v="4"/>
    <x v="1"/>
    <x v="1"/>
    <x v="38"/>
    <x v="0"/>
    <x v="122"/>
    <x v="4"/>
    <x v="133"/>
    <x v="12"/>
    <x v="171"/>
    <x v="0"/>
    <x v="195"/>
    <x v="174"/>
    <x v="136"/>
    <x v="230"/>
    <x v="227"/>
    <x v="205"/>
    <x v="203"/>
    <x v="10"/>
    <x v="1"/>
    <x v="0"/>
  </r>
  <r>
    <x v="7"/>
    <x v="7"/>
    <x v="56"/>
    <x v="7"/>
    <x v="1273"/>
    <x v="563"/>
    <x v="4"/>
    <x v="1"/>
    <x v="1"/>
    <x v="38"/>
    <x v="0"/>
    <x v="123"/>
    <x v="4"/>
    <x v="134"/>
    <x v="12"/>
    <x v="172"/>
    <x v="0"/>
    <x v="197"/>
    <x v="175"/>
    <x v="137"/>
    <x v="230"/>
    <x v="229"/>
    <x v="206"/>
    <x v="205"/>
    <x v="10"/>
    <x v="1"/>
    <x v="0"/>
  </r>
  <r>
    <x v="7"/>
    <x v="7"/>
    <x v="588"/>
    <x v="7"/>
    <x v="1274"/>
    <x v="564"/>
    <x v="13"/>
    <x v="1"/>
    <x v="1"/>
    <x v="38"/>
    <x v="0"/>
    <x v="397"/>
    <x v="13"/>
    <x v="521"/>
    <x v="12"/>
    <x v="587"/>
    <x v="0"/>
    <x v="636"/>
    <x v="576"/>
    <x v="497"/>
    <x v="230"/>
    <x v="681"/>
    <x v="648"/>
    <x v="642"/>
    <x v="10"/>
    <x v="1"/>
    <x v="0"/>
  </r>
  <r>
    <x v="7"/>
    <x v="7"/>
    <x v="391"/>
    <x v="7"/>
    <x v="1275"/>
    <x v="565"/>
    <x v="6"/>
    <x v="1"/>
    <x v="1"/>
    <x v="38"/>
    <x v="0"/>
    <x v="182"/>
    <x v="6"/>
    <x v="216"/>
    <x v="12"/>
    <x v="262"/>
    <x v="0"/>
    <x v="299"/>
    <x v="265"/>
    <x v="213"/>
    <x v="230"/>
    <x v="334"/>
    <x v="313"/>
    <x v="309"/>
    <x v="10"/>
    <x v="1"/>
    <x v="0"/>
  </r>
  <r>
    <x v="7"/>
    <x v="7"/>
    <x v="677"/>
    <x v="7"/>
    <x v="1276"/>
    <x v="568"/>
    <x v="6"/>
    <x v="1"/>
    <x v="1"/>
    <x v="38"/>
    <x v="0"/>
    <x v="196"/>
    <x v="6"/>
    <x v="234"/>
    <x v="12"/>
    <x v="281"/>
    <x v="0"/>
    <x v="319"/>
    <x v="290"/>
    <x v="231"/>
    <x v="230"/>
    <x v="358"/>
    <x v="333"/>
    <x v="332"/>
    <x v="10"/>
    <x v="1"/>
    <x v="0"/>
  </r>
  <r>
    <x v="7"/>
    <x v="7"/>
    <x v="488"/>
    <x v="7"/>
    <x v="1277"/>
    <x v="577"/>
    <x v="10"/>
    <x v="1"/>
    <x v="1"/>
    <x v="38"/>
    <x v="0"/>
    <x v="354"/>
    <x v="10"/>
    <x v="466"/>
    <x v="12"/>
    <x v="529"/>
    <x v="0"/>
    <x v="570"/>
    <x v="525"/>
    <x v="449"/>
    <x v="230"/>
    <x v="611"/>
    <x v="588"/>
    <x v="583"/>
    <x v="10"/>
    <x v="1"/>
    <x v="0"/>
  </r>
  <r>
    <x v="7"/>
    <x v="7"/>
    <x v="317"/>
    <x v="7"/>
    <x v="1278"/>
    <x v="581"/>
    <x v="4"/>
    <x v="1"/>
    <x v="1"/>
    <x v="38"/>
    <x v="0"/>
    <x v="109"/>
    <x v="4"/>
    <x v="116"/>
    <x v="12"/>
    <x v="150"/>
    <x v="0"/>
    <x v="172"/>
    <x v="152"/>
    <x v="120"/>
    <x v="230"/>
    <x v="205"/>
    <x v="183"/>
    <x v="179"/>
    <x v="10"/>
    <x v="1"/>
    <x v="0"/>
  </r>
  <r>
    <x v="7"/>
    <x v="7"/>
    <x v="22"/>
    <x v="7"/>
    <x v="1279"/>
    <x v="569"/>
    <x v="8"/>
    <x v="1"/>
    <x v="1"/>
    <x v="38"/>
    <x v="0"/>
    <x v="282"/>
    <x v="8"/>
    <x v="355"/>
    <x v="12"/>
    <x v="413"/>
    <x v="0"/>
    <x v="446"/>
    <x v="408"/>
    <x v="349"/>
    <x v="230"/>
    <x v="483"/>
    <x v="458"/>
    <x v="455"/>
    <x v="10"/>
    <x v="1"/>
    <x v="0"/>
  </r>
  <r>
    <x v="7"/>
    <x v="7"/>
    <x v="383"/>
    <x v="7"/>
    <x v="1280"/>
    <x v="572"/>
    <x v="7"/>
    <x v="1"/>
    <x v="1"/>
    <x v="38"/>
    <x v="0"/>
    <x v="207"/>
    <x v="7"/>
    <x v="249"/>
    <x v="12"/>
    <x v="300"/>
    <x v="0"/>
    <x v="337"/>
    <x v="307"/>
    <x v="249"/>
    <x v="230"/>
    <x v="376"/>
    <x v="350"/>
    <x v="350"/>
    <x v="10"/>
    <x v="1"/>
    <x v="0"/>
  </r>
  <r>
    <x v="7"/>
    <x v="7"/>
    <x v="109"/>
    <x v="7"/>
    <x v="1281"/>
    <x v="578"/>
    <x v="5"/>
    <x v="1"/>
    <x v="1"/>
    <x v="38"/>
    <x v="0"/>
    <x v="149"/>
    <x v="5"/>
    <x v="169"/>
    <x v="12"/>
    <x v="210"/>
    <x v="0"/>
    <x v="239"/>
    <x v="211"/>
    <x v="172"/>
    <x v="230"/>
    <x v="280"/>
    <x v="248"/>
    <x v="247"/>
    <x v="10"/>
    <x v="1"/>
    <x v="0"/>
  </r>
  <r>
    <x v="7"/>
    <x v="7"/>
    <x v="204"/>
    <x v="7"/>
    <x v="1282"/>
    <x v="579"/>
    <x v="4"/>
    <x v="1"/>
    <x v="1"/>
    <x v="38"/>
    <x v="0"/>
    <x v="117"/>
    <x v="4"/>
    <x v="126"/>
    <x v="12"/>
    <x v="162"/>
    <x v="0"/>
    <x v="184"/>
    <x v="164"/>
    <x v="130"/>
    <x v="230"/>
    <x v="217"/>
    <x v="195"/>
    <x v="193"/>
    <x v="10"/>
    <x v="1"/>
    <x v="0"/>
  </r>
  <r>
    <x v="7"/>
    <x v="7"/>
    <x v="750"/>
    <x v="7"/>
    <x v="1283"/>
    <x v="566"/>
    <x v="4"/>
    <x v="1"/>
    <x v="1"/>
    <x v="38"/>
    <x v="0"/>
    <x v="134"/>
    <x v="4"/>
    <x v="149"/>
    <x v="12"/>
    <x v="187"/>
    <x v="0"/>
    <x v="213"/>
    <x v="191"/>
    <x v="152"/>
    <x v="230"/>
    <x v="246"/>
    <x v="223"/>
    <x v="223"/>
    <x v="10"/>
    <x v="1"/>
    <x v="0"/>
  </r>
  <r>
    <x v="7"/>
    <x v="7"/>
    <x v="196"/>
    <x v="7"/>
    <x v="1284"/>
    <x v="570"/>
    <x v="6"/>
    <x v="1"/>
    <x v="1"/>
    <x v="38"/>
    <x v="0"/>
    <x v="219"/>
    <x v="6"/>
    <x v="268"/>
    <x v="12"/>
    <x v="321"/>
    <x v="0"/>
    <x v="357"/>
    <x v="328"/>
    <x v="266"/>
    <x v="230"/>
    <x v="394"/>
    <x v="371"/>
    <x v="369"/>
    <x v="10"/>
    <x v="1"/>
    <x v="0"/>
  </r>
  <r>
    <x v="7"/>
    <x v="7"/>
    <x v="640"/>
    <x v="7"/>
    <x v="1285"/>
    <x v="582"/>
    <x v="8"/>
    <x v="1"/>
    <x v="1"/>
    <x v="38"/>
    <x v="0"/>
    <x v="256"/>
    <x v="8"/>
    <x v="317"/>
    <x v="12"/>
    <x v="374"/>
    <x v="0"/>
    <x v="409"/>
    <x v="370"/>
    <x v="313"/>
    <x v="230"/>
    <x v="446"/>
    <x v="422"/>
    <x v="418"/>
    <x v="10"/>
    <x v="1"/>
    <x v="0"/>
  </r>
  <r>
    <x v="7"/>
    <x v="7"/>
    <x v="679"/>
    <x v="7"/>
    <x v="1286"/>
    <x v="583"/>
    <x v="8"/>
    <x v="1"/>
    <x v="1"/>
    <x v="38"/>
    <x v="0"/>
    <x v="289"/>
    <x v="8"/>
    <x v="366"/>
    <x v="12"/>
    <x v="424"/>
    <x v="0"/>
    <x v="458"/>
    <x v="420"/>
    <x v="359"/>
    <x v="230"/>
    <x v="494"/>
    <x v="472"/>
    <x v="467"/>
    <x v="10"/>
    <x v="1"/>
    <x v="0"/>
  </r>
  <r>
    <x v="7"/>
    <x v="7"/>
    <x v="810"/>
    <x v="7"/>
    <x v="1287"/>
    <x v="574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  <x v="0"/>
  </r>
  <r>
    <x v="7"/>
    <x v="7"/>
    <x v="261"/>
    <x v="7"/>
    <x v="1288"/>
    <x v="575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  <x v="0"/>
  </r>
  <r>
    <x v="7"/>
    <x v="7"/>
    <x v="683"/>
    <x v="7"/>
    <x v="1289"/>
    <x v="576"/>
    <x v="4"/>
    <x v="1"/>
    <x v="1"/>
    <x v="38"/>
    <x v="0"/>
    <x v="116"/>
    <x v="4"/>
    <x v="124"/>
    <x v="12"/>
    <x v="160"/>
    <x v="0"/>
    <x v="182"/>
    <x v="162"/>
    <x v="128"/>
    <x v="230"/>
    <x v="215"/>
    <x v="193"/>
    <x v="191"/>
    <x v="10"/>
    <x v="1"/>
    <x v="0"/>
  </r>
  <r>
    <x v="7"/>
    <x v="7"/>
    <x v="829"/>
    <x v="7"/>
    <x v="1290"/>
    <x v="585"/>
    <x v="12"/>
    <x v="1"/>
    <x v="1"/>
    <x v="38"/>
    <x v="0"/>
    <x v="375"/>
    <x v="12"/>
    <x v="495"/>
    <x v="12"/>
    <x v="562"/>
    <x v="0"/>
    <x v="606"/>
    <x v="557"/>
    <x v="477"/>
    <x v="230"/>
    <x v="647"/>
    <x v="621"/>
    <x v="617"/>
    <x v="10"/>
    <x v="1"/>
    <x v="0"/>
  </r>
  <r>
    <x v="7"/>
    <x v="7"/>
    <x v="394"/>
    <x v="7"/>
    <x v="1291"/>
    <x v="586"/>
    <x v="6"/>
    <x v="1"/>
    <x v="1"/>
    <x v="38"/>
    <x v="0"/>
    <x v="201"/>
    <x v="6"/>
    <x v="241"/>
    <x v="12"/>
    <x v="290"/>
    <x v="0"/>
    <x v="327"/>
    <x v="297"/>
    <x v="239"/>
    <x v="230"/>
    <x v="365"/>
    <x v="341"/>
    <x v="340"/>
    <x v="10"/>
    <x v="1"/>
    <x v="0"/>
  </r>
  <r>
    <x v="7"/>
    <x v="7"/>
    <x v="466"/>
    <x v="7"/>
    <x v="1292"/>
    <x v="587"/>
    <x v="1"/>
    <x v="1"/>
    <x v="1"/>
    <x v="38"/>
    <x v="0"/>
    <x v="19"/>
    <x v="1"/>
    <x v="20"/>
    <x v="12"/>
    <x v="28"/>
    <x v="0"/>
    <x v="32"/>
    <x v="25"/>
    <x v="25"/>
    <x v="230"/>
    <x v="39"/>
    <x v="33"/>
    <x v="34"/>
    <x v="10"/>
    <x v="1"/>
    <x v="0"/>
  </r>
  <r>
    <x v="7"/>
    <x v="7"/>
    <x v="36"/>
    <x v="7"/>
    <x v="1293"/>
    <x v="588"/>
    <x v="16"/>
    <x v="1"/>
    <x v="1"/>
    <x v="38"/>
    <x v="0"/>
    <x v="546"/>
    <x v="16"/>
    <x v="731"/>
    <x v="12"/>
    <x v="791"/>
    <x v="0"/>
    <x v="838"/>
    <x v="764"/>
    <x v="643"/>
    <x v="230"/>
    <x v="879"/>
    <x v="856"/>
    <x v="841"/>
    <x v="10"/>
    <x v="1"/>
    <x v="0"/>
  </r>
  <r>
    <x v="7"/>
    <x v="7"/>
    <x v="257"/>
    <x v="7"/>
    <x v="1294"/>
    <x v="589"/>
    <x v="9"/>
    <x v="1"/>
    <x v="1"/>
    <x v="38"/>
    <x v="0"/>
    <x v="340"/>
    <x v="9"/>
    <x v="443"/>
    <x v="12"/>
    <x v="504"/>
    <x v="0"/>
    <x v="549"/>
    <x v="498"/>
    <x v="431"/>
    <x v="230"/>
    <x v="592"/>
    <x v="565"/>
    <x v="561"/>
    <x v="10"/>
    <x v="1"/>
    <x v="0"/>
  </r>
  <r>
    <x v="7"/>
    <x v="7"/>
    <x v="833"/>
    <x v="7"/>
    <x v="1295"/>
    <x v="590"/>
    <x v="8"/>
    <x v="1"/>
    <x v="1"/>
    <x v="38"/>
    <x v="0"/>
    <x v="290"/>
    <x v="8"/>
    <x v="368"/>
    <x v="12"/>
    <x v="426"/>
    <x v="0"/>
    <x v="460"/>
    <x v="421"/>
    <x v="360"/>
    <x v="230"/>
    <x v="495"/>
    <x v="473"/>
    <x v="470"/>
    <x v="10"/>
    <x v="1"/>
    <x v="0"/>
  </r>
  <r>
    <x v="7"/>
    <x v="7"/>
    <x v="301"/>
    <x v="7"/>
    <x v="1296"/>
    <x v="592"/>
    <x v="1"/>
    <x v="1"/>
    <x v="1"/>
    <x v="38"/>
    <x v="0"/>
    <x v="16"/>
    <x v="1"/>
    <x v="17"/>
    <x v="12"/>
    <x v="23"/>
    <x v="0"/>
    <x v="23"/>
    <x v="19"/>
    <x v="21"/>
    <x v="230"/>
    <x v="31"/>
    <x v="23"/>
    <x v="24"/>
    <x v="10"/>
    <x v="1"/>
    <x v="0"/>
  </r>
  <r>
    <x v="7"/>
    <x v="7"/>
    <x v="412"/>
    <x v="7"/>
    <x v="1297"/>
    <x v="591"/>
    <x v="3"/>
    <x v="1"/>
    <x v="1"/>
    <x v="38"/>
    <x v="0"/>
    <x v="82"/>
    <x v="3"/>
    <x v="86"/>
    <x v="12"/>
    <x v="115"/>
    <x v="0"/>
    <x v="133"/>
    <x v="118"/>
    <x v="91"/>
    <x v="230"/>
    <x v="158"/>
    <x v="138"/>
    <x v="135"/>
    <x v="10"/>
    <x v="1"/>
    <x v="0"/>
  </r>
  <r>
    <x v="7"/>
    <x v="7"/>
    <x v="102"/>
    <x v="7"/>
    <x v="1298"/>
    <x v="593"/>
    <x v="2"/>
    <x v="1"/>
    <x v="1"/>
    <x v="38"/>
    <x v="0"/>
    <x v="47"/>
    <x v="2"/>
    <x v="49"/>
    <x v="12"/>
    <x v="63"/>
    <x v="0"/>
    <x v="76"/>
    <x v="66"/>
    <x v="52"/>
    <x v="230"/>
    <x v="99"/>
    <x v="82"/>
    <x v="81"/>
    <x v="10"/>
    <x v="1"/>
    <x v="0"/>
  </r>
  <r>
    <x v="7"/>
    <x v="7"/>
    <x v="670"/>
    <x v="7"/>
    <x v="1299"/>
    <x v="594"/>
    <x v="8"/>
    <x v="1"/>
    <x v="1"/>
    <x v="38"/>
    <x v="0"/>
    <x v="284"/>
    <x v="8"/>
    <x v="359"/>
    <x v="12"/>
    <x v="416"/>
    <x v="0"/>
    <x v="449"/>
    <x v="411"/>
    <x v="352"/>
    <x v="230"/>
    <x v="486"/>
    <x v="462"/>
    <x v="458"/>
    <x v="10"/>
    <x v="1"/>
    <x v="0"/>
  </r>
  <r>
    <x v="7"/>
    <x v="7"/>
    <x v="344"/>
    <x v="7"/>
    <x v="1300"/>
    <x v="595"/>
    <x v="4"/>
    <x v="1"/>
    <x v="1"/>
    <x v="38"/>
    <x v="0"/>
    <x v="111"/>
    <x v="4"/>
    <x v="118"/>
    <x v="12"/>
    <x v="152"/>
    <x v="0"/>
    <x v="175"/>
    <x v="155"/>
    <x v="122"/>
    <x v="230"/>
    <x v="207"/>
    <x v="185"/>
    <x v="183"/>
    <x v="10"/>
    <x v="1"/>
    <x v="0"/>
  </r>
  <r>
    <x v="7"/>
    <x v="7"/>
    <x v="843"/>
    <x v="7"/>
    <x v="1301"/>
    <x v="596"/>
    <x v="1"/>
    <x v="1"/>
    <x v="1"/>
    <x v="38"/>
    <x v="0"/>
    <x v="14"/>
    <x v="1"/>
    <x v="15"/>
    <x v="12"/>
    <x v="20"/>
    <x v="0"/>
    <x v="18"/>
    <x v="16"/>
    <x v="19"/>
    <x v="230"/>
    <x v="27"/>
    <x v="18"/>
    <x v="19"/>
    <x v="10"/>
    <x v="1"/>
    <x v="0"/>
  </r>
  <r>
    <x v="7"/>
    <x v="7"/>
    <x v="618"/>
    <x v="7"/>
    <x v="1302"/>
    <x v="597"/>
    <x v="1"/>
    <x v="1"/>
    <x v="1"/>
    <x v="38"/>
    <x v="0"/>
    <x v="20"/>
    <x v="1"/>
    <x v="21"/>
    <x v="12"/>
    <x v="29"/>
    <x v="0"/>
    <x v="33"/>
    <x v="27"/>
    <x v="26"/>
    <x v="230"/>
    <x v="42"/>
    <x v="35"/>
    <x v="36"/>
    <x v="10"/>
    <x v="1"/>
    <x v="0"/>
  </r>
  <r>
    <x v="7"/>
    <x v="7"/>
    <x v="423"/>
    <x v="7"/>
    <x v="1303"/>
    <x v="584"/>
    <x v="10"/>
    <x v="1"/>
    <x v="1"/>
    <x v="38"/>
    <x v="0"/>
    <x v="262"/>
    <x v="10"/>
    <x v="324"/>
    <x v="12"/>
    <x v="381"/>
    <x v="0"/>
    <x v="416"/>
    <x v="377"/>
    <x v="320"/>
    <x v="230"/>
    <x v="454"/>
    <x v="428"/>
    <x v="425"/>
    <x v="10"/>
    <x v="1"/>
    <x v="0"/>
  </r>
  <r>
    <x v="7"/>
    <x v="7"/>
    <x v="129"/>
    <x v="7"/>
    <x v="1304"/>
    <x v="598"/>
    <x v="16"/>
    <x v="1"/>
    <x v="1"/>
    <x v="38"/>
    <x v="0"/>
    <x v="544"/>
    <x v="16"/>
    <x v="727"/>
    <x v="12"/>
    <x v="786"/>
    <x v="0"/>
    <x v="833"/>
    <x v="759"/>
    <x v="638"/>
    <x v="230"/>
    <x v="874"/>
    <x v="850"/>
    <x v="836"/>
    <x v="10"/>
    <x v="1"/>
    <x v="0"/>
  </r>
  <r>
    <x v="7"/>
    <x v="7"/>
    <x v="49"/>
    <x v="7"/>
    <x v="1305"/>
    <x v="599"/>
    <x v="8"/>
    <x v="1"/>
    <x v="1"/>
    <x v="38"/>
    <x v="0"/>
    <x v="295"/>
    <x v="8"/>
    <x v="374"/>
    <x v="12"/>
    <x v="432"/>
    <x v="0"/>
    <x v="469"/>
    <x v="427"/>
    <x v="366"/>
    <x v="230"/>
    <x v="506"/>
    <x v="481"/>
    <x v="480"/>
    <x v="10"/>
    <x v="1"/>
    <x v="0"/>
  </r>
  <r>
    <x v="7"/>
    <x v="7"/>
    <x v="780"/>
    <x v="7"/>
    <x v="1306"/>
    <x v="600"/>
    <x v="2"/>
    <x v="1"/>
    <x v="1"/>
    <x v="38"/>
    <x v="0"/>
    <x v="45"/>
    <x v="2"/>
    <x v="47"/>
    <x v="12"/>
    <x v="59"/>
    <x v="0"/>
    <x v="71"/>
    <x v="61"/>
    <x v="50"/>
    <x v="230"/>
    <x v="95"/>
    <x v="76"/>
    <x v="76"/>
    <x v="10"/>
    <x v="1"/>
    <x v="0"/>
  </r>
  <r>
    <x v="7"/>
    <x v="8"/>
    <x v="456"/>
    <x v="7"/>
    <x v="1307"/>
    <x v="601"/>
    <x v="8"/>
    <x v="0"/>
    <x v="1"/>
    <x v="18"/>
    <x v="0"/>
    <x v="238"/>
    <x v="8"/>
    <x v="293"/>
    <x v="12"/>
    <x v="348"/>
    <x v="2"/>
    <x v="467"/>
    <x v="484"/>
    <x v="290"/>
    <x v="230"/>
    <x v="505"/>
    <x v="491"/>
    <x v="478"/>
    <x v="10"/>
    <x v="1"/>
    <x v="0"/>
  </r>
  <r>
    <x v="7"/>
    <x v="8"/>
    <x v="502"/>
    <x v="7"/>
    <x v="1308"/>
    <x v="602"/>
    <x v="1"/>
    <x v="0"/>
    <x v="1"/>
    <x v="18"/>
    <x v="0"/>
    <x v="12"/>
    <x v="1"/>
    <x v="13"/>
    <x v="12"/>
    <x v="17"/>
    <x v="2"/>
    <x v="35"/>
    <x v="35"/>
    <x v="16"/>
    <x v="230"/>
    <x v="46"/>
    <x v="40"/>
    <x v="39"/>
    <x v="10"/>
    <x v="1"/>
    <x v="0"/>
  </r>
  <r>
    <x v="7"/>
    <x v="8"/>
    <x v="133"/>
    <x v="7"/>
    <x v="1309"/>
    <x v="603"/>
    <x v="8"/>
    <x v="0"/>
    <x v="1"/>
    <x v="18"/>
    <x v="0"/>
    <x v="265"/>
    <x v="8"/>
    <x v="329"/>
    <x v="12"/>
    <x v="386"/>
    <x v="2"/>
    <x v="527"/>
    <x v="530"/>
    <x v="324"/>
    <x v="230"/>
    <x v="569"/>
    <x v="548"/>
    <x v="538"/>
    <x v="10"/>
    <x v="1"/>
    <x v="0"/>
  </r>
  <r>
    <x v="7"/>
    <x v="8"/>
    <x v="638"/>
    <x v="7"/>
    <x v="1310"/>
    <x v="604"/>
    <x v="2"/>
    <x v="0"/>
    <x v="1"/>
    <x v="18"/>
    <x v="0"/>
    <x v="28"/>
    <x v="2"/>
    <x v="29"/>
    <x v="12"/>
    <x v="37"/>
    <x v="2"/>
    <x v="63"/>
    <x v="77"/>
    <x v="33"/>
    <x v="230"/>
    <x v="89"/>
    <x v="73"/>
    <x v="66"/>
    <x v="10"/>
    <x v="1"/>
    <x v="0"/>
  </r>
  <r>
    <x v="7"/>
    <x v="8"/>
    <x v="772"/>
    <x v="7"/>
    <x v="1311"/>
    <x v="605"/>
    <x v="12"/>
    <x v="0"/>
    <x v="1"/>
    <x v="18"/>
    <x v="0"/>
    <x v="365"/>
    <x v="12"/>
    <x v="482"/>
    <x v="12"/>
    <x v="544"/>
    <x v="2"/>
    <x v="658"/>
    <x v="663"/>
    <x v="463"/>
    <x v="230"/>
    <x v="709"/>
    <x v="686"/>
    <x v="666"/>
    <x v="10"/>
    <x v="1"/>
    <x v="0"/>
  </r>
  <r>
    <x v="7"/>
    <x v="8"/>
    <x v="17"/>
    <x v="7"/>
    <x v="1312"/>
    <x v="606"/>
    <x v="4"/>
    <x v="0"/>
    <x v="1"/>
    <x v="18"/>
    <x v="0"/>
    <x v="86"/>
    <x v="4"/>
    <x v="91"/>
    <x v="12"/>
    <x v="121"/>
    <x v="2"/>
    <x v="174"/>
    <x v="189"/>
    <x v="95"/>
    <x v="230"/>
    <x v="208"/>
    <x v="191"/>
    <x v="182"/>
    <x v="10"/>
    <x v="1"/>
    <x v="0"/>
  </r>
  <r>
    <x v="7"/>
    <x v="8"/>
    <x v="159"/>
    <x v="7"/>
    <x v="1313"/>
    <x v="607"/>
    <x v="4"/>
    <x v="0"/>
    <x v="1"/>
    <x v="18"/>
    <x v="0"/>
    <x v="102"/>
    <x v="4"/>
    <x v="108"/>
    <x v="12"/>
    <x v="139"/>
    <x v="2"/>
    <x v="209"/>
    <x v="219"/>
    <x v="111"/>
    <x v="230"/>
    <x v="242"/>
    <x v="226"/>
    <x v="218"/>
    <x v="10"/>
    <x v="1"/>
    <x v="0"/>
  </r>
  <r>
    <x v="7"/>
    <x v="8"/>
    <x v="716"/>
    <x v="7"/>
    <x v="1314"/>
    <x v="608"/>
    <x v="12"/>
    <x v="0"/>
    <x v="1"/>
    <x v="18"/>
    <x v="0"/>
    <x v="385"/>
    <x v="12"/>
    <x v="506"/>
    <x v="12"/>
    <x v="572"/>
    <x v="2"/>
    <x v="695"/>
    <x v="691"/>
    <x v="484"/>
    <x v="230"/>
    <x v="744"/>
    <x v="722"/>
    <x v="698"/>
    <x v="10"/>
    <x v="1"/>
    <x v="0"/>
  </r>
  <r>
    <x v="7"/>
    <x v="8"/>
    <x v="131"/>
    <x v="7"/>
    <x v="1315"/>
    <x v="609"/>
    <x v="24"/>
    <x v="0"/>
    <x v="1"/>
    <x v="18"/>
    <x v="0"/>
    <x v="691"/>
    <x v="24"/>
    <x v="912"/>
    <x v="12"/>
    <x v="1033"/>
    <x v="2"/>
    <x v="1159"/>
    <x v="1057"/>
    <x v="850"/>
    <x v="230"/>
    <x v="1215"/>
    <x v="1197"/>
    <x v="1170"/>
    <x v="10"/>
    <x v="1"/>
    <x v="0"/>
  </r>
  <r>
    <x v="7"/>
    <x v="8"/>
    <x v="865"/>
    <x v="7"/>
    <x v="1316"/>
    <x v="610"/>
    <x v="7"/>
    <x v="0"/>
    <x v="1"/>
    <x v="18"/>
    <x v="0"/>
    <x v="196"/>
    <x v="7"/>
    <x v="233"/>
    <x v="12"/>
    <x v="280"/>
    <x v="2"/>
    <x v="378"/>
    <x v="384"/>
    <x v="230"/>
    <x v="230"/>
    <x v="417"/>
    <x v="398"/>
    <x v="388"/>
    <x v="10"/>
    <x v="1"/>
    <x v="0"/>
  </r>
  <r>
    <x v="7"/>
    <x v="8"/>
    <x v="200"/>
    <x v="7"/>
    <x v="1317"/>
    <x v="611"/>
    <x v="11"/>
    <x v="0"/>
    <x v="1"/>
    <x v="18"/>
    <x v="0"/>
    <x v="334"/>
    <x v="11"/>
    <x v="433"/>
    <x v="12"/>
    <x v="495"/>
    <x v="2"/>
    <x v="619"/>
    <x v="607"/>
    <x v="423"/>
    <x v="230"/>
    <x v="662"/>
    <x v="641"/>
    <x v="628"/>
    <x v="10"/>
    <x v="1"/>
    <x v="0"/>
  </r>
  <r>
    <x v="7"/>
    <x v="8"/>
    <x v="428"/>
    <x v="7"/>
    <x v="1318"/>
    <x v="612"/>
    <x v="8"/>
    <x v="0"/>
    <x v="1"/>
    <x v="18"/>
    <x v="0"/>
    <x v="265"/>
    <x v="8"/>
    <x v="329"/>
    <x v="12"/>
    <x v="386"/>
    <x v="2"/>
    <x v="527"/>
    <x v="530"/>
    <x v="324"/>
    <x v="230"/>
    <x v="569"/>
    <x v="548"/>
    <x v="538"/>
    <x v="10"/>
    <x v="1"/>
    <x v="0"/>
  </r>
  <r>
    <x v="7"/>
    <x v="9"/>
    <x v="814"/>
    <x v="7"/>
    <x v="1319"/>
    <x v="613"/>
    <x v="23"/>
    <x v="1"/>
    <x v="1"/>
    <x v="38"/>
    <x v="0"/>
    <x v="713"/>
    <x v="23"/>
    <x v="936"/>
    <x v="12"/>
    <x v="1062"/>
    <x v="0"/>
    <x v="1119"/>
    <x v="1010"/>
    <x v="858"/>
    <x v="230"/>
    <x v="1185"/>
    <x v="1157"/>
    <x v="1134"/>
    <x v="10"/>
    <x v="1"/>
    <x v="0"/>
  </r>
  <r>
    <x v="7"/>
    <x v="9"/>
    <x v="420"/>
    <x v="7"/>
    <x v="1320"/>
    <x v="567"/>
    <x v="6"/>
    <x v="1"/>
    <x v="1"/>
    <x v="38"/>
    <x v="0"/>
    <x v="213"/>
    <x v="6"/>
    <x v="258"/>
    <x v="12"/>
    <x v="309"/>
    <x v="0"/>
    <x v="346"/>
    <x v="315"/>
    <x v="258"/>
    <x v="230"/>
    <x v="384"/>
    <x v="361"/>
    <x v="358"/>
    <x v="10"/>
    <x v="1"/>
    <x v="0"/>
  </r>
  <r>
    <x v="7"/>
    <x v="9"/>
    <x v="782"/>
    <x v="7"/>
    <x v="1321"/>
    <x v="614"/>
    <x v="8"/>
    <x v="1"/>
    <x v="1"/>
    <x v="38"/>
    <x v="0"/>
    <x v="300"/>
    <x v="8"/>
    <x v="380"/>
    <x v="12"/>
    <x v="438"/>
    <x v="0"/>
    <x v="476"/>
    <x v="433"/>
    <x v="371"/>
    <x v="230"/>
    <x v="513"/>
    <x v="489"/>
    <x v="489"/>
    <x v="10"/>
    <x v="1"/>
    <x v="0"/>
  </r>
  <r>
    <x v="7"/>
    <x v="9"/>
    <x v="778"/>
    <x v="7"/>
    <x v="1322"/>
    <x v="616"/>
    <x v="7"/>
    <x v="1"/>
    <x v="1"/>
    <x v="38"/>
    <x v="0"/>
    <x v="229"/>
    <x v="7"/>
    <x v="281"/>
    <x v="12"/>
    <x v="335"/>
    <x v="0"/>
    <x v="371"/>
    <x v="340"/>
    <x v="278"/>
    <x v="230"/>
    <x v="409"/>
    <x v="384"/>
    <x v="382"/>
    <x v="10"/>
    <x v="1"/>
    <x v="0"/>
  </r>
  <r>
    <x v="7"/>
    <x v="9"/>
    <x v="80"/>
    <x v="7"/>
    <x v="1323"/>
    <x v="615"/>
    <x v="1"/>
    <x v="1"/>
    <x v="1"/>
    <x v="38"/>
    <x v="0"/>
    <x v="16"/>
    <x v="1"/>
    <x v="17"/>
    <x v="12"/>
    <x v="23"/>
    <x v="0"/>
    <x v="23"/>
    <x v="19"/>
    <x v="21"/>
    <x v="230"/>
    <x v="31"/>
    <x v="23"/>
    <x v="24"/>
    <x v="10"/>
    <x v="1"/>
    <x v="0"/>
  </r>
  <r>
    <x v="7"/>
    <x v="9"/>
    <x v="872"/>
    <x v="7"/>
    <x v="1324"/>
    <x v="617"/>
    <x v="16"/>
    <x v="1"/>
    <x v="1"/>
    <x v="38"/>
    <x v="0"/>
    <x v="502"/>
    <x v="16"/>
    <x v="663"/>
    <x v="12"/>
    <x v="733"/>
    <x v="0"/>
    <x v="785"/>
    <x v="714"/>
    <x v="600"/>
    <x v="230"/>
    <x v="835"/>
    <x v="799"/>
    <x v="788"/>
    <x v="10"/>
    <x v="1"/>
    <x v="0"/>
  </r>
  <r>
    <x v="7"/>
    <x v="9"/>
    <x v="365"/>
    <x v="7"/>
    <x v="1325"/>
    <x v="571"/>
    <x v="2"/>
    <x v="1"/>
    <x v="1"/>
    <x v="38"/>
    <x v="0"/>
    <x v="46"/>
    <x v="2"/>
    <x v="48"/>
    <x v="12"/>
    <x v="62"/>
    <x v="0"/>
    <x v="75"/>
    <x v="64"/>
    <x v="51"/>
    <x v="230"/>
    <x v="98"/>
    <x v="81"/>
    <x v="80"/>
    <x v="10"/>
    <x v="1"/>
    <x v="0"/>
  </r>
  <r>
    <x v="7"/>
    <x v="9"/>
    <x v="179"/>
    <x v="7"/>
    <x v="1326"/>
    <x v="618"/>
    <x v="20"/>
    <x v="1"/>
    <x v="1"/>
    <x v="38"/>
    <x v="0"/>
    <x v="695"/>
    <x v="20"/>
    <x v="916"/>
    <x v="12"/>
    <x v="1036"/>
    <x v="0"/>
    <x v="1092"/>
    <x v="989"/>
    <x v="851"/>
    <x v="230"/>
    <x v="1160"/>
    <x v="1124"/>
    <x v="1106"/>
    <x v="10"/>
    <x v="1"/>
    <x v="0"/>
  </r>
  <r>
    <x v="7"/>
    <x v="9"/>
    <x v="318"/>
    <x v="7"/>
    <x v="1327"/>
    <x v="619"/>
    <x v="8"/>
    <x v="1"/>
    <x v="1"/>
    <x v="38"/>
    <x v="0"/>
    <x v="303"/>
    <x v="8"/>
    <x v="386"/>
    <x v="12"/>
    <x v="444"/>
    <x v="0"/>
    <x v="482"/>
    <x v="440"/>
    <x v="377"/>
    <x v="230"/>
    <x v="520"/>
    <x v="497"/>
    <x v="495"/>
    <x v="10"/>
    <x v="1"/>
    <x v="0"/>
  </r>
  <r>
    <x v="7"/>
    <x v="9"/>
    <x v="839"/>
    <x v="7"/>
    <x v="1328"/>
    <x v="620"/>
    <x v="16"/>
    <x v="1"/>
    <x v="1"/>
    <x v="38"/>
    <x v="0"/>
    <x v="540"/>
    <x v="16"/>
    <x v="721"/>
    <x v="12"/>
    <x v="782"/>
    <x v="0"/>
    <x v="829"/>
    <x v="755"/>
    <x v="634"/>
    <x v="230"/>
    <x v="870"/>
    <x v="846"/>
    <x v="831"/>
    <x v="10"/>
    <x v="1"/>
    <x v="0"/>
  </r>
  <r>
    <x v="7"/>
    <x v="9"/>
    <x v="355"/>
    <x v="7"/>
    <x v="1329"/>
    <x v="621"/>
    <x v="4"/>
    <x v="1"/>
    <x v="1"/>
    <x v="38"/>
    <x v="0"/>
    <x v="136"/>
    <x v="4"/>
    <x v="153"/>
    <x v="12"/>
    <x v="191"/>
    <x v="0"/>
    <x v="216"/>
    <x v="193"/>
    <x v="156"/>
    <x v="230"/>
    <x v="249"/>
    <x v="225"/>
    <x v="226"/>
    <x v="10"/>
    <x v="1"/>
    <x v="0"/>
  </r>
  <r>
    <x v="7"/>
    <x v="9"/>
    <x v="99"/>
    <x v="7"/>
    <x v="1330"/>
    <x v="626"/>
    <x v="6"/>
    <x v="1"/>
    <x v="1"/>
    <x v="38"/>
    <x v="0"/>
    <x v="156"/>
    <x v="6"/>
    <x v="178"/>
    <x v="12"/>
    <x v="222"/>
    <x v="0"/>
    <x v="250"/>
    <x v="223"/>
    <x v="183"/>
    <x v="230"/>
    <x v="290"/>
    <x v="263"/>
    <x v="260"/>
    <x v="10"/>
    <x v="1"/>
    <x v="0"/>
  </r>
  <r>
    <x v="7"/>
    <x v="9"/>
    <x v="672"/>
    <x v="7"/>
    <x v="1331"/>
    <x v="622"/>
    <x v="8"/>
    <x v="1"/>
    <x v="1"/>
    <x v="38"/>
    <x v="0"/>
    <x v="293"/>
    <x v="8"/>
    <x v="371"/>
    <x v="12"/>
    <x v="430"/>
    <x v="0"/>
    <x v="465"/>
    <x v="425"/>
    <x v="364"/>
    <x v="230"/>
    <x v="501"/>
    <x v="477"/>
    <x v="476"/>
    <x v="10"/>
    <x v="1"/>
    <x v="0"/>
  </r>
  <r>
    <x v="7"/>
    <x v="9"/>
    <x v="123"/>
    <x v="7"/>
    <x v="1332"/>
    <x v="623"/>
    <x v="1"/>
    <x v="1"/>
    <x v="1"/>
    <x v="38"/>
    <x v="0"/>
    <x v="13"/>
    <x v="1"/>
    <x v="14"/>
    <x v="12"/>
    <x v="18"/>
    <x v="0"/>
    <x v="15"/>
    <x v="14"/>
    <x v="17"/>
    <x v="230"/>
    <x v="24"/>
    <x v="15"/>
    <x v="15"/>
    <x v="10"/>
    <x v="1"/>
    <x v="0"/>
  </r>
  <r>
    <x v="7"/>
    <x v="9"/>
    <x v="308"/>
    <x v="7"/>
    <x v="1333"/>
    <x v="624"/>
    <x v="3"/>
    <x v="1"/>
    <x v="1"/>
    <x v="38"/>
    <x v="0"/>
    <x v="79"/>
    <x v="3"/>
    <x v="82"/>
    <x v="12"/>
    <x v="111"/>
    <x v="0"/>
    <x v="128"/>
    <x v="115"/>
    <x v="87"/>
    <x v="230"/>
    <x v="153"/>
    <x v="135"/>
    <x v="131"/>
    <x v="10"/>
    <x v="1"/>
    <x v="0"/>
  </r>
  <r>
    <x v="7"/>
    <x v="9"/>
    <x v="870"/>
    <x v="7"/>
    <x v="1334"/>
    <x v="625"/>
    <x v="1"/>
    <x v="1"/>
    <x v="1"/>
    <x v="38"/>
    <x v="0"/>
    <x v="19"/>
    <x v="1"/>
    <x v="20"/>
    <x v="12"/>
    <x v="28"/>
    <x v="0"/>
    <x v="32"/>
    <x v="25"/>
    <x v="25"/>
    <x v="230"/>
    <x v="39"/>
    <x v="33"/>
    <x v="34"/>
    <x v="10"/>
    <x v="1"/>
    <x v="0"/>
  </r>
  <r>
    <x v="7"/>
    <x v="9"/>
    <x v="107"/>
    <x v="7"/>
    <x v="1335"/>
    <x v="627"/>
    <x v="10"/>
    <x v="1"/>
    <x v="1"/>
    <x v="38"/>
    <x v="0"/>
    <x v="357"/>
    <x v="10"/>
    <x v="470"/>
    <x v="12"/>
    <x v="532"/>
    <x v="0"/>
    <x v="573"/>
    <x v="528"/>
    <x v="452"/>
    <x v="230"/>
    <x v="615"/>
    <x v="592"/>
    <x v="586"/>
    <x v="10"/>
    <x v="1"/>
    <x v="0"/>
  </r>
  <r>
    <x v="7"/>
    <x v="9"/>
    <x v="348"/>
    <x v="7"/>
    <x v="1336"/>
    <x v="628"/>
    <x v="4"/>
    <x v="1"/>
    <x v="1"/>
    <x v="38"/>
    <x v="0"/>
    <x v="149"/>
    <x v="4"/>
    <x v="170"/>
    <x v="12"/>
    <x v="211"/>
    <x v="0"/>
    <x v="240"/>
    <x v="212"/>
    <x v="173"/>
    <x v="230"/>
    <x v="281"/>
    <x v="249"/>
    <x v="248"/>
    <x v="10"/>
    <x v="1"/>
    <x v="0"/>
  </r>
  <r>
    <x v="7"/>
    <x v="9"/>
    <x v="60"/>
    <x v="7"/>
    <x v="1337"/>
    <x v="629"/>
    <x v="10"/>
    <x v="1"/>
    <x v="1"/>
    <x v="38"/>
    <x v="0"/>
    <x v="362"/>
    <x v="10"/>
    <x v="476"/>
    <x v="12"/>
    <x v="538"/>
    <x v="0"/>
    <x v="579"/>
    <x v="536"/>
    <x v="458"/>
    <x v="230"/>
    <x v="621"/>
    <x v="597"/>
    <x v="593"/>
    <x v="10"/>
    <x v="1"/>
    <x v="0"/>
  </r>
  <r>
    <x v="7"/>
    <x v="9"/>
    <x v="164"/>
    <x v="7"/>
    <x v="1338"/>
    <x v="632"/>
    <x v="5"/>
    <x v="1"/>
    <x v="1"/>
    <x v="38"/>
    <x v="0"/>
    <x v="176"/>
    <x v="5"/>
    <x v="207"/>
    <x v="12"/>
    <x v="252"/>
    <x v="0"/>
    <x v="290"/>
    <x v="257"/>
    <x v="204"/>
    <x v="230"/>
    <x v="323"/>
    <x v="305"/>
    <x v="300"/>
    <x v="10"/>
    <x v="1"/>
    <x v="0"/>
  </r>
  <r>
    <x v="7"/>
    <x v="9"/>
    <x v="143"/>
    <x v="7"/>
    <x v="1339"/>
    <x v="657"/>
    <x v="8"/>
    <x v="0"/>
    <x v="1"/>
    <x v="13"/>
    <x v="0"/>
    <x v="235"/>
    <x v="8"/>
    <x v="290"/>
    <x v="12"/>
    <x v="344"/>
    <x v="2"/>
    <x v="462"/>
    <x v="481"/>
    <x v="286"/>
    <x v="230"/>
    <x v="499"/>
    <x v="487"/>
    <x v="472"/>
    <x v="10"/>
    <x v="1"/>
    <x v="0"/>
  </r>
  <r>
    <x v="7"/>
    <x v="9"/>
    <x v="703"/>
    <x v="7"/>
    <x v="1340"/>
    <x v="658"/>
    <x v="8"/>
    <x v="0"/>
    <x v="1"/>
    <x v="18"/>
    <x v="0"/>
    <x v="217"/>
    <x v="8"/>
    <x v="264"/>
    <x v="12"/>
    <x v="314"/>
    <x v="2"/>
    <x v="410"/>
    <x v="434"/>
    <x v="262"/>
    <x v="230"/>
    <x v="449"/>
    <x v="430"/>
    <x v="419"/>
    <x v="10"/>
    <x v="1"/>
    <x v="0"/>
  </r>
  <r>
    <x v="7"/>
    <x v="9"/>
    <x v="757"/>
    <x v="7"/>
    <x v="1341"/>
    <x v="659"/>
    <x v="24"/>
    <x v="0"/>
    <x v="1"/>
    <x v="18"/>
    <x v="0"/>
    <x v="683"/>
    <x v="24"/>
    <x v="904"/>
    <x v="12"/>
    <x v="1028"/>
    <x v="2"/>
    <x v="1149"/>
    <x v="1051"/>
    <x v="846"/>
    <x v="230"/>
    <x v="1206"/>
    <x v="1189"/>
    <x v="1160"/>
    <x v="10"/>
    <x v="1"/>
    <x v="0"/>
  </r>
  <r>
    <x v="7"/>
    <x v="9"/>
    <x v="888"/>
    <x v="7"/>
    <x v="382"/>
    <x v="1015"/>
    <x v="16"/>
    <x v="1"/>
    <x v="1"/>
    <x v="38"/>
    <x v="0"/>
    <x v="511"/>
    <x v="16"/>
    <x v="675"/>
    <x v="12"/>
    <x v="745"/>
    <x v="0"/>
    <x v="796"/>
    <x v="724"/>
    <x v="609"/>
    <x v="230"/>
    <x v="843"/>
    <x v="810"/>
    <x v="799"/>
    <x v="10"/>
    <x v="1"/>
    <x v="0"/>
  </r>
  <r>
    <x v="7"/>
    <x v="9"/>
    <x v="888"/>
    <x v="7"/>
    <x v="370"/>
    <x v="1015"/>
    <x v="2"/>
    <x v="1"/>
    <x v="1"/>
    <x v="0"/>
    <x v="0"/>
    <x v="26"/>
    <x v="2"/>
    <x v="27"/>
    <x v="12"/>
    <x v="35"/>
    <x v="0"/>
    <x v="45"/>
    <x v="42"/>
    <x v="31"/>
    <x v="230"/>
    <x v="54"/>
    <x v="48"/>
    <x v="48"/>
    <x v="10"/>
    <x v="1"/>
    <x v="0"/>
  </r>
  <r>
    <x v="7"/>
    <x v="12"/>
    <x v="250"/>
    <x v="7"/>
    <x v="1342"/>
    <x v="360"/>
    <x v="8"/>
    <x v="1"/>
    <x v="1"/>
    <x v="38"/>
    <x v="0"/>
    <x v="293"/>
    <x v="8"/>
    <x v="371"/>
    <x v="12"/>
    <x v="430"/>
    <x v="0"/>
    <x v="465"/>
    <x v="425"/>
    <x v="364"/>
    <x v="230"/>
    <x v="501"/>
    <x v="477"/>
    <x v="476"/>
    <x v="10"/>
    <x v="1"/>
    <x v="0"/>
  </r>
  <r>
    <x v="7"/>
    <x v="13"/>
    <x v="235"/>
    <x v="7"/>
    <x v="1343"/>
    <x v="361"/>
    <x v="2"/>
    <x v="1"/>
    <x v="1"/>
    <x v="38"/>
    <x v="0"/>
    <x v="33"/>
    <x v="2"/>
    <x v="34"/>
    <x v="12"/>
    <x v="41"/>
    <x v="0"/>
    <x v="49"/>
    <x v="44"/>
    <x v="36"/>
    <x v="230"/>
    <x v="62"/>
    <x v="51"/>
    <x v="51"/>
    <x v="10"/>
    <x v="1"/>
    <x v="0"/>
  </r>
  <r>
    <x v="7"/>
    <x v="13"/>
    <x v="291"/>
    <x v="7"/>
    <x v="1344"/>
    <x v="362"/>
    <x v="4"/>
    <x v="1"/>
    <x v="1"/>
    <x v="38"/>
    <x v="0"/>
    <x v="132"/>
    <x v="4"/>
    <x v="146"/>
    <x v="12"/>
    <x v="183"/>
    <x v="0"/>
    <x v="208"/>
    <x v="186"/>
    <x v="149"/>
    <x v="230"/>
    <x v="240"/>
    <x v="218"/>
    <x v="217"/>
    <x v="10"/>
    <x v="1"/>
    <x v="0"/>
  </r>
  <r>
    <x v="7"/>
    <x v="13"/>
    <x v="95"/>
    <x v="7"/>
    <x v="386"/>
    <x v="363"/>
    <x v="4"/>
    <x v="1"/>
    <x v="1"/>
    <x v="38"/>
    <x v="0"/>
    <x v="133"/>
    <x v="4"/>
    <x v="147"/>
    <x v="12"/>
    <x v="185"/>
    <x v="0"/>
    <x v="211"/>
    <x v="188"/>
    <x v="150"/>
    <x v="230"/>
    <x v="243"/>
    <x v="221"/>
    <x v="220"/>
    <x v="10"/>
    <x v="1"/>
    <x v="0"/>
  </r>
  <r>
    <x v="7"/>
    <x v="13"/>
    <x v="122"/>
    <x v="7"/>
    <x v="387"/>
    <x v="364"/>
    <x v="5"/>
    <x v="1"/>
    <x v="1"/>
    <x v="38"/>
    <x v="0"/>
    <x v="164"/>
    <x v="5"/>
    <x v="190"/>
    <x v="12"/>
    <x v="235"/>
    <x v="0"/>
    <x v="266"/>
    <x v="239"/>
    <x v="191"/>
    <x v="230"/>
    <x v="300"/>
    <x v="279"/>
    <x v="276"/>
    <x v="10"/>
    <x v="1"/>
    <x v="0"/>
  </r>
  <r>
    <x v="7"/>
    <x v="13"/>
    <x v="314"/>
    <x v="7"/>
    <x v="388"/>
    <x v="365"/>
    <x v="5"/>
    <x v="1"/>
    <x v="1"/>
    <x v="38"/>
    <x v="0"/>
    <x v="166"/>
    <x v="5"/>
    <x v="192"/>
    <x v="12"/>
    <x v="239"/>
    <x v="0"/>
    <x v="271"/>
    <x v="243"/>
    <x v="193"/>
    <x v="230"/>
    <x v="304"/>
    <x v="284"/>
    <x v="280"/>
    <x v="10"/>
    <x v="1"/>
    <x v="0"/>
  </r>
  <r>
    <x v="7"/>
    <x v="13"/>
    <x v="440"/>
    <x v="7"/>
    <x v="389"/>
    <x v="366"/>
    <x v="8"/>
    <x v="1"/>
    <x v="1"/>
    <x v="38"/>
    <x v="0"/>
    <x v="283"/>
    <x v="8"/>
    <x v="357"/>
    <x v="12"/>
    <x v="414"/>
    <x v="0"/>
    <x v="447"/>
    <x v="409"/>
    <x v="350"/>
    <x v="230"/>
    <x v="484"/>
    <x v="460"/>
    <x v="456"/>
    <x v="10"/>
    <x v="1"/>
    <x v="0"/>
  </r>
  <r>
    <x v="7"/>
    <x v="13"/>
    <x v="219"/>
    <x v="7"/>
    <x v="390"/>
    <x v="367"/>
    <x v="10"/>
    <x v="1"/>
    <x v="1"/>
    <x v="38"/>
    <x v="0"/>
    <x v="367"/>
    <x v="10"/>
    <x v="485"/>
    <x v="12"/>
    <x v="548"/>
    <x v="0"/>
    <x v="590"/>
    <x v="544"/>
    <x v="466"/>
    <x v="230"/>
    <x v="634"/>
    <x v="606"/>
    <x v="604"/>
    <x v="10"/>
    <x v="1"/>
    <x v="0"/>
  </r>
  <r>
    <x v="7"/>
    <x v="13"/>
    <x v="556"/>
    <x v="7"/>
    <x v="391"/>
    <x v="368"/>
    <x v="4"/>
    <x v="1"/>
    <x v="1"/>
    <x v="38"/>
    <x v="0"/>
    <x v="112"/>
    <x v="4"/>
    <x v="119"/>
    <x v="12"/>
    <x v="154"/>
    <x v="0"/>
    <x v="177"/>
    <x v="157"/>
    <x v="123"/>
    <x v="230"/>
    <x v="209"/>
    <x v="187"/>
    <x v="186"/>
    <x v="10"/>
    <x v="1"/>
    <x v="0"/>
  </r>
  <r>
    <x v="7"/>
    <x v="13"/>
    <x v="662"/>
    <x v="7"/>
    <x v="392"/>
    <x v="369"/>
    <x v="6"/>
    <x v="1"/>
    <x v="1"/>
    <x v="38"/>
    <x v="0"/>
    <x v="216"/>
    <x v="6"/>
    <x v="263"/>
    <x v="12"/>
    <x v="313"/>
    <x v="0"/>
    <x v="350"/>
    <x v="321"/>
    <x v="261"/>
    <x v="230"/>
    <x v="388"/>
    <x v="365"/>
    <x v="362"/>
    <x v="10"/>
    <x v="1"/>
    <x v="0"/>
  </r>
  <r>
    <x v="7"/>
    <x v="13"/>
    <x v="62"/>
    <x v="7"/>
    <x v="393"/>
    <x v="370"/>
    <x v="1"/>
    <x v="1"/>
    <x v="1"/>
    <x v="38"/>
    <x v="0"/>
    <x v="21"/>
    <x v="1"/>
    <x v="22"/>
    <x v="12"/>
    <x v="30"/>
    <x v="0"/>
    <x v="34"/>
    <x v="29"/>
    <x v="27"/>
    <x v="230"/>
    <x v="43"/>
    <x v="37"/>
    <x v="37"/>
    <x v="10"/>
    <x v="1"/>
    <x v="0"/>
  </r>
  <r>
    <x v="7"/>
    <x v="13"/>
    <x v="384"/>
    <x v="7"/>
    <x v="394"/>
    <x v="371"/>
    <x v="2"/>
    <x v="1"/>
    <x v="1"/>
    <x v="38"/>
    <x v="0"/>
    <x v="45"/>
    <x v="2"/>
    <x v="47"/>
    <x v="12"/>
    <x v="59"/>
    <x v="0"/>
    <x v="71"/>
    <x v="61"/>
    <x v="50"/>
    <x v="230"/>
    <x v="95"/>
    <x v="76"/>
    <x v="76"/>
    <x v="10"/>
    <x v="1"/>
    <x v="0"/>
  </r>
  <r>
    <x v="7"/>
    <x v="13"/>
    <x v="105"/>
    <x v="7"/>
    <x v="395"/>
    <x v="372"/>
    <x v="5"/>
    <x v="1"/>
    <x v="1"/>
    <x v="38"/>
    <x v="0"/>
    <x v="168"/>
    <x v="5"/>
    <x v="195"/>
    <x v="12"/>
    <x v="242"/>
    <x v="0"/>
    <x v="277"/>
    <x v="246"/>
    <x v="196"/>
    <x v="230"/>
    <x v="311"/>
    <x v="290"/>
    <x v="286"/>
    <x v="10"/>
    <x v="1"/>
    <x v="0"/>
  </r>
  <r>
    <x v="7"/>
    <x v="13"/>
    <x v="243"/>
    <x v="7"/>
    <x v="396"/>
    <x v="373"/>
    <x v="6"/>
    <x v="1"/>
    <x v="1"/>
    <x v="38"/>
    <x v="0"/>
    <x v="214"/>
    <x v="6"/>
    <x v="260"/>
    <x v="12"/>
    <x v="311"/>
    <x v="0"/>
    <x v="348"/>
    <x v="319"/>
    <x v="259"/>
    <x v="230"/>
    <x v="385"/>
    <x v="363"/>
    <x v="360"/>
    <x v="10"/>
    <x v="1"/>
    <x v="0"/>
  </r>
  <r>
    <x v="7"/>
    <x v="13"/>
    <x v="840"/>
    <x v="7"/>
    <x v="397"/>
    <x v="374"/>
    <x v="8"/>
    <x v="1"/>
    <x v="1"/>
    <x v="38"/>
    <x v="0"/>
    <x v="262"/>
    <x v="8"/>
    <x v="325"/>
    <x v="12"/>
    <x v="382"/>
    <x v="0"/>
    <x v="417"/>
    <x v="378"/>
    <x v="321"/>
    <x v="230"/>
    <x v="455"/>
    <x v="429"/>
    <x v="426"/>
    <x v="10"/>
    <x v="1"/>
    <x v="0"/>
  </r>
  <r>
    <x v="7"/>
    <x v="13"/>
    <x v="485"/>
    <x v="7"/>
    <x v="398"/>
    <x v="375"/>
    <x v="2"/>
    <x v="1"/>
    <x v="1"/>
    <x v="38"/>
    <x v="0"/>
    <x v="52"/>
    <x v="2"/>
    <x v="54"/>
    <x v="12"/>
    <x v="70"/>
    <x v="0"/>
    <x v="84"/>
    <x v="74"/>
    <x v="57"/>
    <x v="230"/>
    <x v="107"/>
    <x v="91"/>
    <x v="90"/>
    <x v="10"/>
    <x v="1"/>
    <x v="0"/>
  </r>
  <r>
    <x v="7"/>
    <x v="13"/>
    <x v="888"/>
    <x v="7"/>
    <x v="399"/>
    <x v="1015"/>
    <x v="22"/>
    <x v="1"/>
    <x v="1"/>
    <x v="38"/>
    <x v="0"/>
    <x v="702"/>
    <x v="22"/>
    <x v="924"/>
    <x v="12"/>
    <x v="1048"/>
    <x v="0"/>
    <x v="1106"/>
    <x v="1002"/>
    <x v="854"/>
    <x v="230"/>
    <x v="1171"/>
    <x v="1143"/>
    <x v="1119"/>
    <x v="10"/>
    <x v="1"/>
    <x v="0"/>
  </r>
  <r>
    <x v="7"/>
    <x v="13"/>
    <x v="888"/>
    <x v="7"/>
    <x v="400"/>
    <x v="1015"/>
    <x v="8"/>
    <x v="1"/>
    <x v="1"/>
    <x v="38"/>
    <x v="0"/>
    <x v="272"/>
    <x v="8"/>
    <x v="339"/>
    <x v="12"/>
    <x v="397"/>
    <x v="0"/>
    <x v="430"/>
    <x v="393"/>
    <x v="334"/>
    <x v="230"/>
    <x v="468"/>
    <x v="444"/>
    <x v="439"/>
    <x v="10"/>
    <x v="1"/>
    <x v="0"/>
  </r>
  <r>
    <x v="7"/>
    <x v="13"/>
    <x v="888"/>
    <x v="7"/>
    <x v="401"/>
    <x v="1015"/>
    <x v="2"/>
    <x v="1"/>
    <x v="1"/>
    <x v="38"/>
    <x v="0"/>
    <x v="41"/>
    <x v="2"/>
    <x v="43"/>
    <x v="12"/>
    <x v="51"/>
    <x v="0"/>
    <x v="60"/>
    <x v="52"/>
    <x v="923"/>
    <x v="230"/>
    <x v="61"/>
    <x v="64"/>
    <x v="62"/>
    <x v="10"/>
    <x v="1"/>
    <x v="0"/>
  </r>
  <r>
    <x v="7"/>
    <x v="13"/>
    <x v="888"/>
    <x v="7"/>
    <x v="402"/>
    <x v="1015"/>
    <x v="2"/>
    <x v="1"/>
    <x v="1"/>
    <x v="38"/>
    <x v="0"/>
    <x v="40"/>
    <x v="2"/>
    <x v="41"/>
    <x v="12"/>
    <x v="49"/>
    <x v="0"/>
    <x v="59"/>
    <x v="51"/>
    <x v="923"/>
    <x v="230"/>
    <x v="60"/>
    <x v="63"/>
    <x v="61"/>
    <x v="10"/>
    <x v="1"/>
    <x v="0"/>
  </r>
  <r>
    <x v="7"/>
    <x v="13"/>
    <x v="888"/>
    <x v="7"/>
    <x v="403"/>
    <x v="1015"/>
    <x v="2"/>
    <x v="1"/>
    <x v="1"/>
    <x v="38"/>
    <x v="0"/>
    <x v="42"/>
    <x v="2"/>
    <x v="44"/>
    <x v="12"/>
    <x v="53"/>
    <x v="0"/>
    <x v="62"/>
    <x v="54"/>
    <x v="923"/>
    <x v="230"/>
    <x v="63"/>
    <x v="66"/>
    <x v="65"/>
    <x v="10"/>
    <x v="1"/>
    <x v="0"/>
  </r>
  <r>
    <x v="7"/>
    <x v="13"/>
    <x v="888"/>
    <x v="7"/>
    <x v="404"/>
    <x v="1015"/>
    <x v="1"/>
    <x v="0"/>
    <x v="1"/>
    <x v="18"/>
    <x v="0"/>
    <x v="16"/>
    <x v="1"/>
    <x v="17"/>
    <x v="12"/>
    <x v="23"/>
    <x v="2"/>
    <x v="39"/>
    <x v="39"/>
    <x v="923"/>
    <x v="230"/>
    <x v="45"/>
    <x v="43"/>
    <x v="43"/>
    <x v="10"/>
    <x v="1"/>
    <x v="0"/>
  </r>
  <r>
    <x v="7"/>
    <x v="13"/>
    <x v="888"/>
    <x v="7"/>
    <x v="405"/>
    <x v="1015"/>
    <x v="1"/>
    <x v="0"/>
    <x v="1"/>
    <x v="3"/>
    <x v="0"/>
    <x v="13"/>
    <x v="1"/>
    <x v="14"/>
    <x v="12"/>
    <x v="18"/>
    <x v="2"/>
    <x v="37"/>
    <x v="36"/>
    <x v="923"/>
    <x v="230"/>
    <x v="34"/>
    <x v="41"/>
    <x v="41"/>
    <x v="10"/>
    <x v="1"/>
    <x v="0"/>
  </r>
  <r>
    <x v="7"/>
    <x v="13"/>
    <x v="888"/>
    <x v="7"/>
    <x v="406"/>
    <x v="1015"/>
    <x v="1"/>
    <x v="0"/>
    <x v="1"/>
    <x v="5"/>
    <x v="0"/>
    <x v="14"/>
    <x v="1"/>
    <x v="15"/>
    <x v="12"/>
    <x v="20"/>
    <x v="2"/>
    <x v="38"/>
    <x v="38"/>
    <x v="923"/>
    <x v="230"/>
    <x v="38"/>
    <x v="42"/>
    <x v="42"/>
    <x v="10"/>
    <x v="1"/>
    <x v="0"/>
  </r>
  <r>
    <x v="7"/>
    <x v="13"/>
    <x v="888"/>
    <x v="7"/>
    <x v="407"/>
    <x v="1015"/>
    <x v="2"/>
    <x v="0"/>
    <x v="1"/>
    <x v="16"/>
    <x v="0"/>
    <x v="39"/>
    <x v="2"/>
    <x v="40"/>
    <x v="12"/>
    <x v="47"/>
    <x v="2"/>
    <x v="89"/>
    <x v="85"/>
    <x v="923"/>
    <x v="230"/>
    <x v="100"/>
    <x v="96"/>
    <x v="95"/>
    <x v="10"/>
    <x v="1"/>
    <x v="0"/>
  </r>
  <r>
    <x v="7"/>
    <x v="13"/>
    <x v="888"/>
    <x v="7"/>
    <x v="408"/>
    <x v="1015"/>
    <x v="1"/>
    <x v="0"/>
    <x v="1"/>
    <x v="6"/>
    <x v="0"/>
    <x v="8"/>
    <x v="1"/>
    <x v="9"/>
    <x v="12"/>
    <x v="12"/>
    <x v="2"/>
    <x v="26"/>
    <x v="32"/>
    <x v="923"/>
    <x v="230"/>
    <x v="22"/>
    <x v="28"/>
    <x v="27"/>
    <x v="10"/>
    <x v="1"/>
    <x v="0"/>
  </r>
  <r>
    <x v="7"/>
    <x v="13"/>
    <x v="888"/>
    <x v="7"/>
    <x v="409"/>
    <x v="1015"/>
    <x v="1"/>
    <x v="0"/>
    <x v="1"/>
    <x v="7"/>
    <x v="0"/>
    <x v="7"/>
    <x v="1"/>
    <x v="8"/>
    <x v="12"/>
    <x v="11"/>
    <x v="2"/>
    <x v="22"/>
    <x v="30"/>
    <x v="923"/>
    <x v="230"/>
    <x v="19"/>
    <x v="26"/>
    <x v="23"/>
    <x v="10"/>
    <x v="1"/>
    <x v="0"/>
  </r>
  <r>
    <x v="7"/>
    <x v="13"/>
    <x v="888"/>
    <x v="7"/>
    <x v="410"/>
    <x v="1015"/>
    <x v="1"/>
    <x v="1"/>
    <x v="1"/>
    <x v="38"/>
    <x v="0"/>
    <x v="11"/>
    <x v="1"/>
    <x v="12"/>
    <x v="12"/>
    <x v="16"/>
    <x v="0"/>
    <x v="12"/>
    <x v="11"/>
    <x v="923"/>
    <x v="230"/>
    <x v="10"/>
    <x v="12"/>
    <x v="12"/>
    <x v="10"/>
    <x v="1"/>
    <x v="0"/>
  </r>
  <r>
    <x v="7"/>
    <x v="13"/>
    <x v="888"/>
    <x v="7"/>
    <x v="411"/>
    <x v="1015"/>
    <x v="1"/>
    <x v="1"/>
    <x v="1"/>
    <x v="38"/>
    <x v="0"/>
    <x v="16"/>
    <x v="1"/>
    <x v="17"/>
    <x v="12"/>
    <x v="23"/>
    <x v="0"/>
    <x v="23"/>
    <x v="19"/>
    <x v="923"/>
    <x v="230"/>
    <x v="16"/>
    <x v="23"/>
    <x v="24"/>
    <x v="10"/>
    <x v="1"/>
    <x v="0"/>
  </r>
  <r>
    <x v="7"/>
    <x v="13"/>
    <x v="888"/>
    <x v="7"/>
    <x v="412"/>
    <x v="1015"/>
    <x v="1"/>
    <x v="1"/>
    <x v="1"/>
    <x v="38"/>
    <x v="0"/>
    <x v="10"/>
    <x v="1"/>
    <x v="11"/>
    <x v="12"/>
    <x v="15"/>
    <x v="0"/>
    <x v="11"/>
    <x v="10"/>
    <x v="923"/>
    <x v="230"/>
    <x v="6"/>
    <x v="11"/>
    <x v="11"/>
    <x v="10"/>
    <x v="1"/>
    <x v="0"/>
  </r>
  <r>
    <x v="7"/>
    <x v="13"/>
    <x v="888"/>
    <x v="7"/>
    <x v="413"/>
    <x v="1015"/>
    <x v="2"/>
    <x v="1"/>
    <x v="1"/>
    <x v="38"/>
    <x v="0"/>
    <x v="52"/>
    <x v="2"/>
    <x v="54"/>
    <x v="12"/>
    <x v="70"/>
    <x v="0"/>
    <x v="84"/>
    <x v="74"/>
    <x v="923"/>
    <x v="230"/>
    <x v="88"/>
    <x v="91"/>
    <x v="90"/>
    <x v="10"/>
    <x v="1"/>
    <x v="0"/>
  </r>
  <r>
    <x v="7"/>
    <x v="13"/>
    <x v="888"/>
    <x v="7"/>
    <x v="414"/>
    <x v="1015"/>
    <x v="1"/>
    <x v="0"/>
    <x v="1"/>
    <x v="17"/>
    <x v="0"/>
    <x v="7"/>
    <x v="1"/>
    <x v="8"/>
    <x v="12"/>
    <x v="11"/>
    <x v="2"/>
    <x v="22"/>
    <x v="30"/>
    <x v="923"/>
    <x v="230"/>
    <x v="19"/>
    <x v="26"/>
    <x v="23"/>
    <x v="10"/>
    <x v="1"/>
    <x v="0"/>
  </r>
  <r>
    <x v="7"/>
    <x v="13"/>
    <x v="888"/>
    <x v="7"/>
    <x v="415"/>
    <x v="1015"/>
    <x v="2"/>
    <x v="0"/>
    <x v="1"/>
    <x v="9"/>
    <x v="0"/>
    <x v="34"/>
    <x v="2"/>
    <x v="35"/>
    <x v="12"/>
    <x v="42"/>
    <x v="2"/>
    <x v="79"/>
    <x v="82"/>
    <x v="923"/>
    <x v="230"/>
    <x v="84"/>
    <x v="89"/>
    <x v="84"/>
    <x v="10"/>
    <x v="1"/>
    <x v="0"/>
  </r>
  <r>
    <x v="7"/>
    <x v="13"/>
    <x v="888"/>
    <x v="7"/>
    <x v="416"/>
    <x v="1015"/>
    <x v="2"/>
    <x v="1"/>
    <x v="1"/>
    <x v="38"/>
    <x v="0"/>
    <x v="50"/>
    <x v="2"/>
    <x v="52"/>
    <x v="12"/>
    <x v="67"/>
    <x v="0"/>
    <x v="81"/>
    <x v="71"/>
    <x v="923"/>
    <x v="230"/>
    <x v="81"/>
    <x v="87"/>
    <x v="87"/>
    <x v="10"/>
    <x v="1"/>
    <x v="0"/>
  </r>
  <r>
    <x v="7"/>
    <x v="13"/>
    <x v="888"/>
    <x v="7"/>
    <x v="417"/>
    <x v="1015"/>
    <x v="2"/>
    <x v="1"/>
    <x v="1"/>
    <x v="38"/>
    <x v="0"/>
    <x v="43"/>
    <x v="2"/>
    <x v="45"/>
    <x v="12"/>
    <x v="55"/>
    <x v="0"/>
    <x v="65"/>
    <x v="57"/>
    <x v="923"/>
    <x v="230"/>
    <x v="64"/>
    <x v="68"/>
    <x v="68"/>
    <x v="10"/>
    <x v="1"/>
    <x v="0"/>
  </r>
  <r>
    <x v="7"/>
    <x v="13"/>
    <x v="888"/>
    <x v="7"/>
    <x v="418"/>
    <x v="1015"/>
    <x v="2"/>
    <x v="1"/>
    <x v="1"/>
    <x v="19"/>
    <x v="0"/>
    <x v="33"/>
    <x v="2"/>
    <x v="34"/>
    <x v="31"/>
    <x v="45"/>
    <x v="0"/>
    <x v="53"/>
    <x v="47"/>
    <x v="923"/>
    <x v="230"/>
    <x v="58"/>
    <x v="56"/>
    <x v="55"/>
    <x v="10"/>
    <x v="1"/>
    <x v="0"/>
  </r>
  <r>
    <x v="0"/>
    <x v="16"/>
    <x v="888"/>
    <x v="2"/>
    <x v="316"/>
    <x v="1015"/>
    <x v="20"/>
    <x v="1"/>
    <x v="0"/>
    <x v="19"/>
    <x v="0"/>
    <x v="530"/>
    <x v="20"/>
    <x v="705"/>
    <x v="31"/>
    <x v="815"/>
    <x v="0"/>
    <x v="863"/>
    <x v="789"/>
    <x v="666"/>
    <x v="230"/>
    <x v="903"/>
    <x v="882"/>
    <x v="868"/>
    <x v="2"/>
    <x v="1"/>
    <x v="0"/>
  </r>
  <r>
    <x v="0"/>
    <x v="16"/>
    <x v="888"/>
    <x v="2"/>
    <x v="317"/>
    <x v="1015"/>
    <x v="20"/>
    <x v="1"/>
    <x v="0"/>
    <x v="19"/>
    <x v="0"/>
    <x v="530"/>
    <x v="20"/>
    <x v="705"/>
    <x v="31"/>
    <x v="815"/>
    <x v="0"/>
    <x v="863"/>
    <x v="789"/>
    <x v="666"/>
    <x v="230"/>
    <x v="903"/>
    <x v="882"/>
    <x v="868"/>
    <x v="2"/>
    <x v="1"/>
    <x v="0"/>
  </r>
  <r>
    <x v="0"/>
    <x v="16"/>
    <x v="888"/>
    <x v="2"/>
    <x v="894"/>
    <x v="1015"/>
    <x v="20"/>
    <x v="1"/>
    <x v="0"/>
    <x v="19"/>
    <x v="0"/>
    <x v="525"/>
    <x v="20"/>
    <x v="697"/>
    <x v="31"/>
    <x v="807"/>
    <x v="0"/>
    <x v="855"/>
    <x v="780"/>
    <x v="659"/>
    <x v="230"/>
    <x v="896"/>
    <x v="874"/>
    <x v="859"/>
    <x v="2"/>
    <x v="1"/>
    <x v="0"/>
  </r>
  <r>
    <x v="0"/>
    <x v="16"/>
    <x v="888"/>
    <x v="2"/>
    <x v="895"/>
    <x v="1015"/>
    <x v="10"/>
    <x v="1"/>
    <x v="0"/>
    <x v="19"/>
    <x v="0"/>
    <x v="271"/>
    <x v="10"/>
    <x v="337"/>
    <x v="31"/>
    <x v="418"/>
    <x v="0"/>
    <x v="452"/>
    <x v="413"/>
    <x v="354"/>
    <x v="230"/>
    <x v="488"/>
    <x v="466"/>
    <x v="461"/>
    <x v="2"/>
    <x v="1"/>
    <x v="0"/>
  </r>
  <r>
    <x v="0"/>
    <x v="16"/>
    <x v="888"/>
    <x v="2"/>
    <x v="896"/>
    <x v="1015"/>
    <x v="19"/>
    <x v="1"/>
    <x v="0"/>
    <x v="19"/>
    <x v="0"/>
    <x v="645"/>
    <x v="19"/>
    <x v="859"/>
    <x v="31"/>
    <x v="995"/>
    <x v="0"/>
    <x v="1050"/>
    <x v="953"/>
    <x v="835"/>
    <x v="230"/>
    <x v="1107"/>
    <x v="1080"/>
    <x v="1062"/>
    <x v="2"/>
    <x v="1"/>
    <x v="0"/>
  </r>
  <r>
    <x v="0"/>
    <x v="16"/>
    <x v="888"/>
    <x v="2"/>
    <x v="897"/>
    <x v="1015"/>
    <x v="10"/>
    <x v="1"/>
    <x v="0"/>
    <x v="19"/>
    <x v="0"/>
    <x v="345"/>
    <x v="10"/>
    <x v="450"/>
    <x v="31"/>
    <x v="533"/>
    <x v="0"/>
    <x v="574"/>
    <x v="529"/>
    <x v="453"/>
    <x v="230"/>
    <x v="616"/>
    <x v="593"/>
    <x v="587"/>
    <x v="2"/>
    <x v="1"/>
    <x v="0"/>
  </r>
  <r>
    <x v="0"/>
    <x v="16"/>
    <x v="888"/>
    <x v="2"/>
    <x v="898"/>
    <x v="1015"/>
    <x v="19"/>
    <x v="1"/>
    <x v="0"/>
    <x v="19"/>
    <x v="0"/>
    <x v="536"/>
    <x v="19"/>
    <x v="715"/>
    <x v="31"/>
    <x v="826"/>
    <x v="0"/>
    <x v="873"/>
    <x v="799"/>
    <x v="676"/>
    <x v="230"/>
    <x v="915"/>
    <x v="894"/>
    <x v="878"/>
    <x v="2"/>
    <x v="1"/>
    <x v="0"/>
  </r>
  <r>
    <x v="0"/>
    <x v="16"/>
    <x v="888"/>
    <x v="2"/>
    <x v="899"/>
    <x v="1015"/>
    <x v="20"/>
    <x v="1"/>
    <x v="0"/>
    <x v="19"/>
    <x v="0"/>
    <x v="565"/>
    <x v="20"/>
    <x v="752"/>
    <x v="31"/>
    <x v="880"/>
    <x v="0"/>
    <x v="925"/>
    <x v="848"/>
    <x v="726"/>
    <x v="230"/>
    <x v="973"/>
    <x v="945"/>
    <x v="932"/>
    <x v="2"/>
    <x v="1"/>
    <x v="0"/>
  </r>
  <r>
    <x v="0"/>
    <x v="16"/>
    <x v="888"/>
    <x v="2"/>
    <x v="900"/>
    <x v="1015"/>
    <x v="20"/>
    <x v="1"/>
    <x v="0"/>
    <x v="19"/>
    <x v="0"/>
    <x v="636"/>
    <x v="20"/>
    <x v="848"/>
    <x v="31"/>
    <x v="987"/>
    <x v="0"/>
    <x v="1041"/>
    <x v="947"/>
    <x v="828"/>
    <x v="230"/>
    <x v="1099"/>
    <x v="1072"/>
    <x v="1054"/>
    <x v="2"/>
    <x v="1"/>
    <x v="0"/>
  </r>
  <r>
    <x v="0"/>
    <x v="16"/>
    <x v="888"/>
    <x v="2"/>
    <x v="901"/>
    <x v="1015"/>
    <x v="20"/>
    <x v="1"/>
    <x v="0"/>
    <x v="19"/>
    <x v="0"/>
    <x v="586"/>
    <x v="20"/>
    <x v="780"/>
    <x v="31"/>
    <x v="910"/>
    <x v="0"/>
    <x v="955"/>
    <x v="876"/>
    <x v="754"/>
    <x v="230"/>
    <x v="1007"/>
    <x v="982"/>
    <x v="967"/>
    <x v="2"/>
    <x v="1"/>
    <x v="0"/>
  </r>
  <r>
    <x v="0"/>
    <x v="16"/>
    <x v="888"/>
    <x v="2"/>
    <x v="902"/>
    <x v="1015"/>
    <x v="20"/>
    <x v="1"/>
    <x v="0"/>
    <x v="19"/>
    <x v="0"/>
    <x v="599"/>
    <x v="20"/>
    <x v="800"/>
    <x v="31"/>
    <x v="932"/>
    <x v="0"/>
    <x v="976"/>
    <x v="895"/>
    <x v="773"/>
    <x v="230"/>
    <x v="1029"/>
    <x v="1006"/>
    <x v="990"/>
    <x v="2"/>
    <x v="1"/>
    <x v="0"/>
  </r>
  <r>
    <x v="0"/>
    <x v="16"/>
    <x v="888"/>
    <x v="2"/>
    <x v="903"/>
    <x v="1015"/>
    <x v="20"/>
    <x v="1"/>
    <x v="0"/>
    <x v="19"/>
    <x v="0"/>
    <x v="611"/>
    <x v="20"/>
    <x v="814"/>
    <x v="31"/>
    <x v="953"/>
    <x v="0"/>
    <x v="999"/>
    <x v="913"/>
    <x v="796"/>
    <x v="230"/>
    <x v="1050"/>
    <x v="1028"/>
    <x v="1013"/>
    <x v="2"/>
    <x v="1"/>
    <x v="0"/>
  </r>
  <r>
    <x v="0"/>
    <x v="16"/>
    <x v="888"/>
    <x v="2"/>
    <x v="904"/>
    <x v="1015"/>
    <x v="20"/>
    <x v="1"/>
    <x v="0"/>
    <x v="19"/>
    <x v="0"/>
    <x v="626"/>
    <x v="20"/>
    <x v="832"/>
    <x v="31"/>
    <x v="968"/>
    <x v="0"/>
    <x v="1020"/>
    <x v="929"/>
    <x v="811"/>
    <x v="230"/>
    <x v="1078"/>
    <x v="1050"/>
    <x v="1033"/>
    <x v="2"/>
    <x v="1"/>
    <x v="0"/>
  </r>
  <r>
    <x v="0"/>
    <x v="16"/>
    <x v="888"/>
    <x v="2"/>
    <x v="905"/>
    <x v="1015"/>
    <x v="20"/>
    <x v="1"/>
    <x v="0"/>
    <x v="19"/>
    <x v="0"/>
    <x v="575"/>
    <x v="20"/>
    <x v="766"/>
    <x v="31"/>
    <x v="895"/>
    <x v="0"/>
    <x v="941"/>
    <x v="862"/>
    <x v="740"/>
    <x v="230"/>
    <x v="990"/>
    <x v="964"/>
    <x v="949"/>
    <x v="2"/>
    <x v="1"/>
    <x v="0"/>
  </r>
  <r>
    <x v="0"/>
    <x v="16"/>
    <x v="888"/>
    <x v="2"/>
    <x v="906"/>
    <x v="1015"/>
    <x v="11"/>
    <x v="1"/>
    <x v="0"/>
    <x v="18"/>
    <x v="0"/>
    <x v="314"/>
    <x v="11"/>
    <x v="404"/>
    <x v="12"/>
    <x v="465"/>
    <x v="2"/>
    <x v="588"/>
    <x v="581"/>
    <x v="398"/>
    <x v="230"/>
    <x v="632"/>
    <x v="617"/>
    <x v="602"/>
    <x v="2"/>
    <x v="1"/>
    <x v="0"/>
  </r>
  <r>
    <x v="0"/>
    <x v="16"/>
    <x v="888"/>
    <x v="2"/>
    <x v="907"/>
    <x v="1015"/>
    <x v="11"/>
    <x v="1"/>
    <x v="0"/>
    <x v="19"/>
    <x v="0"/>
    <x v="329"/>
    <x v="11"/>
    <x v="426"/>
    <x v="31"/>
    <x v="503"/>
    <x v="0"/>
    <x v="546"/>
    <x v="497"/>
    <x v="430"/>
    <x v="230"/>
    <x v="591"/>
    <x v="564"/>
    <x v="558"/>
    <x v="2"/>
    <x v="1"/>
    <x v="0"/>
  </r>
  <r>
    <x v="0"/>
    <x v="16"/>
    <x v="888"/>
    <x v="2"/>
    <x v="908"/>
    <x v="1015"/>
    <x v="17"/>
    <x v="1"/>
    <x v="0"/>
    <x v="19"/>
    <x v="0"/>
    <x v="462"/>
    <x v="17"/>
    <x v="613"/>
    <x v="31"/>
    <x v="701"/>
    <x v="0"/>
    <x v="750"/>
    <x v="681"/>
    <x v="574"/>
    <x v="230"/>
    <x v="794"/>
    <x v="764"/>
    <x v="754"/>
    <x v="2"/>
    <x v="1"/>
    <x v="0"/>
  </r>
  <r>
    <x v="0"/>
    <x v="16"/>
    <x v="888"/>
    <x v="2"/>
    <x v="909"/>
    <x v="1015"/>
    <x v="14"/>
    <x v="1"/>
    <x v="0"/>
    <x v="19"/>
    <x v="0"/>
    <x v="393"/>
    <x v="14"/>
    <x v="515"/>
    <x v="31"/>
    <x v="596"/>
    <x v="0"/>
    <x v="645"/>
    <x v="586"/>
    <x v="503"/>
    <x v="230"/>
    <x v="694"/>
    <x v="659"/>
    <x v="653"/>
    <x v="2"/>
    <x v="1"/>
    <x v="0"/>
  </r>
  <r>
    <x v="0"/>
    <x v="16"/>
    <x v="888"/>
    <x v="2"/>
    <x v="910"/>
    <x v="1015"/>
    <x v="5"/>
    <x v="1"/>
    <x v="0"/>
    <x v="19"/>
    <x v="0"/>
    <x v="132"/>
    <x v="5"/>
    <x v="145"/>
    <x v="31"/>
    <x v="199"/>
    <x v="0"/>
    <x v="226"/>
    <x v="200"/>
    <x v="162"/>
    <x v="230"/>
    <x v="260"/>
    <x v="234"/>
    <x v="235"/>
    <x v="2"/>
    <x v="1"/>
    <x v="0"/>
  </r>
  <r>
    <x v="0"/>
    <x v="16"/>
    <x v="888"/>
    <x v="2"/>
    <x v="911"/>
    <x v="1015"/>
    <x v="3"/>
    <x v="1"/>
    <x v="0"/>
    <x v="19"/>
    <x v="0"/>
    <x v="61"/>
    <x v="3"/>
    <x v="63"/>
    <x v="31"/>
    <x v="87"/>
    <x v="0"/>
    <x v="105"/>
    <x v="94"/>
    <x v="72"/>
    <x v="230"/>
    <x v="133"/>
    <x v="111"/>
    <x v="111"/>
    <x v="2"/>
    <x v="1"/>
    <x v="0"/>
  </r>
  <r>
    <x v="0"/>
    <x v="16"/>
    <x v="888"/>
    <x v="2"/>
    <x v="912"/>
    <x v="1015"/>
    <x v="20"/>
    <x v="1"/>
    <x v="0"/>
    <x v="19"/>
    <x v="0"/>
    <x v="545"/>
    <x v="20"/>
    <x v="728"/>
    <x v="31"/>
    <x v="844"/>
    <x v="0"/>
    <x v="893"/>
    <x v="818"/>
    <x v="693"/>
    <x v="230"/>
    <x v="936"/>
    <x v="912"/>
    <x v="897"/>
    <x v="2"/>
    <x v="1"/>
    <x v="0"/>
  </r>
  <r>
    <x v="0"/>
    <x v="16"/>
    <x v="888"/>
    <x v="2"/>
    <x v="913"/>
    <x v="1015"/>
    <x v="6"/>
    <x v="1"/>
    <x v="0"/>
    <x v="19"/>
    <x v="0"/>
    <x v="149"/>
    <x v="6"/>
    <x v="168"/>
    <x v="31"/>
    <x v="224"/>
    <x v="0"/>
    <x v="252"/>
    <x v="225"/>
    <x v="184"/>
    <x v="230"/>
    <x v="292"/>
    <x v="265"/>
    <x v="262"/>
    <x v="2"/>
    <x v="1"/>
    <x v="0"/>
  </r>
  <r>
    <x v="0"/>
    <x v="16"/>
    <x v="888"/>
    <x v="2"/>
    <x v="914"/>
    <x v="1015"/>
    <x v="20"/>
    <x v="1"/>
    <x v="0"/>
    <x v="19"/>
    <x v="0"/>
    <x v="681"/>
    <x v="20"/>
    <x v="901"/>
    <x v="31"/>
    <x v="1039"/>
    <x v="0"/>
    <x v="1094"/>
    <x v="993"/>
    <x v="839"/>
    <x v="230"/>
    <x v="1157"/>
    <x v="1126"/>
    <x v="1108"/>
    <x v="2"/>
    <x v="1"/>
    <x v="0"/>
  </r>
  <r>
    <x v="0"/>
    <x v="16"/>
    <x v="888"/>
    <x v="2"/>
    <x v="915"/>
    <x v="1015"/>
    <x v="20"/>
    <x v="1"/>
    <x v="0"/>
    <x v="19"/>
    <x v="0"/>
    <x v="687"/>
    <x v="20"/>
    <x v="908"/>
    <x v="31"/>
    <x v="1045"/>
    <x v="0"/>
    <x v="1099"/>
    <x v="999"/>
    <x v="839"/>
    <x v="230"/>
    <x v="1166"/>
    <x v="1137"/>
    <x v="1113"/>
    <x v="2"/>
    <x v="1"/>
    <x v="0"/>
  </r>
  <r>
    <x v="0"/>
    <x v="16"/>
    <x v="888"/>
    <x v="2"/>
    <x v="916"/>
    <x v="1015"/>
    <x v="7"/>
    <x v="1"/>
    <x v="0"/>
    <x v="19"/>
    <x v="0"/>
    <x v="245"/>
    <x v="7"/>
    <x v="304"/>
    <x v="31"/>
    <x v="373"/>
    <x v="0"/>
    <x v="408"/>
    <x v="369"/>
    <x v="312"/>
    <x v="230"/>
    <x v="445"/>
    <x v="421"/>
    <x v="417"/>
    <x v="2"/>
    <x v="1"/>
    <x v="0"/>
  </r>
  <r>
    <x v="0"/>
    <x v="16"/>
    <x v="888"/>
    <x v="2"/>
    <x v="917"/>
    <x v="1015"/>
    <x v="20"/>
    <x v="1"/>
    <x v="0"/>
    <x v="19"/>
    <x v="0"/>
    <x v="599"/>
    <x v="20"/>
    <x v="800"/>
    <x v="31"/>
    <x v="932"/>
    <x v="0"/>
    <x v="976"/>
    <x v="895"/>
    <x v="773"/>
    <x v="230"/>
    <x v="1029"/>
    <x v="1006"/>
    <x v="990"/>
    <x v="2"/>
    <x v="1"/>
    <x v="0"/>
  </r>
  <r>
    <x v="0"/>
    <x v="16"/>
    <x v="888"/>
    <x v="2"/>
    <x v="918"/>
    <x v="1015"/>
    <x v="20"/>
    <x v="1"/>
    <x v="0"/>
    <x v="19"/>
    <x v="0"/>
    <x v="601"/>
    <x v="20"/>
    <x v="802"/>
    <x v="31"/>
    <x v="935"/>
    <x v="0"/>
    <x v="979"/>
    <x v="897"/>
    <x v="776"/>
    <x v="230"/>
    <x v="1031"/>
    <x v="1008"/>
    <x v="992"/>
    <x v="2"/>
    <x v="1"/>
    <x v="0"/>
  </r>
  <r>
    <x v="0"/>
    <x v="16"/>
    <x v="888"/>
    <x v="2"/>
    <x v="919"/>
    <x v="1015"/>
    <x v="20"/>
    <x v="1"/>
    <x v="0"/>
    <x v="19"/>
    <x v="0"/>
    <x v="571"/>
    <x v="20"/>
    <x v="761"/>
    <x v="31"/>
    <x v="890"/>
    <x v="0"/>
    <x v="936"/>
    <x v="857"/>
    <x v="735"/>
    <x v="230"/>
    <x v="984"/>
    <x v="956"/>
    <x v="943"/>
    <x v="2"/>
    <x v="1"/>
    <x v="0"/>
  </r>
  <r>
    <x v="0"/>
    <x v="16"/>
    <x v="888"/>
    <x v="2"/>
    <x v="920"/>
    <x v="1015"/>
    <x v="20"/>
    <x v="1"/>
    <x v="0"/>
    <x v="19"/>
    <x v="0"/>
    <x v="642"/>
    <x v="20"/>
    <x v="855"/>
    <x v="31"/>
    <x v="992"/>
    <x v="0"/>
    <x v="1046"/>
    <x v="950"/>
    <x v="832"/>
    <x v="230"/>
    <x v="1102"/>
    <x v="1076"/>
    <x v="1059"/>
    <x v="2"/>
    <x v="1"/>
    <x v="0"/>
  </r>
  <r>
    <x v="0"/>
    <x v="16"/>
    <x v="888"/>
    <x v="2"/>
    <x v="921"/>
    <x v="1015"/>
    <x v="20"/>
    <x v="1"/>
    <x v="0"/>
    <x v="19"/>
    <x v="0"/>
    <x v="632"/>
    <x v="20"/>
    <x v="841"/>
    <x v="31"/>
    <x v="980"/>
    <x v="0"/>
    <x v="1033"/>
    <x v="940"/>
    <x v="822"/>
    <x v="230"/>
    <x v="1091"/>
    <x v="1063"/>
    <x v="1047"/>
    <x v="2"/>
    <x v="1"/>
    <x v="0"/>
  </r>
  <r>
    <x v="0"/>
    <x v="17"/>
    <x v="888"/>
    <x v="9"/>
    <x v="922"/>
    <x v="1015"/>
    <x v="14"/>
    <x v="1"/>
    <x v="0"/>
    <x v="19"/>
    <x v="0"/>
    <x v="379"/>
    <x v="14"/>
    <x v="500"/>
    <x v="31"/>
    <x v="579"/>
    <x v="0"/>
    <x v="625"/>
    <x v="570"/>
    <x v="491"/>
    <x v="230"/>
    <x v="671"/>
    <x v="640"/>
    <x v="635"/>
    <x v="16"/>
    <x v="1"/>
    <x v="0"/>
  </r>
  <r>
    <x v="0"/>
    <x v="17"/>
    <x v="888"/>
    <x v="9"/>
    <x v="923"/>
    <x v="1015"/>
    <x v="20"/>
    <x v="1"/>
    <x v="0"/>
    <x v="19"/>
    <x v="0"/>
    <x v="513"/>
    <x v="20"/>
    <x v="678"/>
    <x v="31"/>
    <x v="787"/>
    <x v="0"/>
    <x v="834"/>
    <x v="760"/>
    <x v="639"/>
    <x v="230"/>
    <x v="875"/>
    <x v="851"/>
    <x v="837"/>
    <x v="16"/>
    <x v="1"/>
    <x v="0"/>
  </r>
  <r>
    <x v="0"/>
    <x v="17"/>
    <x v="888"/>
    <x v="9"/>
    <x v="924"/>
    <x v="1015"/>
    <x v="6"/>
    <x v="1"/>
    <x v="0"/>
    <x v="19"/>
    <x v="0"/>
    <x v="161"/>
    <x v="6"/>
    <x v="186"/>
    <x v="31"/>
    <x v="243"/>
    <x v="0"/>
    <x v="278"/>
    <x v="247"/>
    <x v="197"/>
    <x v="230"/>
    <x v="312"/>
    <x v="291"/>
    <x v="287"/>
    <x v="16"/>
    <x v="1"/>
    <x v="0"/>
  </r>
  <r>
    <x v="0"/>
    <x v="17"/>
    <x v="888"/>
    <x v="9"/>
    <x v="925"/>
    <x v="1015"/>
    <x v="20"/>
    <x v="1"/>
    <x v="0"/>
    <x v="19"/>
    <x v="0"/>
    <x v="526"/>
    <x v="20"/>
    <x v="699"/>
    <x v="31"/>
    <x v="809"/>
    <x v="0"/>
    <x v="857"/>
    <x v="783"/>
    <x v="661"/>
    <x v="230"/>
    <x v="898"/>
    <x v="876"/>
    <x v="861"/>
    <x v="16"/>
    <x v="1"/>
    <x v="0"/>
  </r>
  <r>
    <x v="0"/>
    <x v="17"/>
    <x v="888"/>
    <x v="9"/>
    <x v="926"/>
    <x v="1015"/>
    <x v="20"/>
    <x v="1"/>
    <x v="0"/>
    <x v="19"/>
    <x v="0"/>
    <x v="521"/>
    <x v="20"/>
    <x v="688"/>
    <x v="31"/>
    <x v="799"/>
    <x v="0"/>
    <x v="847"/>
    <x v="772"/>
    <x v="651"/>
    <x v="230"/>
    <x v="888"/>
    <x v="865"/>
    <x v="851"/>
    <x v="16"/>
    <x v="1"/>
    <x v="0"/>
  </r>
  <r>
    <x v="0"/>
    <x v="17"/>
    <x v="888"/>
    <x v="9"/>
    <x v="927"/>
    <x v="1015"/>
    <x v="20"/>
    <x v="1"/>
    <x v="0"/>
    <x v="19"/>
    <x v="0"/>
    <x v="613"/>
    <x v="20"/>
    <x v="818"/>
    <x v="31"/>
    <x v="957"/>
    <x v="0"/>
    <x v="1004"/>
    <x v="917"/>
    <x v="800"/>
    <x v="230"/>
    <x v="1057"/>
    <x v="1032"/>
    <x v="1017"/>
    <x v="16"/>
    <x v="1"/>
    <x v="0"/>
  </r>
  <r>
    <x v="1"/>
    <x v="17"/>
    <x v="888"/>
    <x v="0"/>
    <x v="952"/>
    <x v="1015"/>
    <x v="57"/>
    <x v="1"/>
    <x v="1"/>
    <x v="19"/>
    <x v="0"/>
    <x v="862"/>
    <x v="57"/>
    <x v="1092"/>
    <x v="31"/>
    <x v="1226"/>
    <x v="0"/>
    <x v="1295"/>
    <x v="1109"/>
    <x v="923"/>
    <x v="230"/>
    <x v="1343"/>
    <x v="1329"/>
    <x v="1310"/>
    <x v="0"/>
    <x v="1"/>
    <x v="0"/>
  </r>
  <r>
    <x v="1"/>
    <x v="17"/>
    <x v="888"/>
    <x v="0"/>
    <x v="953"/>
    <x v="1015"/>
    <x v="43"/>
    <x v="1"/>
    <x v="1"/>
    <x v="19"/>
    <x v="0"/>
    <x v="809"/>
    <x v="43"/>
    <x v="1036"/>
    <x v="31"/>
    <x v="1167"/>
    <x v="0"/>
    <x v="1235"/>
    <x v="1084"/>
    <x v="923"/>
    <x v="230"/>
    <x v="1287"/>
    <x v="1272"/>
    <x v="1255"/>
    <x v="0"/>
    <x v="1"/>
    <x v="0"/>
  </r>
  <r>
    <x v="1"/>
    <x v="17"/>
    <x v="888"/>
    <x v="1"/>
    <x v="954"/>
    <x v="1015"/>
    <x v="59"/>
    <x v="1"/>
    <x v="1"/>
    <x v="19"/>
    <x v="0"/>
    <x v="858"/>
    <x v="59"/>
    <x v="1088"/>
    <x v="31"/>
    <x v="1223"/>
    <x v="0"/>
    <x v="1289"/>
    <x v="1106"/>
    <x v="923"/>
    <x v="230"/>
    <x v="1340"/>
    <x v="1325"/>
    <x v="1306"/>
    <x v="1"/>
    <x v="1"/>
    <x v="0"/>
  </r>
  <r>
    <x v="1"/>
    <x v="17"/>
    <x v="888"/>
    <x v="10"/>
    <x v="955"/>
    <x v="1015"/>
    <x v="85"/>
    <x v="1"/>
    <x v="1"/>
    <x v="19"/>
    <x v="0"/>
    <x v="909"/>
    <x v="85"/>
    <x v="1140"/>
    <x v="31"/>
    <x v="1270"/>
    <x v="0"/>
    <x v="1349"/>
    <x v="1124"/>
    <x v="923"/>
    <x v="230"/>
    <x v="1402"/>
    <x v="1385"/>
    <x v="1371"/>
    <x v="18"/>
    <x v="1"/>
    <x v="0"/>
  </r>
  <r>
    <x v="1"/>
    <x v="18"/>
    <x v="888"/>
    <x v="9"/>
    <x v="956"/>
    <x v="1015"/>
    <x v="20"/>
    <x v="1"/>
    <x v="1"/>
    <x v="19"/>
    <x v="0"/>
    <x v="630"/>
    <x v="20"/>
    <x v="838"/>
    <x v="31"/>
    <x v="976"/>
    <x v="0"/>
    <x v="1029"/>
    <x v="937"/>
    <x v="818"/>
    <x v="230"/>
    <x v="1087"/>
    <x v="1058"/>
    <x v="1042"/>
    <x v="16"/>
    <x v="1"/>
    <x v="0"/>
  </r>
  <r>
    <x v="1"/>
    <x v="18"/>
    <x v="888"/>
    <x v="9"/>
    <x v="957"/>
    <x v="1015"/>
    <x v="5"/>
    <x v="1"/>
    <x v="1"/>
    <x v="19"/>
    <x v="0"/>
    <x v="136"/>
    <x v="5"/>
    <x v="152"/>
    <x v="31"/>
    <x v="202"/>
    <x v="0"/>
    <x v="231"/>
    <x v="203"/>
    <x v="165"/>
    <x v="230"/>
    <x v="269"/>
    <x v="240"/>
    <x v="240"/>
    <x v="16"/>
    <x v="1"/>
    <x v="0"/>
  </r>
  <r>
    <x v="1"/>
    <x v="18"/>
    <x v="888"/>
    <x v="9"/>
    <x v="958"/>
    <x v="1015"/>
    <x v="12"/>
    <x v="1"/>
    <x v="1"/>
    <x v="19"/>
    <x v="0"/>
    <x v="350"/>
    <x v="12"/>
    <x v="457"/>
    <x v="31"/>
    <x v="540"/>
    <x v="0"/>
    <x v="581"/>
    <x v="537"/>
    <x v="459"/>
    <x v="230"/>
    <x v="622"/>
    <x v="598"/>
    <x v="595"/>
    <x v="16"/>
    <x v="1"/>
    <x v="0"/>
  </r>
  <r>
    <x v="1"/>
    <x v="18"/>
    <x v="888"/>
    <x v="9"/>
    <x v="959"/>
    <x v="1015"/>
    <x v="20"/>
    <x v="1"/>
    <x v="1"/>
    <x v="19"/>
    <x v="0"/>
    <x v="615"/>
    <x v="20"/>
    <x v="820"/>
    <x v="31"/>
    <x v="959"/>
    <x v="0"/>
    <x v="1006"/>
    <x v="920"/>
    <x v="802"/>
    <x v="230"/>
    <x v="1061"/>
    <x v="1035"/>
    <x v="1020"/>
    <x v="16"/>
    <x v="1"/>
    <x v="0"/>
  </r>
  <r>
    <x v="1"/>
    <x v="18"/>
    <x v="888"/>
    <x v="9"/>
    <x v="960"/>
    <x v="1015"/>
    <x v="15"/>
    <x v="1"/>
    <x v="1"/>
    <x v="19"/>
    <x v="0"/>
    <x v="426"/>
    <x v="15"/>
    <x v="566"/>
    <x v="31"/>
    <x v="650"/>
    <x v="0"/>
    <x v="699"/>
    <x v="635"/>
    <x v="537"/>
    <x v="230"/>
    <x v="745"/>
    <x v="712"/>
    <x v="701"/>
    <x v="16"/>
    <x v="1"/>
    <x v="0"/>
  </r>
  <r>
    <x v="1"/>
    <x v="18"/>
    <x v="888"/>
    <x v="9"/>
    <x v="961"/>
    <x v="1015"/>
    <x v="20"/>
    <x v="1"/>
    <x v="1"/>
    <x v="19"/>
    <x v="0"/>
    <x v="572"/>
    <x v="20"/>
    <x v="762"/>
    <x v="31"/>
    <x v="892"/>
    <x v="0"/>
    <x v="939"/>
    <x v="860"/>
    <x v="737"/>
    <x v="230"/>
    <x v="986"/>
    <x v="959"/>
    <x v="945"/>
    <x v="16"/>
    <x v="1"/>
    <x v="0"/>
  </r>
  <r>
    <x v="1"/>
    <x v="18"/>
    <x v="888"/>
    <x v="9"/>
    <x v="962"/>
    <x v="1015"/>
    <x v="11"/>
    <x v="1"/>
    <x v="1"/>
    <x v="19"/>
    <x v="0"/>
    <x v="344"/>
    <x v="11"/>
    <x v="449"/>
    <x v="31"/>
    <x v="530"/>
    <x v="0"/>
    <x v="571"/>
    <x v="526"/>
    <x v="450"/>
    <x v="230"/>
    <x v="612"/>
    <x v="589"/>
    <x v="584"/>
    <x v="16"/>
    <x v="1"/>
    <x v="0"/>
  </r>
  <r>
    <x v="1"/>
    <x v="18"/>
    <x v="888"/>
    <x v="9"/>
    <x v="963"/>
    <x v="1015"/>
    <x v="22"/>
    <x v="1"/>
    <x v="1"/>
    <x v="19"/>
    <x v="0"/>
    <x v="651"/>
    <x v="22"/>
    <x v="865"/>
    <x v="31"/>
    <x v="1003"/>
    <x v="0"/>
    <x v="1060"/>
    <x v="961"/>
    <x v="839"/>
    <x v="230"/>
    <x v="1119"/>
    <x v="1091"/>
    <x v="1074"/>
    <x v="16"/>
    <x v="1"/>
    <x v="0"/>
  </r>
  <r>
    <x v="1"/>
    <x v="18"/>
    <x v="888"/>
    <x v="9"/>
    <x v="964"/>
    <x v="1015"/>
    <x v="9"/>
    <x v="1"/>
    <x v="1"/>
    <x v="19"/>
    <x v="0"/>
    <x v="244"/>
    <x v="9"/>
    <x v="300"/>
    <x v="31"/>
    <x v="370"/>
    <x v="0"/>
    <x v="406"/>
    <x v="366"/>
    <x v="310"/>
    <x v="230"/>
    <x v="443"/>
    <x v="419"/>
    <x v="415"/>
    <x v="16"/>
    <x v="1"/>
    <x v="0"/>
  </r>
  <r>
    <x v="1"/>
    <x v="18"/>
    <x v="888"/>
    <x v="9"/>
    <x v="965"/>
    <x v="1015"/>
    <x v="20"/>
    <x v="1"/>
    <x v="1"/>
    <x v="19"/>
    <x v="0"/>
    <x v="568"/>
    <x v="20"/>
    <x v="756"/>
    <x v="31"/>
    <x v="884"/>
    <x v="0"/>
    <x v="929"/>
    <x v="852"/>
    <x v="730"/>
    <x v="230"/>
    <x v="976"/>
    <x v="950"/>
    <x v="936"/>
    <x v="16"/>
    <x v="1"/>
    <x v="0"/>
  </r>
  <r>
    <x v="1"/>
    <x v="18"/>
    <x v="888"/>
    <x v="9"/>
    <x v="966"/>
    <x v="1015"/>
    <x v="20"/>
    <x v="1"/>
    <x v="1"/>
    <x v="19"/>
    <x v="0"/>
    <x v="557"/>
    <x v="20"/>
    <x v="744"/>
    <x v="31"/>
    <x v="866"/>
    <x v="0"/>
    <x v="912"/>
    <x v="836"/>
    <x v="712"/>
    <x v="230"/>
    <x v="956"/>
    <x v="931"/>
    <x v="918"/>
    <x v="16"/>
    <x v="1"/>
    <x v="0"/>
  </r>
  <r>
    <x v="1"/>
    <x v="18"/>
    <x v="888"/>
    <x v="9"/>
    <x v="967"/>
    <x v="1015"/>
    <x v="5"/>
    <x v="1"/>
    <x v="1"/>
    <x v="19"/>
    <x v="0"/>
    <x v="120"/>
    <x v="5"/>
    <x v="129"/>
    <x v="31"/>
    <x v="177"/>
    <x v="0"/>
    <x v="202"/>
    <x v="181"/>
    <x v="142"/>
    <x v="230"/>
    <x v="234"/>
    <x v="213"/>
    <x v="210"/>
    <x v="16"/>
    <x v="1"/>
    <x v="0"/>
  </r>
  <r>
    <x v="1"/>
    <x v="18"/>
    <x v="888"/>
    <x v="9"/>
    <x v="968"/>
    <x v="1015"/>
    <x v="13"/>
    <x v="1"/>
    <x v="1"/>
    <x v="19"/>
    <x v="0"/>
    <x v="374"/>
    <x v="13"/>
    <x v="494"/>
    <x v="31"/>
    <x v="573"/>
    <x v="0"/>
    <x v="616"/>
    <x v="564"/>
    <x v="485"/>
    <x v="230"/>
    <x v="661"/>
    <x v="628"/>
    <x v="627"/>
    <x v="16"/>
    <x v="1"/>
    <x v="0"/>
  </r>
  <r>
    <x v="1"/>
    <x v="18"/>
    <x v="888"/>
    <x v="9"/>
    <x v="969"/>
    <x v="1015"/>
    <x v="20"/>
    <x v="1"/>
    <x v="1"/>
    <x v="19"/>
    <x v="0"/>
    <x v="610"/>
    <x v="20"/>
    <x v="812"/>
    <x v="31"/>
    <x v="952"/>
    <x v="0"/>
    <x v="998"/>
    <x v="912"/>
    <x v="794"/>
    <x v="230"/>
    <x v="1047"/>
    <x v="1025"/>
    <x v="1010"/>
    <x v="16"/>
    <x v="1"/>
    <x v="0"/>
  </r>
  <r>
    <x v="1"/>
    <x v="18"/>
    <x v="888"/>
    <x v="9"/>
    <x v="970"/>
    <x v="1015"/>
    <x v="17"/>
    <x v="1"/>
    <x v="1"/>
    <x v="19"/>
    <x v="0"/>
    <x v="468"/>
    <x v="17"/>
    <x v="621"/>
    <x v="31"/>
    <x v="713"/>
    <x v="0"/>
    <x v="762"/>
    <x v="692"/>
    <x v="583"/>
    <x v="230"/>
    <x v="809"/>
    <x v="775"/>
    <x v="765"/>
    <x v="16"/>
    <x v="1"/>
    <x v="0"/>
  </r>
  <r>
    <x v="1"/>
    <x v="18"/>
    <x v="888"/>
    <x v="9"/>
    <x v="971"/>
    <x v="1015"/>
    <x v="20"/>
    <x v="1"/>
    <x v="1"/>
    <x v="19"/>
    <x v="0"/>
    <x v="583"/>
    <x v="20"/>
    <x v="776"/>
    <x v="31"/>
    <x v="905"/>
    <x v="0"/>
    <x v="950"/>
    <x v="871"/>
    <x v="750"/>
    <x v="230"/>
    <x v="999"/>
    <x v="973"/>
    <x v="957"/>
    <x v="16"/>
    <x v="1"/>
    <x v="0"/>
  </r>
  <r>
    <x v="1"/>
    <x v="18"/>
    <x v="888"/>
    <x v="9"/>
    <x v="972"/>
    <x v="1015"/>
    <x v="20"/>
    <x v="1"/>
    <x v="1"/>
    <x v="19"/>
    <x v="0"/>
    <x v="584"/>
    <x v="20"/>
    <x v="778"/>
    <x v="31"/>
    <x v="907"/>
    <x v="0"/>
    <x v="952"/>
    <x v="873"/>
    <x v="752"/>
    <x v="230"/>
    <x v="1002"/>
    <x v="976"/>
    <x v="960"/>
    <x v="16"/>
    <x v="1"/>
    <x v="0"/>
  </r>
  <r>
    <x v="1"/>
    <x v="18"/>
    <x v="888"/>
    <x v="9"/>
    <x v="973"/>
    <x v="1015"/>
    <x v="19"/>
    <x v="1"/>
    <x v="1"/>
    <x v="38"/>
    <x v="0"/>
    <x v="481"/>
    <x v="19"/>
    <x v="636"/>
    <x v="12"/>
    <x v="708"/>
    <x v="0"/>
    <x v="757"/>
    <x v="686"/>
    <x v="580"/>
    <x v="230"/>
    <x v="800"/>
    <x v="769"/>
    <x v="760"/>
    <x v="16"/>
    <x v="1"/>
    <x v="0"/>
  </r>
  <r>
    <x v="1"/>
    <x v="18"/>
    <x v="888"/>
    <x v="9"/>
    <x v="974"/>
    <x v="1015"/>
    <x v="5"/>
    <x v="1"/>
    <x v="1"/>
    <x v="38"/>
    <x v="0"/>
    <x v="114"/>
    <x v="5"/>
    <x v="121"/>
    <x v="12"/>
    <x v="157"/>
    <x v="0"/>
    <x v="180"/>
    <x v="160"/>
    <x v="126"/>
    <x v="230"/>
    <x v="213"/>
    <x v="190"/>
    <x v="189"/>
    <x v="16"/>
    <x v="1"/>
    <x v="0"/>
  </r>
  <r>
    <x v="1"/>
    <x v="18"/>
    <x v="888"/>
    <x v="9"/>
    <x v="975"/>
    <x v="1015"/>
    <x v="20"/>
    <x v="1"/>
    <x v="1"/>
    <x v="19"/>
    <x v="0"/>
    <x v="535"/>
    <x v="20"/>
    <x v="713"/>
    <x v="31"/>
    <x v="824"/>
    <x v="0"/>
    <x v="871"/>
    <x v="797"/>
    <x v="674"/>
    <x v="230"/>
    <x v="912"/>
    <x v="892"/>
    <x v="876"/>
    <x v="16"/>
    <x v="1"/>
    <x v="0"/>
  </r>
  <r>
    <x v="1"/>
    <x v="18"/>
    <x v="888"/>
    <x v="9"/>
    <x v="976"/>
    <x v="1015"/>
    <x v="9"/>
    <x v="1"/>
    <x v="1"/>
    <x v="19"/>
    <x v="0"/>
    <x v="247"/>
    <x v="9"/>
    <x v="307"/>
    <x v="31"/>
    <x v="377"/>
    <x v="0"/>
    <x v="413"/>
    <x v="373"/>
    <x v="316"/>
    <x v="230"/>
    <x v="450"/>
    <x v="425"/>
    <x v="422"/>
    <x v="16"/>
    <x v="1"/>
    <x v="0"/>
  </r>
  <r>
    <x v="1"/>
    <x v="18"/>
    <x v="888"/>
    <x v="9"/>
    <x v="977"/>
    <x v="1015"/>
    <x v="20"/>
    <x v="1"/>
    <x v="1"/>
    <x v="19"/>
    <x v="0"/>
    <x v="606"/>
    <x v="20"/>
    <x v="808"/>
    <x v="31"/>
    <x v="944"/>
    <x v="0"/>
    <x v="988"/>
    <x v="904"/>
    <x v="785"/>
    <x v="230"/>
    <x v="1040"/>
    <x v="1017"/>
    <x v="1002"/>
    <x v="16"/>
    <x v="1"/>
    <x v="0"/>
  </r>
  <r>
    <x v="1"/>
    <x v="18"/>
    <x v="888"/>
    <x v="9"/>
    <x v="978"/>
    <x v="1015"/>
    <x v="19"/>
    <x v="1"/>
    <x v="1"/>
    <x v="19"/>
    <x v="0"/>
    <x v="521"/>
    <x v="19"/>
    <x v="689"/>
    <x v="31"/>
    <x v="800"/>
    <x v="0"/>
    <x v="848"/>
    <x v="773"/>
    <x v="652"/>
    <x v="230"/>
    <x v="889"/>
    <x v="866"/>
    <x v="852"/>
    <x v="16"/>
    <x v="1"/>
    <x v="0"/>
  </r>
  <r>
    <x v="1"/>
    <x v="18"/>
    <x v="888"/>
    <x v="9"/>
    <x v="979"/>
    <x v="1015"/>
    <x v="20"/>
    <x v="1"/>
    <x v="1"/>
    <x v="19"/>
    <x v="0"/>
    <x v="573"/>
    <x v="20"/>
    <x v="764"/>
    <x v="31"/>
    <x v="893"/>
    <x v="0"/>
    <x v="940"/>
    <x v="861"/>
    <x v="739"/>
    <x v="230"/>
    <x v="988"/>
    <x v="962"/>
    <x v="947"/>
    <x v="16"/>
    <x v="1"/>
    <x v="0"/>
  </r>
  <r>
    <x v="1"/>
    <x v="18"/>
    <x v="888"/>
    <x v="9"/>
    <x v="980"/>
    <x v="1015"/>
    <x v="20"/>
    <x v="1"/>
    <x v="1"/>
    <x v="19"/>
    <x v="0"/>
    <x v="597"/>
    <x v="20"/>
    <x v="795"/>
    <x v="31"/>
    <x v="929"/>
    <x v="0"/>
    <x v="972"/>
    <x v="892"/>
    <x v="770"/>
    <x v="230"/>
    <x v="1025"/>
    <x v="1002"/>
    <x v="986"/>
    <x v="16"/>
    <x v="1"/>
    <x v="0"/>
  </r>
  <r>
    <x v="1"/>
    <x v="18"/>
    <x v="888"/>
    <x v="9"/>
    <x v="981"/>
    <x v="1015"/>
    <x v="20"/>
    <x v="1"/>
    <x v="1"/>
    <x v="19"/>
    <x v="0"/>
    <x v="572"/>
    <x v="20"/>
    <x v="762"/>
    <x v="31"/>
    <x v="892"/>
    <x v="0"/>
    <x v="939"/>
    <x v="860"/>
    <x v="737"/>
    <x v="230"/>
    <x v="986"/>
    <x v="959"/>
    <x v="945"/>
    <x v="16"/>
    <x v="1"/>
    <x v="0"/>
  </r>
  <r>
    <x v="1"/>
    <x v="18"/>
    <x v="888"/>
    <x v="9"/>
    <x v="982"/>
    <x v="1015"/>
    <x v="20"/>
    <x v="1"/>
    <x v="1"/>
    <x v="19"/>
    <x v="0"/>
    <x v="588"/>
    <x v="20"/>
    <x v="782"/>
    <x v="31"/>
    <x v="912"/>
    <x v="0"/>
    <x v="958"/>
    <x v="878"/>
    <x v="757"/>
    <x v="230"/>
    <x v="1011"/>
    <x v="985"/>
    <x v="970"/>
    <x v="16"/>
    <x v="1"/>
    <x v="0"/>
  </r>
  <r>
    <x v="1"/>
    <x v="18"/>
    <x v="888"/>
    <x v="9"/>
    <x v="983"/>
    <x v="1015"/>
    <x v="20"/>
    <x v="1"/>
    <x v="1"/>
    <x v="19"/>
    <x v="0"/>
    <x v="563"/>
    <x v="20"/>
    <x v="750"/>
    <x v="31"/>
    <x v="874"/>
    <x v="0"/>
    <x v="920"/>
    <x v="843"/>
    <x v="720"/>
    <x v="230"/>
    <x v="965"/>
    <x v="938"/>
    <x v="926"/>
    <x v="16"/>
    <x v="1"/>
    <x v="0"/>
  </r>
  <r>
    <x v="1"/>
    <x v="18"/>
    <x v="888"/>
    <x v="9"/>
    <x v="984"/>
    <x v="1015"/>
    <x v="13"/>
    <x v="1"/>
    <x v="1"/>
    <x v="38"/>
    <x v="0"/>
    <x v="403"/>
    <x v="13"/>
    <x v="530"/>
    <x v="12"/>
    <x v="594"/>
    <x v="0"/>
    <x v="643"/>
    <x v="583"/>
    <x v="501"/>
    <x v="230"/>
    <x v="689"/>
    <x v="656"/>
    <x v="650"/>
    <x v="16"/>
    <x v="1"/>
    <x v="0"/>
  </r>
  <r>
    <x v="1"/>
    <x v="18"/>
    <x v="888"/>
    <x v="9"/>
    <x v="985"/>
    <x v="1015"/>
    <x v="20"/>
    <x v="1"/>
    <x v="1"/>
    <x v="38"/>
    <x v="0"/>
    <x v="638"/>
    <x v="20"/>
    <x v="851"/>
    <x v="12"/>
    <x v="946"/>
    <x v="0"/>
    <x v="992"/>
    <x v="907"/>
    <x v="788"/>
    <x v="230"/>
    <x v="1043"/>
    <x v="1021"/>
    <x v="1005"/>
    <x v="16"/>
    <x v="1"/>
    <x v="0"/>
  </r>
  <r>
    <x v="1"/>
    <x v="18"/>
    <x v="888"/>
    <x v="9"/>
    <x v="986"/>
    <x v="1015"/>
    <x v="17"/>
    <x v="1"/>
    <x v="1"/>
    <x v="38"/>
    <x v="0"/>
    <x v="510"/>
    <x v="17"/>
    <x v="674"/>
    <x v="12"/>
    <x v="744"/>
    <x v="0"/>
    <x v="795"/>
    <x v="723"/>
    <x v="608"/>
    <x v="230"/>
    <x v="842"/>
    <x v="809"/>
    <x v="798"/>
    <x v="16"/>
    <x v="1"/>
    <x v="0"/>
  </r>
  <r>
    <x v="1"/>
    <x v="18"/>
    <x v="888"/>
    <x v="9"/>
    <x v="987"/>
    <x v="1015"/>
    <x v="7"/>
    <x v="1"/>
    <x v="1"/>
    <x v="38"/>
    <x v="0"/>
    <x v="183"/>
    <x v="7"/>
    <x v="218"/>
    <x v="12"/>
    <x v="265"/>
    <x v="0"/>
    <x v="302"/>
    <x v="268"/>
    <x v="216"/>
    <x v="230"/>
    <x v="337"/>
    <x v="316"/>
    <x v="312"/>
    <x v="16"/>
    <x v="1"/>
    <x v="0"/>
  </r>
  <r>
    <x v="1"/>
    <x v="18"/>
    <x v="888"/>
    <x v="9"/>
    <x v="988"/>
    <x v="1015"/>
    <x v="20"/>
    <x v="1"/>
    <x v="1"/>
    <x v="19"/>
    <x v="0"/>
    <x v="616"/>
    <x v="20"/>
    <x v="821"/>
    <x v="31"/>
    <x v="960"/>
    <x v="0"/>
    <x v="1007"/>
    <x v="921"/>
    <x v="803"/>
    <x v="230"/>
    <x v="1064"/>
    <x v="1036"/>
    <x v="1021"/>
    <x v="16"/>
    <x v="1"/>
    <x v="0"/>
  </r>
  <r>
    <x v="1"/>
    <x v="18"/>
    <x v="888"/>
    <x v="9"/>
    <x v="989"/>
    <x v="1015"/>
    <x v="3"/>
    <x v="1"/>
    <x v="1"/>
    <x v="38"/>
    <x v="0"/>
    <x v="62"/>
    <x v="3"/>
    <x v="64"/>
    <x v="12"/>
    <x v="83"/>
    <x v="0"/>
    <x v="101"/>
    <x v="91"/>
    <x v="68"/>
    <x v="230"/>
    <x v="128"/>
    <x v="107"/>
    <x v="107"/>
    <x v="16"/>
    <x v="1"/>
    <x v="0"/>
  </r>
  <r>
    <x v="1"/>
    <x v="18"/>
    <x v="888"/>
    <x v="9"/>
    <x v="990"/>
    <x v="1015"/>
    <x v="8"/>
    <x v="1"/>
    <x v="1"/>
    <x v="38"/>
    <x v="0"/>
    <x v="213"/>
    <x v="8"/>
    <x v="257"/>
    <x v="12"/>
    <x v="308"/>
    <x v="0"/>
    <x v="345"/>
    <x v="314"/>
    <x v="257"/>
    <x v="230"/>
    <x v="383"/>
    <x v="359"/>
    <x v="357"/>
    <x v="16"/>
    <x v="1"/>
    <x v="0"/>
  </r>
  <r>
    <x v="2"/>
    <x v="13"/>
    <x v="888"/>
    <x v="2"/>
    <x v="245"/>
    <x v="1015"/>
    <x v="20"/>
    <x v="1"/>
    <x v="1"/>
    <x v="19"/>
    <x v="0"/>
    <x v="627"/>
    <x v="20"/>
    <x v="834"/>
    <x v="31"/>
    <x v="971"/>
    <x v="0"/>
    <x v="1023"/>
    <x v="932"/>
    <x v="813"/>
    <x v="230"/>
    <x v="1081"/>
    <x v="1053"/>
    <x v="1036"/>
    <x v="2"/>
    <x v="1"/>
    <x v="0"/>
  </r>
  <r>
    <x v="2"/>
    <x v="13"/>
    <x v="888"/>
    <x v="2"/>
    <x v="246"/>
    <x v="1015"/>
    <x v="20"/>
    <x v="1"/>
    <x v="1"/>
    <x v="19"/>
    <x v="0"/>
    <x v="627"/>
    <x v="20"/>
    <x v="834"/>
    <x v="31"/>
    <x v="971"/>
    <x v="0"/>
    <x v="1023"/>
    <x v="932"/>
    <x v="813"/>
    <x v="230"/>
    <x v="1081"/>
    <x v="1053"/>
    <x v="1036"/>
    <x v="2"/>
    <x v="1"/>
    <x v="0"/>
  </r>
  <r>
    <x v="2"/>
    <x v="13"/>
    <x v="888"/>
    <x v="2"/>
    <x v="247"/>
    <x v="1015"/>
    <x v="21"/>
    <x v="1"/>
    <x v="1"/>
    <x v="19"/>
    <x v="0"/>
    <x v="669"/>
    <x v="21"/>
    <x v="884"/>
    <x v="31"/>
    <x v="1015"/>
    <x v="0"/>
    <x v="1073"/>
    <x v="974"/>
    <x v="839"/>
    <x v="230"/>
    <x v="1136"/>
    <x v="1106"/>
    <x v="1088"/>
    <x v="2"/>
    <x v="1"/>
    <x v="0"/>
  </r>
  <r>
    <x v="2"/>
    <x v="13"/>
    <x v="888"/>
    <x v="2"/>
    <x v="248"/>
    <x v="1015"/>
    <x v="6"/>
    <x v="1"/>
    <x v="1"/>
    <x v="19"/>
    <x v="0"/>
    <x v="149"/>
    <x v="6"/>
    <x v="168"/>
    <x v="31"/>
    <x v="224"/>
    <x v="0"/>
    <x v="252"/>
    <x v="225"/>
    <x v="184"/>
    <x v="230"/>
    <x v="292"/>
    <x v="265"/>
    <x v="262"/>
    <x v="2"/>
    <x v="1"/>
    <x v="0"/>
  </r>
  <r>
    <x v="2"/>
    <x v="16"/>
    <x v="888"/>
    <x v="2"/>
    <x v="249"/>
    <x v="1015"/>
    <x v="20"/>
    <x v="1"/>
    <x v="1"/>
    <x v="19"/>
    <x v="0"/>
    <x v="624"/>
    <x v="20"/>
    <x v="830"/>
    <x v="31"/>
    <x v="966"/>
    <x v="0"/>
    <x v="1017"/>
    <x v="927"/>
    <x v="809"/>
    <x v="230"/>
    <x v="1074"/>
    <x v="1046"/>
    <x v="1030"/>
    <x v="2"/>
    <x v="1"/>
    <x v="0"/>
  </r>
  <r>
    <x v="2"/>
    <x v="16"/>
    <x v="888"/>
    <x v="2"/>
    <x v="250"/>
    <x v="1015"/>
    <x v="20"/>
    <x v="1"/>
    <x v="1"/>
    <x v="19"/>
    <x v="0"/>
    <x v="616"/>
    <x v="20"/>
    <x v="821"/>
    <x v="31"/>
    <x v="960"/>
    <x v="0"/>
    <x v="1007"/>
    <x v="921"/>
    <x v="803"/>
    <x v="230"/>
    <x v="1065"/>
    <x v="1037"/>
    <x v="1022"/>
    <x v="2"/>
    <x v="1"/>
    <x v="0"/>
  </r>
  <r>
    <x v="2"/>
    <x v="16"/>
    <x v="888"/>
    <x v="2"/>
    <x v="251"/>
    <x v="1015"/>
    <x v="20"/>
    <x v="1"/>
    <x v="1"/>
    <x v="19"/>
    <x v="0"/>
    <x v="614"/>
    <x v="20"/>
    <x v="819"/>
    <x v="31"/>
    <x v="958"/>
    <x v="0"/>
    <x v="1005"/>
    <x v="919"/>
    <x v="801"/>
    <x v="230"/>
    <x v="1059"/>
    <x v="1034"/>
    <x v="1019"/>
    <x v="2"/>
    <x v="1"/>
    <x v="0"/>
  </r>
  <r>
    <x v="2"/>
    <x v="16"/>
    <x v="888"/>
    <x v="2"/>
    <x v="252"/>
    <x v="1015"/>
    <x v="20"/>
    <x v="1"/>
    <x v="1"/>
    <x v="19"/>
    <x v="0"/>
    <x v="623"/>
    <x v="20"/>
    <x v="829"/>
    <x v="31"/>
    <x v="965"/>
    <x v="0"/>
    <x v="1015"/>
    <x v="926"/>
    <x v="808"/>
    <x v="230"/>
    <x v="1073"/>
    <x v="1045"/>
    <x v="1029"/>
    <x v="2"/>
    <x v="1"/>
    <x v="0"/>
  </r>
  <r>
    <x v="2"/>
    <x v="16"/>
    <x v="888"/>
    <x v="2"/>
    <x v="253"/>
    <x v="1015"/>
    <x v="8"/>
    <x v="1"/>
    <x v="1"/>
    <x v="19"/>
    <x v="0"/>
    <x v="243"/>
    <x v="8"/>
    <x v="299"/>
    <x v="31"/>
    <x v="369"/>
    <x v="0"/>
    <x v="405"/>
    <x v="365"/>
    <x v="309"/>
    <x v="230"/>
    <x v="442"/>
    <x v="418"/>
    <x v="414"/>
    <x v="2"/>
    <x v="1"/>
    <x v="0"/>
  </r>
  <r>
    <x v="2"/>
    <x v="16"/>
    <x v="888"/>
    <x v="2"/>
    <x v="254"/>
    <x v="1015"/>
    <x v="20"/>
    <x v="1"/>
    <x v="1"/>
    <x v="19"/>
    <x v="0"/>
    <x v="607"/>
    <x v="20"/>
    <x v="809"/>
    <x v="31"/>
    <x v="945"/>
    <x v="0"/>
    <x v="991"/>
    <x v="906"/>
    <x v="786"/>
    <x v="230"/>
    <x v="1042"/>
    <x v="1020"/>
    <x v="1004"/>
    <x v="2"/>
    <x v="1"/>
    <x v="0"/>
  </r>
  <r>
    <x v="2"/>
    <x v="16"/>
    <x v="888"/>
    <x v="2"/>
    <x v="255"/>
    <x v="1015"/>
    <x v="20"/>
    <x v="1"/>
    <x v="1"/>
    <x v="19"/>
    <x v="0"/>
    <x v="601"/>
    <x v="20"/>
    <x v="802"/>
    <x v="31"/>
    <x v="935"/>
    <x v="0"/>
    <x v="979"/>
    <x v="897"/>
    <x v="776"/>
    <x v="230"/>
    <x v="1031"/>
    <x v="1008"/>
    <x v="992"/>
    <x v="2"/>
    <x v="1"/>
    <x v="0"/>
  </r>
  <r>
    <x v="2"/>
    <x v="16"/>
    <x v="888"/>
    <x v="2"/>
    <x v="256"/>
    <x v="1015"/>
    <x v="20"/>
    <x v="1"/>
    <x v="1"/>
    <x v="19"/>
    <x v="0"/>
    <x v="612"/>
    <x v="20"/>
    <x v="816"/>
    <x v="31"/>
    <x v="954"/>
    <x v="0"/>
    <x v="1001"/>
    <x v="914"/>
    <x v="797"/>
    <x v="230"/>
    <x v="1052"/>
    <x v="1029"/>
    <x v="1014"/>
    <x v="2"/>
    <x v="1"/>
    <x v="0"/>
  </r>
  <r>
    <x v="2"/>
    <x v="16"/>
    <x v="888"/>
    <x v="2"/>
    <x v="257"/>
    <x v="1015"/>
    <x v="10"/>
    <x v="1"/>
    <x v="1"/>
    <x v="19"/>
    <x v="0"/>
    <x v="302"/>
    <x v="10"/>
    <x v="383"/>
    <x v="31"/>
    <x v="464"/>
    <x v="0"/>
    <x v="507"/>
    <x v="458"/>
    <x v="397"/>
    <x v="230"/>
    <x v="542"/>
    <x v="522"/>
    <x v="520"/>
    <x v="2"/>
    <x v="1"/>
    <x v="0"/>
  </r>
  <r>
    <x v="2"/>
    <x v="16"/>
    <x v="888"/>
    <x v="2"/>
    <x v="258"/>
    <x v="1015"/>
    <x v="18"/>
    <x v="1"/>
    <x v="1"/>
    <x v="19"/>
    <x v="0"/>
    <x v="500"/>
    <x v="18"/>
    <x v="661"/>
    <x v="31"/>
    <x v="763"/>
    <x v="0"/>
    <x v="814"/>
    <x v="740"/>
    <x v="623"/>
    <x v="230"/>
    <x v="859"/>
    <x v="828"/>
    <x v="816"/>
    <x v="2"/>
    <x v="1"/>
    <x v="0"/>
  </r>
  <r>
    <x v="2"/>
    <x v="16"/>
    <x v="888"/>
    <x v="2"/>
    <x v="259"/>
    <x v="1015"/>
    <x v="2"/>
    <x v="1"/>
    <x v="1"/>
    <x v="19"/>
    <x v="0"/>
    <x v="50"/>
    <x v="2"/>
    <x v="52"/>
    <x v="31"/>
    <x v="74"/>
    <x v="0"/>
    <x v="88"/>
    <x v="78"/>
    <x v="60"/>
    <x v="230"/>
    <x v="110"/>
    <x v="94"/>
    <x v="94"/>
    <x v="2"/>
    <x v="1"/>
    <x v="0"/>
  </r>
  <r>
    <x v="2"/>
    <x v="16"/>
    <x v="888"/>
    <x v="2"/>
    <x v="260"/>
    <x v="1015"/>
    <x v="20"/>
    <x v="1"/>
    <x v="1"/>
    <x v="19"/>
    <x v="0"/>
    <x v="666"/>
    <x v="20"/>
    <x v="881"/>
    <x v="31"/>
    <x v="1014"/>
    <x v="0"/>
    <x v="1072"/>
    <x v="973"/>
    <x v="839"/>
    <x v="230"/>
    <x v="1130"/>
    <x v="1104"/>
    <x v="1087"/>
    <x v="2"/>
    <x v="1"/>
    <x v="0"/>
  </r>
  <r>
    <x v="2"/>
    <x v="16"/>
    <x v="888"/>
    <x v="2"/>
    <x v="261"/>
    <x v="1015"/>
    <x v="1"/>
    <x v="1"/>
    <x v="1"/>
    <x v="19"/>
    <x v="0"/>
    <x v="3"/>
    <x v="1"/>
    <x v="4"/>
    <x v="31"/>
    <x v="4"/>
    <x v="0"/>
    <x v="2"/>
    <x v="2"/>
    <x v="4"/>
    <x v="230"/>
    <x v="2"/>
    <x v="2"/>
    <x v="2"/>
    <x v="2"/>
    <x v="1"/>
    <x v="0"/>
  </r>
  <r>
    <x v="2"/>
    <x v="18"/>
    <x v="888"/>
    <x v="2"/>
    <x v="262"/>
    <x v="1015"/>
    <x v="10"/>
    <x v="1"/>
    <x v="1"/>
    <x v="19"/>
    <x v="0"/>
    <x v="328"/>
    <x v="10"/>
    <x v="425"/>
    <x v="31"/>
    <x v="501"/>
    <x v="0"/>
    <x v="545"/>
    <x v="496"/>
    <x v="428"/>
    <x v="230"/>
    <x v="589"/>
    <x v="563"/>
    <x v="557"/>
    <x v="2"/>
    <x v="1"/>
    <x v="0"/>
  </r>
  <r>
    <x v="2"/>
    <x v="18"/>
    <x v="888"/>
    <x v="2"/>
    <x v="263"/>
    <x v="1015"/>
    <x v="14"/>
    <x v="1"/>
    <x v="1"/>
    <x v="19"/>
    <x v="0"/>
    <x v="409"/>
    <x v="14"/>
    <x v="536"/>
    <x v="31"/>
    <x v="624"/>
    <x v="0"/>
    <x v="672"/>
    <x v="610"/>
    <x v="520"/>
    <x v="230"/>
    <x v="720"/>
    <x v="687"/>
    <x v="678"/>
    <x v="2"/>
    <x v="1"/>
    <x v="0"/>
  </r>
  <r>
    <x v="2"/>
    <x v="18"/>
    <x v="888"/>
    <x v="2"/>
    <x v="264"/>
    <x v="1015"/>
    <x v="3"/>
    <x v="1"/>
    <x v="1"/>
    <x v="19"/>
    <x v="0"/>
    <x v="62"/>
    <x v="3"/>
    <x v="64"/>
    <x v="31"/>
    <x v="91"/>
    <x v="0"/>
    <x v="109"/>
    <x v="99"/>
    <x v="74"/>
    <x v="230"/>
    <x v="138"/>
    <x v="117"/>
    <x v="116"/>
    <x v="2"/>
    <x v="1"/>
    <x v="0"/>
  </r>
  <r>
    <x v="2"/>
    <x v="18"/>
    <x v="888"/>
    <x v="2"/>
    <x v="265"/>
    <x v="1015"/>
    <x v="20"/>
    <x v="1"/>
    <x v="1"/>
    <x v="19"/>
    <x v="0"/>
    <x v="517"/>
    <x v="20"/>
    <x v="684"/>
    <x v="31"/>
    <x v="795"/>
    <x v="0"/>
    <x v="843"/>
    <x v="768"/>
    <x v="647"/>
    <x v="230"/>
    <x v="884"/>
    <x v="860"/>
    <x v="846"/>
    <x v="2"/>
    <x v="1"/>
    <x v="0"/>
  </r>
  <r>
    <x v="2"/>
    <x v="18"/>
    <x v="888"/>
    <x v="2"/>
    <x v="266"/>
    <x v="1015"/>
    <x v="23"/>
    <x v="1"/>
    <x v="1"/>
    <x v="19"/>
    <x v="0"/>
    <x v="643"/>
    <x v="23"/>
    <x v="856"/>
    <x v="31"/>
    <x v="993"/>
    <x v="0"/>
    <x v="1047"/>
    <x v="951"/>
    <x v="833"/>
    <x v="230"/>
    <x v="1103"/>
    <x v="1077"/>
    <x v="1060"/>
    <x v="2"/>
    <x v="1"/>
    <x v="0"/>
  </r>
  <r>
    <x v="2"/>
    <x v="18"/>
    <x v="888"/>
    <x v="2"/>
    <x v="267"/>
    <x v="1015"/>
    <x v="20"/>
    <x v="1"/>
    <x v="1"/>
    <x v="19"/>
    <x v="0"/>
    <x v="553"/>
    <x v="20"/>
    <x v="740"/>
    <x v="31"/>
    <x v="860"/>
    <x v="0"/>
    <x v="906"/>
    <x v="831"/>
    <x v="706"/>
    <x v="230"/>
    <x v="951"/>
    <x v="926"/>
    <x v="912"/>
    <x v="2"/>
    <x v="1"/>
    <x v="0"/>
  </r>
  <r>
    <x v="2"/>
    <x v="18"/>
    <x v="888"/>
    <x v="2"/>
    <x v="609"/>
    <x v="1015"/>
    <x v="20"/>
    <x v="1"/>
    <x v="1"/>
    <x v="19"/>
    <x v="0"/>
    <x v="561"/>
    <x v="20"/>
    <x v="748"/>
    <x v="31"/>
    <x v="872"/>
    <x v="0"/>
    <x v="918"/>
    <x v="841"/>
    <x v="718"/>
    <x v="230"/>
    <x v="962"/>
    <x v="936"/>
    <x v="924"/>
    <x v="2"/>
    <x v="1"/>
    <x v="0"/>
  </r>
  <r>
    <x v="2"/>
    <x v="18"/>
    <x v="888"/>
    <x v="2"/>
    <x v="610"/>
    <x v="1015"/>
    <x v="20"/>
    <x v="1"/>
    <x v="1"/>
    <x v="19"/>
    <x v="0"/>
    <x v="632"/>
    <x v="20"/>
    <x v="841"/>
    <x v="31"/>
    <x v="980"/>
    <x v="0"/>
    <x v="1033"/>
    <x v="940"/>
    <x v="822"/>
    <x v="230"/>
    <x v="1091"/>
    <x v="1063"/>
    <x v="1047"/>
    <x v="2"/>
    <x v="1"/>
    <x v="0"/>
  </r>
  <r>
    <x v="2"/>
    <x v="18"/>
    <x v="888"/>
    <x v="2"/>
    <x v="611"/>
    <x v="1015"/>
    <x v="13"/>
    <x v="1"/>
    <x v="1"/>
    <x v="19"/>
    <x v="0"/>
    <x v="402"/>
    <x v="13"/>
    <x v="528"/>
    <x v="31"/>
    <x v="607"/>
    <x v="0"/>
    <x v="654"/>
    <x v="594"/>
    <x v="509"/>
    <x v="230"/>
    <x v="706"/>
    <x v="671"/>
    <x v="662"/>
    <x v="2"/>
    <x v="1"/>
    <x v="0"/>
  </r>
  <r>
    <x v="2"/>
    <x v="18"/>
    <x v="888"/>
    <x v="2"/>
    <x v="612"/>
    <x v="1015"/>
    <x v="20"/>
    <x v="1"/>
    <x v="1"/>
    <x v="19"/>
    <x v="0"/>
    <x v="578"/>
    <x v="20"/>
    <x v="769"/>
    <x v="31"/>
    <x v="900"/>
    <x v="0"/>
    <x v="946"/>
    <x v="866"/>
    <x v="745"/>
    <x v="230"/>
    <x v="994"/>
    <x v="969"/>
    <x v="953"/>
    <x v="2"/>
    <x v="1"/>
    <x v="0"/>
  </r>
  <r>
    <x v="2"/>
    <x v="18"/>
    <x v="888"/>
    <x v="2"/>
    <x v="613"/>
    <x v="1015"/>
    <x v="20"/>
    <x v="1"/>
    <x v="1"/>
    <x v="19"/>
    <x v="0"/>
    <x v="587"/>
    <x v="20"/>
    <x v="781"/>
    <x v="31"/>
    <x v="911"/>
    <x v="0"/>
    <x v="957"/>
    <x v="877"/>
    <x v="756"/>
    <x v="230"/>
    <x v="1009"/>
    <x v="984"/>
    <x v="969"/>
    <x v="2"/>
    <x v="1"/>
    <x v="0"/>
  </r>
  <r>
    <x v="2"/>
    <x v="18"/>
    <x v="888"/>
    <x v="2"/>
    <x v="614"/>
    <x v="1015"/>
    <x v="20"/>
    <x v="1"/>
    <x v="1"/>
    <x v="19"/>
    <x v="0"/>
    <x v="583"/>
    <x v="20"/>
    <x v="776"/>
    <x v="31"/>
    <x v="905"/>
    <x v="0"/>
    <x v="950"/>
    <x v="871"/>
    <x v="750"/>
    <x v="230"/>
    <x v="1000"/>
    <x v="974"/>
    <x v="958"/>
    <x v="2"/>
    <x v="1"/>
    <x v="0"/>
  </r>
  <r>
    <x v="2"/>
    <x v="18"/>
    <x v="888"/>
    <x v="2"/>
    <x v="615"/>
    <x v="1015"/>
    <x v="20"/>
    <x v="1"/>
    <x v="1"/>
    <x v="19"/>
    <x v="0"/>
    <x v="568"/>
    <x v="20"/>
    <x v="756"/>
    <x v="31"/>
    <x v="884"/>
    <x v="0"/>
    <x v="929"/>
    <x v="852"/>
    <x v="730"/>
    <x v="230"/>
    <x v="977"/>
    <x v="951"/>
    <x v="937"/>
    <x v="2"/>
    <x v="1"/>
    <x v="0"/>
  </r>
  <r>
    <x v="2"/>
    <x v="18"/>
    <x v="888"/>
    <x v="2"/>
    <x v="616"/>
    <x v="1015"/>
    <x v="20"/>
    <x v="1"/>
    <x v="1"/>
    <x v="19"/>
    <x v="0"/>
    <x v="520"/>
    <x v="20"/>
    <x v="687"/>
    <x v="31"/>
    <x v="797"/>
    <x v="0"/>
    <x v="845"/>
    <x v="770"/>
    <x v="649"/>
    <x v="230"/>
    <x v="886"/>
    <x v="862"/>
    <x v="849"/>
    <x v="2"/>
    <x v="1"/>
    <x v="0"/>
  </r>
  <r>
    <x v="2"/>
    <x v="18"/>
    <x v="888"/>
    <x v="2"/>
    <x v="617"/>
    <x v="1015"/>
    <x v="13"/>
    <x v="1"/>
    <x v="1"/>
    <x v="19"/>
    <x v="0"/>
    <x v="354"/>
    <x v="13"/>
    <x v="463"/>
    <x v="31"/>
    <x v="553"/>
    <x v="0"/>
    <x v="595"/>
    <x v="549"/>
    <x v="469"/>
    <x v="230"/>
    <x v="636"/>
    <x v="611"/>
    <x v="608"/>
    <x v="2"/>
    <x v="1"/>
    <x v="0"/>
  </r>
  <r>
    <x v="2"/>
    <x v="18"/>
    <x v="888"/>
    <x v="2"/>
    <x v="618"/>
    <x v="1015"/>
    <x v="20"/>
    <x v="1"/>
    <x v="1"/>
    <x v="19"/>
    <x v="0"/>
    <x v="551"/>
    <x v="20"/>
    <x v="738"/>
    <x v="31"/>
    <x v="858"/>
    <x v="0"/>
    <x v="904"/>
    <x v="829"/>
    <x v="704"/>
    <x v="230"/>
    <x v="948"/>
    <x v="923"/>
    <x v="909"/>
    <x v="2"/>
    <x v="1"/>
    <x v="0"/>
  </r>
  <r>
    <x v="2"/>
    <x v="18"/>
    <x v="888"/>
    <x v="2"/>
    <x v="619"/>
    <x v="1015"/>
    <x v="20"/>
    <x v="1"/>
    <x v="1"/>
    <x v="19"/>
    <x v="0"/>
    <x v="562"/>
    <x v="20"/>
    <x v="749"/>
    <x v="31"/>
    <x v="873"/>
    <x v="0"/>
    <x v="919"/>
    <x v="842"/>
    <x v="719"/>
    <x v="230"/>
    <x v="963"/>
    <x v="937"/>
    <x v="925"/>
    <x v="2"/>
    <x v="1"/>
    <x v="0"/>
  </r>
  <r>
    <x v="2"/>
    <x v="18"/>
    <x v="888"/>
    <x v="2"/>
    <x v="620"/>
    <x v="1015"/>
    <x v="12"/>
    <x v="1"/>
    <x v="1"/>
    <x v="19"/>
    <x v="0"/>
    <x v="361"/>
    <x v="12"/>
    <x v="474"/>
    <x v="31"/>
    <x v="560"/>
    <x v="0"/>
    <x v="604"/>
    <x v="555"/>
    <x v="475"/>
    <x v="230"/>
    <x v="644"/>
    <x v="619"/>
    <x v="615"/>
    <x v="2"/>
    <x v="1"/>
    <x v="0"/>
  </r>
  <r>
    <x v="2"/>
    <x v="18"/>
    <x v="888"/>
    <x v="2"/>
    <x v="621"/>
    <x v="1015"/>
    <x v="20"/>
    <x v="1"/>
    <x v="1"/>
    <x v="19"/>
    <x v="0"/>
    <x v="553"/>
    <x v="20"/>
    <x v="740"/>
    <x v="31"/>
    <x v="860"/>
    <x v="0"/>
    <x v="906"/>
    <x v="831"/>
    <x v="706"/>
    <x v="230"/>
    <x v="951"/>
    <x v="926"/>
    <x v="912"/>
    <x v="2"/>
    <x v="1"/>
    <x v="0"/>
  </r>
  <r>
    <x v="2"/>
    <x v="18"/>
    <x v="888"/>
    <x v="2"/>
    <x v="622"/>
    <x v="1015"/>
    <x v="15"/>
    <x v="1"/>
    <x v="1"/>
    <x v="19"/>
    <x v="0"/>
    <x v="420"/>
    <x v="15"/>
    <x v="555"/>
    <x v="31"/>
    <x v="639"/>
    <x v="0"/>
    <x v="682"/>
    <x v="622"/>
    <x v="527"/>
    <x v="230"/>
    <x v="732"/>
    <x v="700"/>
    <x v="687"/>
    <x v="2"/>
    <x v="1"/>
    <x v="0"/>
  </r>
  <r>
    <x v="2"/>
    <x v="18"/>
    <x v="888"/>
    <x v="2"/>
    <x v="623"/>
    <x v="1015"/>
    <x v="4"/>
    <x v="1"/>
    <x v="1"/>
    <x v="19"/>
    <x v="0"/>
    <x v="90"/>
    <x v="4"/>
    <x v="95"/>
    <x v="31"/>
    <x v="130"/>
    <x v="0"/>
    <x v="151"/>
    <x v="132"/>
    <x v="102"/>
    <x v="230"/>
    <x v="184"/>
    <x v="161"/>
    <x v="159"/>
    <x v="2"/>
    <x v="1"/>
    <x v="0"/>
  </r>
  <r>
    <x v="2"/>
    <x v="18"/>
    <x v="888"/>
    <x v="2"/>
    <x v="624"/>
    <x v="1015"/>
    <x v="20"/>
    <x v="1"/>
    <x v="1"/>
    <x v="19"/>
    <x v="0"/>
    <x v="528"/>
    <x v="20"/>
    <x v="702"/>
    <x v="31"/>
    <x v="813"/>
    <x v="0"/>
    <x v="861"/>
    <x v="787"/>
    <x v="664"/>
    <x v="230"/>
    <x v="901"/>
    <x v="880"/>
    <x v="866"/>
    <x v="2"/>
    <x v="1"/>
    <x v="0"/>
  </r>
  <r>
    <x v="2"/>
    <x v="18"/>
    <x v="888"/>
    <x v="2"/>
    <x v="625"/>
    <x v="1015"/>
    <x v="20"/>
    <x v="1"/>
    <x v="1"/>
    <x v="19"/>
    <x v="0"/>
    <x v="621"/>
    <x v="20"/>
    <x v="827"/>
    <x v="31"/>
    <x v="964"/>
    <x v="0"/>
    <x v="1013"/>
    <x v="925"/>
    <x v="807"/>
    <x v="230"/>
    <x v="1072"/>
    <x v="1044"/>
    <x v="1028"/>
    <x v="2"/>
    <x v="1"/>
    <x v="0"/>
  </r>
  <r>
    <x v="2"/>
    <x v="18"/>
    <x v="888"/>
    <x v="2"/>
    <x v="626"/>
    <x v="1015"/>
    <x v="20"/>
    <x v="1"/>
    <x v="1"/>
    <x v="19"/>
    <x v="0"/>
    <x v="582"/>
    <x v="20"/>
    <x v="774"/>
    <x v="31"/>
    <x v="904"/>
    <x v="0"/>
    <x v="949"/>
    <x v="870"/>
    <x v="749"/>
    <x v="230"/>
    <x v="998"/>
    <x v="972"/>
    <x v="956"/>
    <x v="2"/>
    <x v="1"/>
    <x v="0"/>
  </r>
  <r>
    <x v="2"/>
    <x v="18"/>
    <x v="888"/>
    <x v="2"/>
    <x v="627"/>
    <x v="1015"/>
    <x v="20"/>
    <x v="1"/>
    <x v="1"/>
    <x v="19"/>
    <x v="0"/>
    <x v="600"/>
    <x v="20"/>
    <x v="801"/>
    <x v="31"/>
    <x v="934"/>
    <x v="0"/>
    <x v="977"/>
    <x v="896"/>
    <x v="775"/>
    <x v="230"/>
    <x v="1030"/>
    <x v="1007"/>
    <x v="991"/>
    <x v="2"/>
    <x v="1"/>
    <x v="0"/>
  </r>
  <r>
    <x v="2"/>
    <x v="18"/>
    <x v="888"/>
    <x v="2"/>
    <x v="628"/>
    <x v="1015"/>
    <x v="12"/>
    <x v="1"/>
    <x v="1"/>
    <x v="19"/>
    <x v="0"/>
    <x v="352"/>
    <x v="12"/>
    <x v="461"/>
    <x v="31"/>
    <x v="546"/>
    <x v="0"/>
    <x v="589"/>
    <x v="543"/>
    <x v="465"/>
    <x v="230"/>
    <x v="633"/>
    <x v="604"/>
    <x v="603"/>
    <x v="2"/>
    <x v="1"/>
    <x v="0"/>
  </r>
  <r>
    <x v="2"/>
    <x v="18"/>
    <x v="888"/>
    <x v="2"/>
    <x v="629"/>
    <x v="1015"/>
    <x v="8"/>
    <x v="1"/>
    <x v="1"/>
    <x v="19"/>
    <x v="0"/>
    <x v="233"/>
    <x v="8"/>
    <x v="287"/>
    <x v="31"/>
    <x v="354"/>
    <x v="0"/>
    <x v="391"/>
    <x v="353"/>
    <x v="296"/>
    <x v="230"/>
    <x v="430"/>
    <x v="405"/>
    <x v="400"/>
    <x v="2"/>
    <x v="1"/>
    <x v="0"/>
  </r>
  <r>
    <x v="2"/>
    <x v="18"/>
    <x v="888"/>
    <x v="2"/>
    <x v="630"/>
    <x v="1015"/>
    <x v="20"/>
    <x v="1"/>
    <x v="1"/>
    <x v="19"/>
    <x v="0"/>
    <x v="649"/>
    <x v="20"/>
    <x v="863"/>
    <x v="31"/>
    <x v="1000"/>
    <x v="0"/>
    <x v="1056"/>
    <x v="958"/>
    <x v="839"/>
    <x v="230"/>
    <x v="1114"/>
    <x v="1088"/>
    <x v="1069"/>
    <x v="2"/>
    <x v="1"/>
    <x v="0"/>
  </r>
  <r>
    <x v="2"/>
    <x v="18"/>
    <x v="888"/>
    <x v="2"/>
    <x v="631"/>
    <x v="1015"/>
    <x v="20"/>
    <x v="1"/>
    <x v="1"/>
    <x v="19"/>
    <x v="0"/>
    <x v="603"/>
    <x v="20"/>
    <x v="805"/>
    <x v="31"/>
    <x v="939"/>
    <x v="0"/>
    <x v="983"/>
    <x v="900"/>
    <x v="780"/>
    <x v="230"/>
    <x v="1036"/>
    <x v="1013"/>
    <x v="998"/>
    <x v="2"/>
    <x v="1"/>
    <x v="0"/>
  </r>
  <r>
    <x v="2"/>
    <x v="18"/>
    <x v="888"/>
    <x v="2"/>
    <x v="632"/>
    <x v="1015"/>
    <x v="20"/>
    <x v="1"/>
    <x v="1"/>
    <x v="19"/>
    <x v="0"/>
    <x v="584"/>
    <x v="20"/>
    <x v="778"/>
    <x v="31"/>
    <x v="907"/>
    <x v="0"/>
    <x v="952"/>
    <x v="873"/>
    <x v="752"/>
    <x v="230"/>
    <x v="1003"/>
    <x v="977"/>
    <x v="961"/>
    <x v="2"/>
    <x v="1"/>
    <x v="0"/>
  </r>
  <r>
    <x v="2"/>
    <x v="18"/>
    <x v="888"/>
    <x v="2"/>
    <x v="633"/>
    <x v="1015"/>
    <x v="3"/>
    <x v="1"/>
    <x v="1"/>
    <x v="19"/>
    <x v="0"/>
    <x v="59"/>
    <x v="3"/>
    <x v="61"/>
    <x v="31"/>
    <x v="82"/>
    <x v="0"/>
    <x v="100"/>
    <x v="90"/>
    <x v="67"/>
    <x v="230"/>
    <x v="127"/>
    <x v="106"/>
    <x v="106"/>
    <x v="2"/>
    <x v="1"/>
    <x v="0"/>
  </r>
  <r>
    <x v="2"/>
    <x v="20"/>
    <x v="888"/>
    <x v="2"/>
    <x v="634"/>
    <x v="1015"/>
    <x v="20"/>
    <x v="1"/>
    <x v="1"/>
    <x v="38"/>
    <x v="0"/>
    <x v="663"/>
    <x v="20"/>
    <x v="878"/>
    <x v="12"/>
    <x v="986"/>
    <x v="0"/>
    <x v="1040"/>
    <x v="946"/>
    <x v="827"/>
    <x v="230"/>
    <x v="1098"/>
    <x v="1071"/>
    <x v="1053"/>
    <x v="2"/>
    <x v="1"/>
    <x v="0"/>
  </r>
  <r>
    <x v="2"/>
    <x v="20"/>
    <x v="888"/>
    <x v="2"/>
    <x v="635"/>
    <x v="1015"/>
    <x v="20"/>
    <x v="1"/>
    <x v="1"/>
    <x v="38"/>
    <x v="0"/>
    <x v="644"/>
    <x v="20"/>
    <x v="857"/>
    <x v="12"/>
    <x v="955"/>
    <x v="0"/>
    <x v="1002"/>
    <x v="915"/>
    <x v="798"/>
    <x v="230"/>
    <x v="1053"/>
    <x v="1030"/>
    <x v="1015"/>
    <x v="2"/>
    <x v="1"/>
    <x v="0"/>
  </r>
  <r>
    <x v="2"/>
    <x v="20"/>
    <x v="888"/>
    <x v="2"/>
    <x v="636"/>
    <x v="1015"/>
    <x v="20"/>
    <x v="1"/>
    <x v="1"/>
    <x v="30"/>
    <x v="0"/>
    <x v="657"/>
    <x v="20"/>
    <x v="871"/>
    <x v="20"/>
    <x v="997"/>
    <x v="0"/>
    <x v="1052"/>
    <x v="955"/>
    <x v="837"/>
    <x v="230"/>
    <x v="1110"/>
    <x v="1083"/>
    <x v="1064"/>
    <x v="2"/>
    <x v="1"/>
    <x v="0"/>
  </r>
  <r>
    <x v="2"/>
    <x v="20"/>
    <x v="888"/>
    <x v="2"/>
    <x v="637"/>
    <x v="1015"/>
    <x v="15"/>
    <x v="1"/>
    <x v="1"/>
    <x v="38"/>
    <x v="0"/>
    <x v="464"/>
    <x v="15"/>
    <x v="616"/>
    <x v="12"/>
    <x v="688"/>
    <x v="0"/>
    <x v="735"/>
    <x v="667"/>
    <x v="566"/>
    <x v="230"/>
    <x v="780"/>
    <x v="749"/>
    <x v="739"/>
    <x v="2"/>
    <x v="1"/>
    <x v="0"/>
  </r>
  <r>
    <x v="2"/>
    <x v="20"/>
    <x v="888"/>
    <x v="2"/>
    <x v="638"/>
    <x v="1015"/>
    <x v="20"/>
    <x v="1"/>
    <x v="1"/>
    <x v="19"/>
    <x v="0"/>
    <x v="571"/>
    <x v="20"/>
    <x v="761"/>
    <x v="12"/>
    <x v="827"/>
    <x v="0"/>
    <x v="874"/>
    <x v="800"/>
    <x v="677"/>
    <x v="230"/>
    <x v="916"/>
    <x v="895"/>
    <x v="879"/>
    <x v="2"/>
    <x v="1"/>
    <x v="0"/>
  </r>
  <r>
    <x v="2"/>
    <x v="20"/>
    <x v="888"/>
    <x v="2"/>
    <x v="639"/>
    <x v="1015"/>
    <x v="20"/>
    <x v="1"/>
    <x v="1"/>
    <x v="38"/>
    <x v="0"/>
    <x v="548"/>
    <x v="20"/>
    <x v="733"/>
    <x v="12"/>
    <x v="793"/>
    <x v="0"/>
    <x v="841"/>
    <x v="766"/>
    <x v="645"/>
    <x v="230"/>
    <x v="881"/>
    <x v="858"/>
    <x v="844"/>
    <x v="2"/>
    <x v="1"/>
    <x v="0"/>
  </r>
  <r>
    <x v="2"/>
    <x v="20"/>
    <x v="888"/>
    <x v="2"/>
    <x v="640"/>
    <x v="1015"/>
    <x v="11"/>
    <x v="1"/>
    <x v="1"/>
    <x v="38"/>
    <x v="0"/>
    <x v="331"/>
    <x v="11"/>
    <x v="429"/>
    <x v="12"/>
    <x v="490"/>
    <x v="0"/>
    <x v="535"/>
    <x v="485"/>
    <x v="419"/>
    <x v="230"/>
    <x v="577"/>
    <x v="549"/>
    <x v="547"/>
    <x v="2"/>
    <x v="1"/>
    <x v="0"/>
  </r>
  <r>
    <x v="2"/>
    <x v="20"/>
    <x v="888"/>
    <x v="2"/>
    <x v="641"/>
    <x v="1015"/>
    <x v="19"/>
    <x v="1"/>
    <x v="1"/>
    <x v="38"/>
    <x v="0"/>
    <x v="644"/>
    <x v="19"/>
    <x v="858"/>
    <x v="12"/>
    <x v="956"/>
    <x v="0"/>
    <x v="1003"/>
    <x v="916"/>
    <x v="799"/>
    <x v="230"/>
    <x v="1054"/>
    <x v="1031"/>
    <x v="1016"/>
    <x v="2"/>
    <x v="1"/>
    <x v="0"/>
  </r>
  <r>
    <x v="2"/>
    <x v="20"/>
    <x v="888"/>
    <x v="2"/>
    <x v="642"/>
    <x v="1015"/>
    <x v="19"/>
    <x v="1"/>
    <x v="1"/>
    <x v="38"/>
    <x v="0"/>
    <x v="617"/>
    <x v="19"/>
    <x v="823"/>
    <x v="12"/>
    <x v="906"/>
    <x v="0"/>
    <x v="951"/>
    <x v="872"/>
    <x v="751"/>
    <x v="230"/>
    <x v="1001"/>
    <x v="975"/>
    <x v="959"/>
    <x v="2"/>
    <x v="1"/>
    <x v="0"/>
  </r>
  <r>
    <x v="2"/>
    <x v="20"/>
    <x v="888"/>
    <x v="2"/>
    <x v="643"/>
    <x v="1015"/>
    <x v="2"/>
    <x v="1"/>
    <x v="1"/>
    <x v="19"/>
    <x v="0"/>
    <x v="41"/>
    <x v="2"/>
    <x v="43"/>
    <x v="31"/>
    <x v="58"/>
    <x v="0"/>
    <x v="70"/>
    <x v="60"/>
    <x v="49"/>
    <x v="230"/>
    <x v="94"/>
    <x v="74"/>
    <x v="74"/>
    <x v="2"/>
    <x v="1"/>
    <x v="0"/>
  </r>
  <r>
    <x v="2"/>
    <x v="20"/>
    <x v="888"/>
    <x v="2"/>
    <x v="644"/>
    <x v="1015"/>
    <x v="4"/>
    <x v="1"/>
    <x v="1"/>
    <x v="19"/>
    <x v="0"/>
    <x v="97"/>
    <x v="4"/>
    <x v="103"/>
    <x v="31"/>
    <x v="141"/>
    <x v="0"/>
    <x v="164"/>
    <x v="143"/>
    <x v="112"/>
    <x v="230"/>
    <x v="196"/>
    <x v="174"/>
    <x v="171"/>
    <x v="2"/>
    <x v="1"/>
    <x v="0"/>
  </r>
  <r>
    <x v="2"/>
    <x v="20"/>
    <x v="888"/>
    <x v="2"/>
    <x v="645"/>
    <x v="1015"/>
    <x v="20"/>
    <x v="1"/>
    <x v="1"/>
    <x v="36"/>
    <x v="0"/>
    <x v="617"/>
    <x v="20"/>
    <x v="822"/>
    <x v="14"/>
    <x v="914"/>
    <x v="0"/>
    <x v="959"/>
    <x v="879"/>
    <x v="758"/>
    <x v="230"/>
    <x v="1013"/>
    <x v="987"/>
    <x v="972"/>
    <x v="2"/>
    <x v="1"/>
    <x v="0"/>
  </r>
  <r>
    <x v="2"/>
    <x v="20"/>
    <x v="888"/>
    <x v="2"/>
    <x v="646"/>
    <x v="1015"/>
    <x v="5"/>
    <x v="1"/>
    <x v="1"/>
    <x v="38"/>
    <x v="0"/>
    <x v="135"/>
    <x v="5"/>
    <x v="150"/>
    <x v="12"/>
    <x v="188"/>
    <x v="0"/>
    <x v="214"/>
    <x v="192"/>
    <x v="153"/>
    <x v="230"/>
    <x v="247"/>
    <x v="224"/>
    <x v="224"/>
    <x v="2"/>
    <x v="1"/>
    <x v="0"/>
  </r>
  <r>
    <x v="2"/>
    <x v="20"/>
    <x v="888"/>
    <x v="2"/>
    <x v="647"/>
    <x v="1015"/>
    <x v="5"/>
    <x v="1"/>
    <x v="1"/>
    <x v="38"/>
    <x v="0"/>
    <x v="126"/>
    <x v="5"/>
    <x v="137"/>
    <x v="12"/>
    <x v="174"/>
    <x v="0"/>
    <x v="199"/>
    <x v="178"/>
    <x v="139"/>
    <x v="230"/>
    <x v="231"/>
    <x v="210"/>
    <x v="207"/>
    <x v="2"/>
    <x v="1"/>
    <x v="0"/>
  </r>
  <r>
    <x v="2"/>
    <x v="20"/>
    <x v="888"/>
    <x v="2"/>
    <x v="648"/>
    <x v="1015"/>
    <x v="10"/>
    <x v="1"/>
    <x v="1"/>
    <x v="38"/>
    <x v="0"/>
    <x v="324"/>
    <x v="10"/>
    <x v="419"/>
    <x v="12"/>
    <x v="481"/>
    <x v="0"/>
    <x v="528"/>
    <x v="476"/>
    <x v="412"/>
    <x v="230"/>
    <x v="567"/>
    <x v="543"/>
    <x v="539"/>
    <x v="2"/>
    <x v="1"/>
    <x v="0"/>
  </r>
  <r>
    <x v="2"/>
    <x v="20"/>
    <x v="888"/>
    <x v="2"/>
    <x v="649"/>
    <x v="1015"/>
    <x v="10"/>
    <x v="1"/>
    <x v="1"/>
    <x v="38"/>
    <x v="0"/>
    <x v="284"/>
    <x v="10"/>
    <x v="358"/>
    <x v="12"/>
    <x v="415"/>
    <x v="0"/>
    <x v="448"/>
    <x v="410"/>
    <x v="351"/>
    <x v="230"/>
    <x v="485"/>
    <x v="461"/>
    <x v="457"/>
    <x v="2"/>
    <x v="1"/>
    <x v="0"/>
  </r>
  <r>
    <x v="2"/>
    <x v="20"/>
    <x v="888"/>
    <x v="2"/>
    <x v="650"/>
    <x v="1015"/>
    <x v="17"/>
    <x v="1"/>
    <x v="1"/>
    <x v="38"/>
    <x v="0"/>
    <x v="472"/>
    <x v="17"/>
    <x v="626"/>
    <x v="12"/>
    <x v="698"/>
    <x v="0"/>
    <x v="748"/>
    <x v="679"/>
    <x v="572"/>
    <x v="230"/>
    <x v="791"/>
    <x v="761"/>
    <x v="751"/>
    <x v="2"/>
    <x v="1"/>
    <x v="0"/>
  </r>
  <r>
    <x v="2"/>
    <x v="20"/>
    <x v="888"/>
    <x v="2"/>
    <x v="651"/>
    <x v="1015"/>
    <x v="20"/>
    <x v="1"/>
    <x v="1"/>
    <x v="36"/>
    <x v="0"/>
    <x v="570"/>
    <x v="20"/>
    <x v="760"/>
    <x v="14"/>
    <x v="835"/>
    <x v="0"/>
    <x v="883"/>
    <x v="808"/>
    <x v="685"/>
    <x v="230"/>
    <x v="927"/>
    <x v="903"/>
    <x v="888"/>
    <x v="2"/>
    <x v="1"/>
    <x v="0"/>
  </r>
  <r>
    <x v="2"/>
    <x v="20"/>
    <x v="888"/>
    <x v="2"/>
    <x v="652"/>
    <x v="1015"/>
    <x v="18"/>
    <x v="1"/>
    <x v="1"/>
    <x v="38"/>
    <x v="0"/>
    <x v="498"/>
    <x v="18"/>
    <x v="659"/>
    <x v="12"/>
    <x v="729"/>
    <x v="0"/>
    <x v="780"/>
    <x v="709"/>
    <x v="596"/>
    <x v="230"/>
    <x v="830"/>
    <x v="793"/>
    <x v="783"/>
    <x v="2"/>
    <x v="1"/>
    <x v="0"/>
  </r>
  <r>
    <x v="2"/>
    <x v="20"/>
    <x v="888"/>
    <x v="2"/>
    <x v="653"/>
    <x v="1015"/>
    <x v="20"/>
    <x v="1"/>
    <x v="1"/>
    <x v="38"/>
    <x v="0"/>
    <x v="549"/>
    <x v="20"/>
    <x v="735"/>
    <x v="12"/>
    <x v="794"/>
    <x v="0"/>
    <x v="842"/>
    <x v="767"/>
    <x v="646"/>
    <x v="230"/>
    <x v="882"/>
    <x v="859"/>
    <x v="845"/>
    <x v="2"/>
    <x v="1"/>
    <x v="0"/>
  </r>
  <r>
    <x v="2"/>
    <x v="20"/>
    <x v="888"/>
    <x v="2"/>
    <x v="654"/>
    <x v="1015"/>
    <x v="20"/>
    <x v="1"/>
    <x v="1"/>
    <x v="38"/>
    <x v="0"/>
    <x v="554"/>
    <x v="20"/>
    <x v="741"/>
    <x v="12"/>
    <x v="798"/>
    <x v="0"/>
    <x v="846"/>
    <x v="771"/>
    <x v="650"/>
    <x v="230"/>
    <x v="887"/>
    <x v="864"/>
    <x v="850"/>
    <x v="2"/>
    <x v="1"/>
    <x v="0"/>
  </r>
  <r>
    <x v="2"/>
    <x v="20"/>
    <x v="888"/>
    <x v="2"/>
    <x v="655"/>
    <x v="1015"/>
    <x v="20"/>
    <x v="1"/>
    <x v="1"/>
    <x v="38"/>
    <x v="0"/>
    <x v="536"/>
    <x v="20"/>
    <x v="714"/>
    <x v="12"/>
    <x v="776"/>
    <x v="0"/>
    <x v="825"/>
    <x v="751"/>
    <x v="628"/>
    <x v="230"/>
    <x v="864"/>
    <x v="841"/>
    <x v="827"/>
    <x v="2"/>
    <x v="1"/>
    <x v="0"/>
  </r>
  <r>
    <x v="2"/>
    <x v="20"/>
    <x v="888"/>
    <x v="2"/>
    <x v="656"/>
    <x v="1015"/>
    <x v="20"/>
    <x v="1"/>
    <x v="1"/>
    <x v="38"/>
    <x v="0"/>
    <x v="568"/>
    <x v="20"/>
    <x v="756"/>
    <x v="12"/>
    <x v="823"/>
    <x v="0"/>
    <x v="870"/>
    <x v="796"/>
    <x v="673"/>
    <x v="230"/>
    <x v="911"/>
    <x v="891"/>
    <x v="875"/>
    <x v="2"/>
    <x v="1"/>
    <x v="0"/>
  </r>
  <r>
    <x v="2"/>
    <x v="20"/>
    <x v="888"/>
    <x v="2"/>
    <x v="657"/>
    <x v="1015"/>
    <x v="20"/>
    <x v="1"/>
    <x v="1"/>
    <x v="38"/>
    <x v="0"/>
    <x v="567"/>
    <x v="20"/>
    <x v="755"/>
    <x v="12"/>
    <x v="820"/>
    <x v="0"/>
    <x v="868"/>
    <x v="794"/>
    <x v="671"/>
    <x v="230"/>
    <x v="908"/>
    <x v="889"/>
    <x v="873"/>
    <x v="2"/>
    <x v="1"/>
    <x v="0"/>
  </r>
  <r>
    <x v="2"/>
    <x v="20"/>
    <x v="888"/>
    <x v="2"/>
    <x v="658"/>
    <x v="1015"/>
    <x v="19"/>
    <x v="1"/>
    <x v="1"/>
    <x v="38"/>
    <x v="0"/>
    <x v="496"/>
    <x v="19"/>
    <x v="657"/>
    <x v="12"/>
    <x v="727"/>
    <x v="0"/>
    <x v="778"/>
    <x v="707"/>
    <x v="594"/>
    <x v="230"/>
    <x v="828"/>
    <x v="791"/>
    <x v="781"/>
    <x v="2"/>
    <x v="1"/>
    <x v="0"/>
  </r>
  <r>
    <x v="2"/>
    <x v="20"/>
    <x v="888"/>
    <x v="2"/>
    <x v="659"/>
    <x v="1015"/>
    <x v="20"/>
    <x v="1"/>
    <x v="1"/>
    <x v="38"/>
    <x v="0"/>
    <x v="516"/>
    <x v="20"/>
    <x v="682"/>
    <x v="12"/>
    <x v="751"/>
    <x v="0"/>
    <x v="803"/>
    <x v="730"/>
    <x v="614"/>
    <x v="230"/>
    <x v="849"/>
    <x v="817"/>
    <x v="805"/>
    <x v="2"/>
    <x v="1"/>
    <x v="0"/>
  </r>
  <r>
    <x v="2"/>
    <x v="20"/>
    <x v="888"/>
    <x v="2"/>
    <x v="660"/>
    <x v="1015"/>
    <x v="20"/>
    <x v="1"/>
    <x v="1"/>
    <x v="38"/>
    <x v="0"/>
    <x v="573"/>
    <x v="20"/>
    <x v="764"/>
    <x v="12"/>
    <x v="833"/>
    <x v="0"/>
    <x v="881"/>
    <x v="806"/>
    <x v="683"/>
    <x v="230"/>
    <x v="922"/>
    <x v="901"/>
    <x v="885"/>
    <x v="2"/>
    <x v="1"/>
    <x v="0"/>
  </r>
  <r>
    <x v="2"/>
    <x v="20"/>
    <x v="888"/>
    <x v="2"/>
    <x v="661"/>
    <x v="1015"/>
    <x v="20"/>
    <x v="1"/>
    <x v="1"/>
    <x v="38"/>
    <x v="0"/>
    <x v="558"/>
    <x v="20"/>
    <x v="745"/>
    <x v="12"/>
    <x v="806"/>
    <x v="0"/>
    <x v="854"/>
    <x v="779"/>
    <x v="658"/>
    <x v="230"/>
    <x v="895"/>
    <x v="873"/>
    <x v="858"/>
    <x v="2"/>
    <x v="1"/>
    <x v="0"/>
  </r>
  <r>
    <x v="2"/>
    <x v="20"/>
    <x v="115"/>
    <x v="12"/>
    <x v="662"/>
    <x v="1015"/>
    <x v="0"/>
    <x v="2"/>
    <x v="1"/>
    <x v="0"/>
    <x v="0"/>
    <x v="921"/>
    <x v="0"/>
    <x v="0"/>
    <x v="32"/>
    <x v="0"/>
    <x v="4"/>
    <x v="0"/>
    <x v="0"/>
    <x v="0"/>
    <x v="230"/>
    <x v="0"/>
    <x v="0"/>
    <x v="0"/>
    <x v="21"/>
    <x v="3"/>
    <x v="2"/>
  </r>
  <r>
    <x v="2"/>
    <x v="20"/>
    <x v="888"/>
    <x v="2"/>
    <x v="663"/>
    <x v="1015"/>
    <x v="20"/>
    <x v="1"/>
    <x v="1"/>
    <x v="38"/>
    <x v="0"/>
    <x v="589"/>
    <x v="20"/>
    <x v="783"/>
    <x v="12"/>
    <x v="861"/>
    <x v="0"/>
    <x v="907"/>
    <x v="832"/>
    <x v="707"/>
    <x v="230"/>
    <x v="952"/>
    <x v="927"/>
    <x v="913"/>
    <x v="2"/>
    <x v="1"/>
    <x v="0"/>
  </r>
  <r>
    <x v="2"/>
    <x v="20"/>
    <x v="888"/>
    <x v="2"/>
    <x v="664"/>
    <x v="1015"/>
    <x v="12"/>
    <x v="1"/>
    <x v="1"/>
    <x v="38"/>
    <x v="0"/>
    <x v="359"/>
    <x v="12"/>
    <x v="472"/>
    <x v="12"/>
    <x v="535"/>
    <x v="0"/>
    <x v="575"/>
    <x v="531"/>
    <x v="455"/>
    <x v="230"/>
    <x v="617"/>
    <x v="594"/>
    <x v="589"/>
    <x v="2"/>
    <x v="1"/>
    <x v="0"/>
  </r>
  <r>
    <x v="2"/>
    <x v="20"/>
    <x v="888"/>
    <x v="2"/>
    <x v="665"/>
    <x v="1015"/>
    <x v="19"/>
    <x v="1"/>
    <x v="1"/>
    <x v="38"/>
    <x v="0"/>
    <x v="503"/>
    <x v="19"/>
    <x v="664"/>
    <x v="12"/>
    <x v="734"/>
    <x v="0"/>
    <x v="786"/>
    <x v="715"/>
    <x v="601"/>
    <x v="230"/>
    <x v="836"/>
    <x v="800"/>
    <x v="789"/>
    <x v="2"/>
    <x v="1"/>
    <x v="0"/>
  </r>
  <r>
    <x v="2"/>
    <x v="20"/>
    <x v="888"/>
    <x v="2"/>
    <x v="666"/>
    <x v="1015"/>
    <x v="20"/>
    <x v="1"/>
    <x v="1"/>
    <x v="38"/>
    <x v="0"/>
    <x v="525"/>
    <x v="20"/>
    <x v="697"/>
    <x v="12"/>
    <x v="760"/>
    <x v="0"/>
    <x v="812"/>
    <x v="738"/>
    <x v="621"/>
    <x v="230"/>
    <x v="857"/>
    <x v="825"/>
    <x v="814"/>
    <x v="2"/>
    <x v="1"/>
    <x v="0"/>
  </r>
  <r>
    <x v="2"/>
    <x v="20"/>
    <x v="888"/>
    <x v="2"/>
    <x v="667"/>
    <x v="1015"/>
    <x v="20"/>
    <x v="1"/>
    <x v="1"/>
    <x v="38"/>
    <x v="0"/>
    <x v="545"/>
    <x v="20"/>
    <x v="728"/>
    <x v="12"/>
    <x v="788"/>
    <x v="0"/>
    <x v="835"/>
    <x v="761"/>
    <x v="640"/>
    <x v="230"/>
    <x v="876"/>
    <x v="852"/>
    <x v="838"/>
    <x v="2"/>
    <x v="1"/>
    <x v="0"/>
  </r>
  <r>
    <x v="2"/>
    <x v="20"/>
    <x v="888"/>
    <x v="2"/>
    <x v="668"/>
    <x v="1015"/>
    <x v="15"/>
    <x v="1"/>
    <x v="1"/>
    <x v="38"/>
    <x v="0"/>
    <x v="421"/>
    <x v="15"/>
    <x v="558"/>
    <x v="12"/>
    <x v="619"/>
    <x v="0"/>
    <x v="665"/>
    <x v="605"/>
    <x v="517"/>
    <x v="230"/>
    <x v="715"/>
    <x v="682"/>
    <x v="672"/>
    <x v="2"/>
    <x v="1"/>
    <x v="0"/>
  </r>
  <r>
    <x v="2"/>
    <x v="20"/>
    <x v="888"/>
    <x v="2"/>
    <x v="669"/>
    <x v="1015"/>
    <x v="11"/>
    <x v="1"/>
    <x v="1"/>
    <x v="38"/>
    <x v="0"/>
    <x v="354"/>
    <x v="11"/>
    <x v="465"/>
    <x v="12"/>
    <x v="528"/>
    <x v="0"/>
    <x v="569"/>
    <x v="524"/>
    <x v="448"/>
    <x v="230"/>
    <x v="610"/>
    <x v="587"/>
    <x v="582"/>
    <x v="2"/>
    <x v="1"/>
    <x v="0"/>
  </r>
  <r>
    <x v="2"/>
    <x v="20"/>
    <x v="888"/>
    <x v="2"/>
    <x v="670"/>
    <x v="1015"/>
    <x v="24"/>
    <x v="0"/>
    <x v="1"/>
    <x v="18"/>
    <x v="0"/>
    <x v="670"/>
    <x v="24"/>
    <x v="886"/>
    <x v="12"/>
    <x v="991"/>
    <x v="2"/>
    <x v="1121"/>
    <x v="1041"/>
    <x v="831"/>
    <x v="230"/>
    <x v="1187"/>
    <x v="1163"/>
    <x v="1137"/>
    <x v="2"/>
    <x v="1"/>
    <x v="0"/>
  </r>
  <r>
    <x v="2"/>
    <x v="20"/>
    <x v="888"/>
    <x v="2"/>
    <x v="671"/>
    <x v="1015"/>
    <x v="7"/>
    <x v="0"/>
    <x v="1"/>
    <x v="18"/>
    <x v="0"/>
    <x v="197"/>
    <x v="7"/>
    <x v="235"/>
    <x v="12"/>
    <x v="282"/>
    <x v="2"/>
    <x v="380"/>
    <x v="387"/>
    <x v="232"/>
    <x v="230"/>
    <x v="418"/>
    <x v="399"/>
    <x v="390"/>
    <x v="2"/>
    <x v="1"/>
    <x v="0"/>
  </r>
  <r>
    <x v="2"/>
    <x v="20"/>
    <x v="888"/>
    <x v="2"/>
    <x v="672"/>
    <x v="1015"/>
    <x v="10"/>
    <x v="1"/>
    <x v="1"/>
    <x v="19"/>
    <x v="0"/>
    <x v="317"/>
    <x v="10"/>
    <x v="409"/>
    <x v="31"/>
    <x v="491"/>
    <x v="0"/>
    <x v="536"/>
    <x v="486"/>
    <x v="420"/>
    <x v="230"/>
    <x v="578"/>
    <x v="551"/>
    <x v="548"/>
    <x v="2"/>
    <x v="1"/>
    <x v="0"/>
  </r>
  <r>
    <x v="2"/>
    <x v="20"/>
    <x v="888"/>
    <x v="2"/>
    <x v="673"/>
    <x v="1015"/>
    <x v="10"/>
    <x v="1"/>
    <x v="1"/>
    <x v="19"/>
    <x v="0"/>
    <x v="302"/>
    <x v="10"/>
    <x v="383"/>
    <x v="31"/>
    <x v="464"/>
    <x v="0"/>
    <x v="507"/>
    <x v="458"/>
    <x v="397"/>
    <x v="230"/>
    <x v="542"/>
    <x v="522"/>
    <x v="520"/>
    <x v="2"/>
    <x v="1"/>
    <x v="0"/>
  </r>
  <r>
    <x v="2"/>
    <x v="20"/>
    <x v="888"/>
    <x v="2"/>
    <x v="674"/>
    <x v="1015"/>
    <x v="22"/>
    <x v="1"/>
    <x v="1"/>
    <x v="38"/>
    <x v="0"/>
    <x v="672"/>
    <x v="22"/>
    <x v="889"/>
    <x v="12"/>
    <x v="994"/>
    <x v="0"/>
    <x v="1048"/>
    <x v="952"/>
    <x v="834"/>
    <x v="230"/>
    <x v="1104"/>
    <x v="1079"/>
    <x v="1061"/>
    <x v="2"/>
    <x v="1"/>
    <x v="0"/>
  </r>
  <r>
    <x v="2"/>
    <x v="20"/>
    <x v="888"/>
    <x v="2"/>
    <x v="675"/>
    <x v="1015"/>
    <x v="21"/>
    <x v="1"/>
    <x v="1"/>
    <x v="38"/>
    <x v="0"/>
    <x v="640"/>
    <x v="21"/>
    <x v="853"/>
    <x v="12"/>
    <x v="949"/>
    <x v="0"/>
    <x v="995"/>
    <x v="909"/>
    <x v="791"/>
    <x v="230"/>
    <x v="1045"/>
    <x v="1023"/>
    <x v="1008"/>
    <x v="2"/>
    <x v="1"/>
    <x v="0"/>
  </r>
  <r>
    <x v="2"/>
    <x v="20"/>
    <x v="888"/>
    <x v="2"/>
    <x v="676"/>
    <x v="1015"/>
    <x v="12"/>
    <x v="1"/>
    <x v="1"/>
    <x v="38"/>
    <x v="0"/>
    <x v="365"/>
    <x v="12"/>
    <x v="482"/>
    <x v="12"/>
    <x v="544"/>
    <x v="0"/>
    <x v="585"/>
    <x v="541"/>
    <x v="463"/>
    <x v="230"/>
    <x v="628"/>
    <x v="602"/>
    <x v="599"/>
    <x v="2"/>
    <x v="1"/>
    <x v="0"/>
  </r>
  <r>
    <x v="2"/>
    <x v="20"/>
    <x v="888"/>
    <x v="2"/>
    <x v="677"/>
    <x v="1015"/>
    <x v="20"/>
    <x v="1"/>
    <x v="1"/>
    <x v="35"/>
    <x v="0"/>
    <x v="575"/>
    <x v="20"/>
    <x v="766"/>
    <x v="15"/>
    <x v="853"/>
    <x v="0"/>
    <x v="899"/>
    <x v="824"/>
    <x v="699"/>
    <x v="230"/>
    <x v="943"/>
    <x v="918"/>
    <x v="903"/>
    <x v="2"/>
    <x v="1"/>
    <x v="0"/>
  </r>
  <r>
    <x v="2"/>
    <x v="20"/>
    <x v="888"/>
    <x v="2"/>
    <x v="678"/>
    <x v="1015"/>
    <x v="20"/>
    <x v="1"/>
    <x v="1"/>
    <x v="36"/>
    <x v="0"/>
    <x v="579"/>
    <x v="20"/>
    <x v="770"/>
    <x v="14"/>
    <x v="856"/>
    <x v="0"/>
    <x v="902"/>
    <x v="827"/>
    <x v="702"/>
    <x v="230"/>
    <x v="946"/>
    <x v="921"/>
    <x v="906"/>
    <x v="2"/>
    <x v="1"/>
    <x v="0"/>
  </r>
  <r>
    <x v="2"/>
    <x v="20"/>
    <x v="888"/>
    <x v="2"/>
    <x v="679"/>
    <x v="1015"/>
    <x v="20"/>
    <x v="1"/>
    <x v="1"/>
    <x v="38"/>
    <x v="0"/>
    <x v="568"/>
    <x v="20"/>
    <x v="756"/>
    <x v="12"/>
    <x v="823"/>
    <x v="0"/>
    <x v="870"/>
    <x v="796"/>
    <x v="673"/>
    <x v="230"/>
    <x v="911"/>
    <x v="891"/>
    <x v="875"/>
    <x v="2"/>
    <x v="1"/>
    <x v="0"/>
  </r>
  <r>
    <x v="2"/>
    <x v="20"/>
    <x v="888"/>
    <x v="2"/>
    <x v="680"/>
    <x v="1015"/>
    <x v="20"/>
    <x v="1"/>
    <x v="1"/>
    <x v="37"/>
    <x v="0"/>
    <x v="571"/>
    <x v="20"/>
    <x v="761"/>
    <x v="13"/>
    <x v="831"/>
    <x v="0"/>
    <x v="879"/>
    <x v="804"/>
    <x v="681"/>
    <x v="230"/>
    <x v="920"/>
    <x v="899"/>
    <x v="883"/>
    <x v="2"/>
    <x v="1"/>
    <x v="0"/>
  </r>
  <r>
    <x v="2"/>
    <x v="20"/>
    <x v="888"/>
    <x v="2"/>
    <x v="681"/>
    <x v="1015"/>
    <x v="20"/>
    <x v="1"/>
    <x v="1"/>
    <x v="38"/>
    <x v="0"/>
    <x v="597"/>
    <x v="20"/>
    <x v="795"/>
    <x v="12"/>
    <x v="875"/>
    <x v="0"/>
    <x v="921"/>
    <x v="844"/>
    <x v="721"/>
    <x v="230"/>
    <x v="967"/>
    <x v="941"/>
    <x v="928"/>
    <x v="2"/>
    <x v="1"/>
    <x v="0"/>
  </r>
  <r>
    <x v="2"/>
    <x v="20"/>
    <x v="888"/>
    <x v="2"/>
    <x v="682"/>
    <x v="1015"/>
    <x v="4"/>
    <x v="1"/>
    <x v="1"/>
    <x v="38"/>
    <x v="0"/>
    <x v="84"/>
    <x v="4"/>
    <x v="88"/>
    <x v="12"/>
    <x v="118"/>
    <x v="0"/>
    <x v="138"/>
    <x v="121"/>
    <x v="93"/>
    <x v="230"/>
    <x v="166"/>
    <x v="143"/>
    <x v="142"/>
    <x v="2"/>
    <x v="1"/>
    <x v="0"/>
  </r>
  <r>
    <x v="2"/>
    <x v="20"/>
    <x v="888"/>
    <x v="2"/>
    <x v="683"/>
    <x v="1015"/>
    <x v="20"/>
    <x v="1"/>
    <x v="1"/>
    <x v="38"/>
    <x v="0"/>
    <x v="601"/>
    <x v="20"/>
    <x v="802"/>
    <x v="12"/>
    <x v="883"/>
    <x v="0"/>
    <x v="928"/>
    <x v="851"/>
    <x v="728"/>
    <x v="230"/>
    <x v="975"/>
    <x v="949"/>
    <x v="935"/>
    <x v="2"/>
    <x v="1"/>
    <x v="0"/>
  </r>
  <r>
    <x v="3"/>
    <x v="18"/>
    <x v="474"/>
    <x v="1"/>
    <x v="1560"/>
    <x v="236"/>
    <x v="49"/>
    <x v="1"/>
    <x v="1"/>
    <x v="19"/>
    <x v="4"/>
    <x v="829"/>
    <x v="49"/>
    <x v="1057"/>
    <x v="31"/>
    <x v="1192"/>
    <x v="0"/>
    <x v="1257"/>
    <x v="1094"/>
    <x v="923"/>
    <x v="230"/>
    <x v="1307"/>
    <x v="1295"/>
    <x v="1276"/>
    <x v="1"/>
    <x v="1"/>
    <x v="0"/>
  </r>
  <r>
    <x v="3"/>
    <x v="18"/>
    <x v="214"/>
    <x v="1"/>
    <x v="1561"/>
    <x v="237"/>
    <x v="89"/>
    <x v="0"/>
    <x v="1"/>
    <x v="18"/>
    <x v="2"/>
    <x v="914"/>
    <x v="89"/>
    <x v="1145"/>
    <x v="12"/>
    <x v="1275"/>
    <x v="2"/>
    <x v="1359"/>
    <x v="1127"/>
    <x v="923"/>
    <x v="230"/>
    <x v="1415"/>
    <x v="1398"/>
    <x v="1388"/>
    <x v="1"/>
    <x v="1"/>
    <x v="0"/>
  </r>
  <r>
    <x v="3"/>
    <x v="18"/>
    <x v="430"/>
    <x v="1"/>
    <x v="1562"/>
    <x v="238"/>
    <x v="91"/>
    <x v="0"/>
    <x v="1"/>
    <x v="18"/>
    <x v="3"/>
    <x v="917"/>
    <x v="91"/>
    <x v="1148"/>
    <x v="12"/>
    <x v="1277"/>
    <x v="2"/>
    <x v="1360"/>
    <x v="1128"/>
    <x v="923"/>
    <x v="230"/>
    <x v="1417"/>
    <x v="1400"/>
    <x v="1391"/>
    <x v="1"/>
    <x v="1"/>
    <x v="0"/>
  </r>
  <r>
    <x v="3"/>
    <x v="18"/>
    <x v="599"/>
    <x v="1"/>
    <x v="1563"/>
    <x v="239"/>
    <x v="46"/>
    <x v="1"/>
    <x v="1"/>
    <x v="19"/>
    <x v="4"/>
    <x v="828"/>
    <x v="46"/>
    <x v="1056"/>
    <x v="31"/>
    <x v="1189"/>
    <x v="0"/>
    <x v="1255"/>
    <x v="1093"/>
    <x v="923"/>
    <x v="230"/>
    <x v="1305"/>
    <x v="1292"/>
    <x v="1272"/>
    <x v="1"/>
    <x v="1"/>
    <x v="0"/>
  </r>
  <r>
    <x v="3"/>
    <x v="19"/>
    <x v="635"/>
    <x v="9"/>
    <x v="1564"/>
    <x v="668"/>
    <x v="20"/>
    <x v="1"/>
    <x v="1"/>
    <x v="38"/>
    <x v="6"/>
    <x v="546"/>
    <x v="20"/>
    <x v="730"/>
    <x v="12"/>
    <x v="790"/>
    <x v="0"/>
    <x v="837"/>
    <x v="763"/>
    <x v="642"/>
    <x v="230"/>
    <x v="878"/>
    <x v="855"/>
    <x v="840"/>
    <x v="16"/>
    <x v="1"/>
    <x v="0"/>
  </r>
  <r>
    <x v="3"/>
    <x v="19"/>
    <x v="657"/>
    <x v="9"/>
    <x v="1565"/>
    <x v="669"/>
    <x v="20"/>
    <x v="1"/>
    <x v="1"/>
    <x v="38"/>
    <x v="6"/>
    <x v="579"/>
    <x v="20"/>
    <x v="770"/>
    <x v="12"/>
    <x v="843"/>
    <x v="0"/>
    <x v="892"/>
    <x v="817"/>
    <x v="692"/>
    <x v="230"/>
    <x v="935"/>
    <x v="911"/>
    <x v="896"/>
    <x v="16"/>
    <x v="1"/>
    <x v="0"/>
  </r>
  <r>
    <x v="3"/>
    <x v="19"/>
    <x v="825"/>
    <x v="9"/>
    <x v="1566"/>
    <x v="670"/>
    <x v="2"/>
    <x v="1"/>
    <x v="1"/>
    <x v="38"/>
    <x v="6"/>
    <x v="31"/>
    <x v="2"/>
    <x v="32"/>
    <x v="12"/>
    <x v="40"/>
    <x v="0"/>
    <x v="47"/>
    <x v="43"/>
    <x v="35"/>
    <x v="230"/>
    <x v="59"/>
    <x v="50"/>
    <x v="49"/>
    <x v="16"/>
    <x v="1"/>
    <x v="0"/>
  </r>
  <r>
    <x v="3"/>
    <x v="19"/>
    <x v="165"/>
    <x v="1"/>
    <x v="1567"/>
    <x v="240"/>
    <x v="40"/>
    <x v="1"/>
    <x v="1"/>
    <x v="38"/>
    <x v="0"/>
    <x v="811"/>
    <x v="40"/>
    <x v="1038"/>
    <x v="31"/>
    <x v="1174"/>
    <x v="0"/>
    <x v="1238"/>
    <x v="1085"/>
    <x v="923"/>
    <x v="230"/>
    <x v="1291"/>
    <x v="1276"/>
    <x v="1260"/>
    <x v="1"/>
    <x v="1"/>
    <x v="0"/>
  </r>
  <r>
    <x v="3"/>
    <x v="20"/>
    <x v="484"/>
    <x v="9"/>
    <x v="1568"/>
    <x v="671"/>
    <x v="4"/>
    <x v="1"/>
    <x v="1"/>
    <x v="38"/>
    <x v="6"/>
    <x v="103"/>
    <x v="4"/>
    <x v="109"/>
    <x v="12"/>
    <x v="143"/>
    <x v="0"/>
    <x v="166"/>
    <x v="145"/>
    <x v="114"/>
    <x v="230"/>
    <x v="200"/>
    <x v="177"/>
    <x v="173"/>
    <x v="16"/>
    <x v="1"/>
    <x v="0"/>
  </r>
  <r>
    <x v="3"/>
    <x v="20"/>
    <x v="599"/>
    <x v="1"/>
    <x v="1569"/>
    <x v="241"/>
    <x v="37"/>
    <x v="1"/>
    <x v="1"/>
    <x v="19"/>
    <x v="4"/>
    <x v="799"/>
    <x v="37"/>
    <x v="1026"/>
    <x v="31"/>
    <x v="1157"/>
    <x v="0"/>
    <x v="1224"/>
    <x v="1076"/>
    <x v="923"/>
    <x v="230"/>
    <x v="1275"/>
    <x v="1258"/>
    <x v="1238"/>
    <x v="1"/>
    <x v="1"/>
    <x v="0"/>
  </r>
  <r>
    <x v="3"/>
    <x v="20"/>
    <x v="477"/>
    <x v="1"/>
    <x v="1570"/>
    <x v="242"/>
    <x v="57"/>
    <x v="1"/>
    <x v="1"/>
    <x v="19"/>
    <x v="4"/>
    <x v="857"/>
    <x v="57"/>
    <x v="1087"/>
    <x v="31"/>
    <x v="1221"/>
    <x v="0"/>
    <x v="1288"/>
    <x v="1105"/>
    <x v="923"/>
    <x v="230"/>
    <x v="1339"/>
    <x v="1324"/>
    <x v="1305"/>
    <x v="1"/>
    <x v="1"/>
    <x v="0"/>
  </r>
  <r>
    <x v="3"/>
    <x v="20"/>
    <x v="226"/>
    <x v="1"/>
    <x v="1571"/>
    <x v="243"/>
    <x v="56"/>
    <x v="0"/>
    <x v="1"/>
    <x v="17"/>
    <x v="6"/>
    <x v="854"/>
    <x v="56"/>
    <x v="1084"/>
    <x v="12"/>
    <x v="1214"/>
    <x v="2"/>
    <x v="1308"/>
    <x v="1117"/>
    <x v="923"/>
    <x v="230"/>
    <x v="1359"/>
    <x v="1346"/>
    <x v="1321"/>
    <x v="1"/>
    <x v="1"/>
    <x v="0"/>
  </r>
  <r>
    <x v="3"/>
    <x v="21"/>
    <x v="463"/>
    <x v="1"/>
    <x v="1572"/>
    <x v="244"/>
    <x v="20"/>
    <x v="1"/>
    <x v="1"/>
    <x v="19"/>
    <x v="6"/>
    <x v="647"/>
    <x v="20"/>
    <x v="861"/>
    <x v="31"/>
    <x v="998"/>
    <x v="0"/>
    <x v="1053"/>
    <x v="956"/>
    <x v="923"/>
    <x v="230"/>
    <x v="968"/>
    <x v="1085"/>
    <x v="1066"/>
    <x v="1"/>
    <x v="1"/>
    <x v="0"/>
  </r>
  <r>
    <x v="4"/>
    <x v="17"/>
    <x v="888"/>
    <x v="5"/>
    <x v="151"/>
    <x v="1015"/>
    <x v="68"/>
    <x v="1"/>
    <x v="1"/>
    <x v="19"/>
    <x v="0"/>
    <x v="882"/>
    <x v="68"/>
    <x v="1112"/>
    <x v="31"/>
    <x v="1244"/>
    <x v="0"/>
    <x v="1313"/>
    <x v="1114"/>
    <x v="923"/>
    <x v="230"/>
    <x v="1364"/>
    <x v="1350"/>
    <x v="1329"/>
    <x v="12"/>
    <x v="2"/>
    <x v="0"/>
  </r>
  <r>
    <x v="4"/>
    <x v="17"/>
    <x v="888"/>
    <x v="5"/>
    <x v="152"/>
    <x v="1015"/>
    <x v="37"/>
    <x v="1"/>
    <x v="1"/>
    <x v="19"/>
    <x v="0"/>
    <x v="793"/>
    <x v="37"/>
    <x v="1020"/>
    <x v="31"/>
    <x v="1153"/>
    <x v="0"/>
    <x v="1217"/>
    <x v="1073"/>
    <x v="923"/>
    <x v="230"/>
    <x v="1269"/>
    <x v="1253"/>
    <x v="1234"/>
    <x v="12"/>
    <x v="2"/>
    <x v="0"/>
  </r>
  <r>
    <x v="4"/>
    <x v="17"/>
    <x v="888"/>
    <x v="5"/>
    <x v="153"/>
    <x v="1015"/>
    <x v="43"/>
    <x v="1"/>
    <x v="1"/>
    <x v="19"/>
    <x v="0"/>
    <x v="807"/>
    <x v="43"/>
    <x v="1034"/>
    <x v="31"/>
    <x v="1165"/>
    <x v="0"/>
    <x v="1234"/>
    <x v="1083"/>
    <x v="923"/>
    <x v="230"/>
    <x v="1285"/>
    <x v="1270"/>
    <x v="1254"/>
    <x v="12"/>
    <x v="2"/>
    <x v="0"/>
  </r>
  <r>
    <x v="4"/>
    <x v="17"/>
    <x v="888"/>
    <x v="5"/>
    <x v="154"/>
    <x v="1015"/>
    <x v="21"/>
    <x v="1"/>
    <x v="1"/>
    <x v="19"/>
    <x v="0"/>
    <x v="681"/>
    <x v="21"/>
    <x v="900"/>
    <x v="31"/>
    <x v="1038"/>
    <x v="0"/>
    <x v="1093"/>
    <x v="992"/>
    <x v="923"/>
    <x v="230"/>
    <x v="1105"/>
    <x v="1125"/>
    <x v="1107"/>
    <x v="12"/>
    <x v="2"/>
    <x v="0"/>
  </r>
  <r>
    <x v="4"/>
    <x v="17"/>
    <x v="888"/>
    <x v="5"/>
    <x v="155"/>
    <x v="1015"/>
    <x v="9"/>
    <x v="1"/>
    <x v="1"/>
    <x v="19"/>
    <x v="0"/>
    <x v="332"/>
    <x v="9"/>
    <x v="431"/>
    <x v="31"/>
    <x v="510"/>
    <x v="0"/>
    <x v="554"/>
    <x v="505"/>
    <x v="923"/>
    <x v="230"/>
    <x v="543"/>
    <x v="570"/>
    <x v="566"/>
    <x v="12"/>
    <x v="2"/>
    <x v="0"/>
  </r>
  <r>
    <x v="4"/>
    <x v="17"/>
    <x v="888"/>
    <x v="5"/>
    <x v="156"/>
    <x v="1015"/>
    <x v="24"/>
    <x v="1"/>
    <x v="1"/>
    <x v="19"/>
    <x v="0"/>
    <x v="715"/>
    <x v="24"/>
    <x v="939"/>
    <x v="31"/>
    <x v="1073"/>
    <x v="0"/>
    <x v="1130"/>
    <x v="1017"/>
    <x v="923"/>
    <x v="230"/>
    <x v="1164"/>
    <x v="1168"/>
    <x v="1145"/>
    <x v="12"/>
    <x v="2"/>
    <x v="0"/>
  </r>
  <r>
    <x v="4"/>
    <x v="17"/>
    <x v="888"/>
    <x v="5"/>
    <x v="157"/>
    <x v="1015"/>
    <x v="9"/>
    <x v="1"/>
    <x v="1"/>
    <x v="19"/>
    <x v="0"/>
    <x v="290"/>
    <x v="9"/>
    <x v="367"/>
    <x v="31"/>
    <x v="446"/>
    <x v="0"/>
    <x v="484"/>
    <x v="442"/>
    <x v="923"/>
    <x v="230"/>
    <x v="459"/>
    <x v="500"/>
    <x v="497"/>
    <x v="12"/>
    <x v="2"/>
    <x v="0"/>
  </r>
  <r>
    <x v="4"/>
    <x v="17"/>
    <x v="888"/>
    <x v="5"/>
    <x v="158"/>
    <x v="1015"/>
    <x v="2"/>
    <x v="1"/>
    <x v="1"/>
    <x v="19"/>
    <x v="0"/>
    <x v="45"/>
    <x v="2"/>
    <x v="47"/>
    <x v="31"/>
    <x v="65"/>
    <x v="0"/>
    <x v="78"/>
    <x v="68"/>
    <x v="923"/>
    <x v="230"/>
    <x v="78"/>
    <x v="85"/>
    <x v="83"/>
    <x v="12"/>
    <x v="2"/>
    <x v="0"/>
  </r>
  <r>
    <x v="4"/>
    <x v="17"/>
    <x v="888"/>
    <x v="5"/>
    <x v="159"/>
    <x v="1015"/>
    <x v="16"/>
    <x v="1"/>
    <x v="1"/>
    <x v="19"/>
    <x v="0"/>
    <x v="489"/>
    <x v="16"/>
    <x v="648"/>
    <x v="31"/>
    <x v="737"/>
    <x v="0"/>
    <x v="790"/>
    <x v="718"/>
    <x v="923"/>
    <x v="230"/>
    <x v="783"/>
    <x v="804"/>
    <x v="793"/>
    <x v="12"/>
    <x v="2"/>
    <x v="0"/>
  </r>
  <r>
    <x v="4"/>
    <x v="17"/>
    <x v="888"/>
    <x v="5"/>
    <x v="160"/>
    <x v="1015"/>
    <x v="6"/>
    <x v="1"/>
    <x v="1"/>
    <x v="19"/>
    <x v="0"/>
    <x v="191"/>
    <x v="6"/>
    <x v="227"/>
    <x v="31"/>
    <x v="289"/>
    <x v="0"/>
    <x v="326"/>
    <x v="296"/>
    <x v="923"/>
    <x v="230"/>
    <x v="328"/>
    <x v="340"/>
    <x v="339"/>
    <x v="12"/>
    <x v="2"/>
    <x v="0"/>
  </r>
  <r>
    <x v="4"/>
    <x v="17"/>
    <x v="888"/>
    <x v="5"/>
    <x v="161"/>
    <x v="1015"/>
    <x v="11"/>
    <x v="1"/>
    <x v="1"/>
    <x v="19"/>
    <x v="0"/>
    <x v="387"/>
    <x v="11"/>
    <x v="509"/>
    <x v="31"/>
    <x v="590"/>
    <x v="0"/>
    <x v="639"/>
    <x v="579"/>
    <x v="923"/>
    <x v="230"/>
    <x v="639"/>
    <x v="652"/>
    <x v="645"/>
    <x v="12"/>
    <x v="2"/>
    <x v="0"/>
  </r>
  <r>
    <x v="4"/>
    <x v="17"/>
    <x v="888"/>
    <x v="5"/>
    <x v="162"/>
    <x v="1015"/>
    <x v="4"/>
    <x v="1"/>
    <x v="1"/>
    <x v="19"/>
    <x v="0"/>
    <x v="129"/>
    <x v="4"/>
    <x v="141"/>
    <x v="31"/>
    <x v="193"/>
    <x v="0"/>
    <x v="218"/>
    <x v="195"/>
    <x v="923"/>
    <x v="230"/>
    <x v="218"/>
    <x v="228"/>
    <x v="228"/>
    <x v="12"/>
    <x v="2"/>
    <x v="0"/>
  </r>
  <r>
    <x v="4"/>
    <x v="17"/>
    <x v="888"/>
    <x v="5"/>
    <x v="163"/>
    <x v="1015"/>
    <x v="12"/>
    <x v="1"/>
    <x v="1"/>
    <x v="19"/>
    <x v="0"/>
    <x v="394"/>
    <x v="12"/>
    <x v="517"/>
    <x v="31"/>
    <x v="599"/>
    <x v="0"/>
    <x v="647"/>
    <x v="588"/>
    <x v="923"/>
    <x v="230"/>
    <x v="650"/>
    <x v="662"/>
    <x v="655"/>
    <x v="12"/>
    <x v="2"/>
    <x v="0"/>
  </r>
  <r>
    <x v="4"/>
    <x v="17"/>
    <x v="888"/>
    <x v="5"/>
    <x v="164"/>
    <x v="1015"/>
    <x v="57"/>
    <x v="1"/>
    <x v="1"/>
    <x v="19"/>
    <x v="0"/>
    <x v="866"/>
    <x v="57"/>
    <x v="1096"/>
    <x v="31"/>
    <x v="1231"/>
    <x v="0"/>
    <x v="1302"/>
    <x v="1111"/>
    <x v="923"/>
    <x v="230"/>
    <x v="1351"/>
    <x v="1338"/>
    <x v="1316"/>
    <x v="12"/>
    <x v="2"/>
    <x v="0"/>
  </r>
  <r>
    <x v="4"/>
    <x v="18"/>
    <x v="888"/>
    <x v="5"/>
    <x v="165"/>
    <x v="1015"/>
    <x v="12"/>
    <x v="1"/>
    <x v="1"/>
    <x v="19"/>
    <x v="0"/>
    <x v="404"/>
    <x v="12"/>
    <x v="531"/>
    <x v="31"/>
    <x v="610"/>
    <x v="0"/>
    <x v="656"/>
    <x v="598"/>
    <x v="923"/>
    <x v="230"/>
    <x v="663"/>
    <x v="674"/>
    <x v="664"/>
    <x v="12"/>
    <x v="2"/>
    <x v="0"/>
  </r>
  <r>
    <x v="4"/>
    <x v="18"/>
    <x v="888"/>
    <x v="5"/>
    <x v="166"/>
    <x v="1015"/>
    <x v="2"/>
    <x v="1"/>
    <x v="1"/>
    <x v="19"/>
    <x v="0"/>
    <x v="46"/>
    <x v="2"/>
    <x v="48"/>
    <x v="31"/>
    <x v="68"/>
    <x v="0"/>
    <x v="82"/>
    <x v="72"/>
    <x v="923"/>
    <x v="230"/>
    <x v="82"/>
    <x v="88"/>
    <x v="88"/>
    <x v="12"/>
    <x v="2"/>
    <x v="0"/>
  </r>
  <r>
    <x v="4"/>
    <x v="18"/>
    <x v="888"/>
    <x v="5"/>
    <x v="167"/>
    <x v="1015"/>
    <x v="2"/>
    <x v="1"/>
    <x v="1"/>
    <x v="19"/>
    <x v="0"/>
    <x v="40"/>
    <x v="2"/>
    <x v="41"/>
    <x v="31"/>
    <x v="56"/>
    <x v="0"/>
    <x v="68"/>
    <x v="58"/>
    <x v="923"/>
    <x v="230"/>
    <x v="67"/>
    <x v="71"/>
    <x v="72"/>
    <x v="12"/>
    <x v="2"/>
    <x v="0"/>
  </r>
  <r>
    <x v="4"/>
    <x v="18"/>
    <x v="888"/>
    <x v="5"/>
    <x v="168"/>
    <x v="1015"/>
    <x v="5"/>
    <x v="1"/>
    <x v="1"/>
    <x v="19"/>
    <x v="0"/>
    <x v="151"/>
    <x v="5"/>
    <x v="172"/>
    <x v="31"/>
    <x v="228"/>
    <x v="0"/>
    <x v="256"/>
    <x v="230"/>
    <x v="923"/>
    <x v="230"/>
    <x v="262"/>
    <x v="270"/>
    <x v="266"/>
    <x v="12"/>
    <x v="2"/>
    <x v="0"/>
  </r>
  <r>
    <x v="4"/>
    <x v="18"/>
    <x v="888"/>
    <x v="5"/>
    <x v="169"/>
    <x v="1015"/>
    <x v="1"/>
    <x v="1"/>
    <x v="1"/>
    <x v="19"/>
    <x v="0"/>
    <x v="13"/>
    <x v="1"/>
    <x v="14"/>
    <x v="31"/>
    <x v="22"/>
    <x v="0"/>
    <x v="21"/>
    <x v="18"/>
    <x v="923"/>
    <x v="230"/>
    <x v="15"/>
    <x v="21"/>
    <x v="22"/>
    <x v="12"/>
    <x v="2"/>
    <x v="0"/>
  </r>
  <r>
    <x v="4"/>
    <x v="18"/>
    <x v="888"/>
    <x v="5"/>
    <x v="170"/>
    <x v="1015"/>
    <x v="29"/>
    <x v="1"/>
    <x v="1"/>
    <x v="19"/>
    <x v="0"/>
    <x v="756"/>
    <x v="29"/>
    <x v="982"/>
    <x v="31"/>
    <x v="1112"/>
    <x v="0"/>
    <x v="1181"/>
    <x v="1060"/>
    <x v="923"/>
    <x v="230"/>
    <x v="1224"/>
    <x v="1222"/>
    <x v="1199"/>
    <x v="12"/>
    <x v="2"/>
    <x v="0"/>
  </r>
  <r>
    <x v="4"/>
    <x v="18"/>
    <x v="888"/>
    <x v="5"/>
    <x v="171"/>
    <x v="1015"/>
    <x v="10"/>
    <x v="1"/>
    <x v="1"/>
    <x v="19"/>
    <x v="0"/>
    <x v="353"/>
    <x v="10"/>
    <x v="462"/>
    <x v="31"/>
    <x v="551"/>
    <x v="0"/>
    <x v="593"/>
    <x v="547"/>
    <x v="923"/>
    <x v="230"/>
    <x v="587"/>
    <x v="609"/>
    <x v="606"/>
    <x v="12"/>
    <x v="2"/>
    <x v="0"/>
  </r>
  <r>
    <x v="4"/>
    <x v="19"/>
    <x v="888"/>
    <x v="5"/>
    <x v="172"/>
    <x v="1015"/>
    <x v="17"/>
    <x v="1"/>
    <x v="1"/>
    <x v="19"/>
    <x v="0"/>
    <x v="526"/>
    <x v="17"/>
    <x v="700"/>
    <x v="31"/>
    <x v="810"/>
    <x v="0"/>
    <x v="858"/>
    <x v="784"/>
    <x v="923"/>
    <x v="230"/>
    <x v="821"/>
    <x v="877"/>
    <x v="862"/>
    <x v="12"/>
    <x v="2"/>
    <x v="0"/>
  </r>
  <r>
    <x v="4"/>
    <x v="19"/>
    <x v="888"/>
    <x v="5"/>
    <x v="173"/>
    <x v="1015"/>
    <x v="21"/>
    <x v="1"/>
    <x v="1"/>
    <x v="19"/>
    <x v="0"/>
    <x v="686"/>
    <x v="21"/>
    <x v="907"/>
    <x v="31"/>
    <x v="1044"/>
    <x v="0"/>
    <x v="1098"/>
    <x v="996"/>
    <x v="923"/>
    <x v="230"/>
    <x v="1121"/>
    <x v="1134"/>
    <x v="1112"/>
    <x v="12"/>
    <x v="2"/>
    <x v="0"/>
  </r>
  <r>
    <x v="4"/>
    <x v="19"/>
    <x v="888"/>
    <x v="5"/>
    <x v="174"/>
    <x v="1015"/>
    <x v="13"/>
    <x v="1"/>
    <x v="1"/>
    <x v="19"/>
    <x v="0"/>
    <x v="452"/>
    <x v="13"/>
    <x v="600"/>
    <x v="31"/>
    <x v="689"/>
    <x v="0"/>
    <x v="736"/>
    <x v="669"/>
    <x v="923"/>
    <x v="230"/>
    <x v="721"/>
    <x v="750"/>
    <x v="740"/>
    <x v="12"/>
    <x v="2"/>
    <x v="0"/>
  </r>
  <r>
    <x v="4"/>
    <x v="19"/>
    <x v="888"/>
    <x v="5"/>
    <x v="175"/>
    <x v="1015"/>
    <x v="20"/>
    <x v="1"/>
    <x v="1"/>
    <x v="19"/>
    <x v="0"/>
    <x v="697"/>
    <x v="20"/>
    <x v="918"/>
    <x v="31"/>
    <x v="1055"/>
    <x v="0"/>
    <x v="1113"/>
    <x v="1007"/>
    <x v="923"/>
    <x v="230"/>
    <x v="1147"/>
    <x v="1149"/>
    <x v="1125"/>
    <x v="12"/>
    <x v="2"/>
    <x v="0"/>
  </r>
  <r>
    <x v="4"/>
    <x v="19"/>
    <x v="888"/>
    <x v="5"/>
    <x v="176"/>
    <x v="1015"/>
    <x v="15"/>
    <x v="1"/>
    <x v="1"/>
    <x v="19"/>
    <x v="0"/>
    <x v="475"/>
    <x v="15"/>
    <x v="630"/>
    <x v="31"/>
    <x v="720"/>
    <x v="0"/>
    <x v="771"/>
    <x v="699"/>
    <x v="923"/>
    <x v="230"/>
    <x v="768"/>
    <x v="784"/>
    <x v="774"/>
    <x v="12"/>
    <x v="2"/>
    <x v="0"/>
  </r>
  <r>
    <x v="4"/>
    <x v="19"/>
    <x v="888"/>
    <x v="5"/>
    <x v="177"/>
    <x v="1015"/>
    <x v="19"/>
    <x v="1"/>
    <x v="1"/>
    <x v="19"/>
    <x v="0"/>
    <x v="658"/>
    <x v="19"/>
    <x v="873"/>
    <x v="31"/>
    <x v="1009"/>
    <x v="0"/>
    <x v="1067"/>
    <x v="968"/>
    <x v="923"/>
    <x v="230"/>
    <x v="995"/>
    <x v="1097"/>
    <x v="1080"/>
    <x v="12"/>
    <x v="2"/>
    <x v="0"/>
  </r>
  <r>
    <x v="4"/>
    <x v="19"/>
    <x v="888"/>
    <x v="5"/>
    <x v="178"/>
    <x v="1015"/>
    <x v="10"/>
    <x v="1"/>
    <x v="1"/>
    <x v="19"/>
    <x v="0"/>
    <x v="356"/>
    <x v="10"/>
    <x v="468"/>
    <x v="31"/>
    <x v="558"/>
    <x v="0"/>
    <x v="601"/>
    <x v="553"/>
    <x v="923"/>
    <x v="230"/>
    <x v="590"/>
    <x v="615"/>
    <x v="612"/>
    <x v="12"/>
    <x v="2"/>
    <x v="0"/>
  </r>
  <r>
    <x v="4"/>
    <x v="19"/>
    <x v="888"/>
    <x v="5"/>
    <x v="179"/>
    <x v="1015"/>
    <x v="23"/>
    <x v="1"/>
    <x v="1"/>
    <x v="19"/>
    <x v="0"/>
    <x v="709"/>
    <x v="23"/>
    <x v="932"/>
    <x v="31"/>
    <x v="1071"/>
    <x v="0"/>
    <x v="1127"/>
    <x v="1016"/>
    <x v="923"/>
    <x v="230"/>
    <x v="1158"/>
    <x v="1166"/>
    <x v="1143"/>
    <x v="12"/>
    <x v="2"/>
    <x v="0"/>
  </r>
  <r>
    <x v="4"/>
    <x v="19"/>
    <x v="888"/>
    <x v="5"/>
    <x v="180"/>
    <x v="1015"/>
    <x v="10"/>
    <x v="1"/>
    <x v="1"/>
    <x v="19"/>
    <x v="0"/>
    <x v="342"/>
    <x v="10"/>
    <x v="446"/>
    <x v="31"/>
    <x v="525"/>
    <x v="0"/>
    <x v="565"/>
    <x v="521"/>
    <x v="923"/>
    <x v="230"/>
    <x v="566"/>
    <x v="584"/>
    <x v="579"/>
    <x v="12"/>
    <x v="2"/>
    <x v="0"/>
  </r>
  <r>
    <x v="4"/>
    <x v="19"/>
    <x v="888"/>
    <x v="5"/>
    <x v="181"/>
    <x v="1015"/>
    <x v="13"/>
    <x v="1"/>
    <x v="1"/>
    <x v="19"/>
    <x v="0"/>
    <x v="428"/>
    <x v="13"/>
    <x v="569"/>
    <x v="31"/>
    <x v="653"/>
    <x v="0"/>
    <x v="702"/>
    <x v="637"/>
    <x v="923"/>
    <x v="230"/>
    <x v="698"/>
    <x v="714"/>
    <x v="703"/>
    <x v="12"/>
    <x v="2"/>
    <x v="0"/>
  </r>
  <r>
    <x v="4"/>
    <x v="19"/>
    <x v="888"/>
    <x v="5"/>
    <x v="182"/>
    <x v="1015"/>
    <x v="4"/>
    <x v="1"/>
    <x v="1"/>
    <x v="19"/>
    <x v="0"/>
    <x v="113"/>
    <x v="4"/>
    <x v="120"/>
    <x v="31"/>
    <x v="168"/>
    <x v="0"/>
    <x v="190"/>
    <x v="171"/>
    <x v="923"/>
    <x v="230"/>
    <x v="199"/>
    <x v="202"/>
    <x v="199"/>
    <x v="12"/>
    <x v="2"/>
    <x v="0"/>
  </r>
  <r>
    <x v="4"/>
    <x v="19"/>
    <x v="888"/>
    <x v="5"/>
    <x v="183"/>
    <x v="1015"/>
    <x v="19"/>
    <x v="1"/>
    <x v="1"/>
    <x v="19"/>
    <x v="0"/>
    <x v="626"/>
    <x v="19"/>
    <x v="833"/>
    <x v="31"/>
    <x v="969"/>
    <x v="0"/>
    <x v="1021"/>
    <x v="930"/>
    <x v="923"/>
    <x v="230"/>
    <x v="926"/>
    <x v="1051"/>
    <x v="1034"/>
    <x v="12"/>
    <x v="2"/>
    <x v="0"/>
  </r>
  <r>
    <x v="4"/>
    <x v="19"/>
    <x v="888"/>
    <x v="5"/>
    <x v="184"/>
    <x v="1015"/>
    <x v="2"/>
    <x v="1"/>
    <x v="1"/>
    <x v="19"/>
    <x v="0"/>
    <x v="41"/>
    <x v="2"/>
    <x v="43"/>
    <x v="31"/>
    <x v="58"/>
    <x v="0"/>
    <x v="70"/>
    <x v="60"/>
    <x v="923"/>
    <x v="230"/>
    <x v="69"/>
    <x v="75"/>
    <x v="75"/>
    <x v="12"/>
    <x v="2"/>
    <x v="0"/>
  </r>
  <r>
    <x v="4"/>
    <x v="19"/>
    <x v="888"/>
    <x v="5"/>
    <x v="185"/>
    <x v="1015"/>
    <x v="15"/>
    <x v="1"/>
    <x v="1"/>
    <x v="19"/>
    <x v="0"/>
    <x v="487"/>
    <x v="15"/>
    <x v="645"/>
    <x v="31"/>
    <x v="735"/>
    <x v="0"/>
    <x v="788"/>
    <x v="716"/>
    <x v="923"/>
    <x v="230"/>
    <x v="782"/>
    <x v="802"/>
    <x v="790"/>
    <x v="12"/>
    <x v="2"/>
    <x v="0"/>
  </r>
  <r>
    <x v="4"/>
    <x v="19"/>
    <x v="888"/>
    <x v="5"/>
    <x v="186"/>
    <x v="1015"/>
    <x v="8"/>
    <x v="1"/>
    <x v="1"/>
    <x v="19"/>
    <x v="0"/>
    <x v="253"/>
    <x v="8"/>
    <x v="314"/>
    <x v="31"/>
    <x v="388"/>
    <x v="0"/>
    <x v="423"/>
    <x v="383"/>
    <x v="923"/>
    <x v="230"/>
    <x v="422"/>
    <x v="436"/>
    <x v="431"/>
    <x v="12"/>
    <x v="2"/>
    <x v="0"/>
  </r>
  <r>
    <x v="4"/>
    <x v="19"/>
    <x v="888"/>
    <x v="5"/>
    <x v="187"/>
    <x v="1015"/>
    <x v="5"/>
    <x v="1"/>
    <x v="1"/>
    <x v="19"/>
    <x v="0"/>
    <x v="144"/>
    <x v="5"/>
    <x v="163"/>
    <x v="31"/>
    <x v="214"/>
    <x v="0"/>
    <x v="243"/>
    <x v="216"/>
    <x v="923"/>
    <x v="230"/>
    <x v="241"/>
    <x v="253"/>
    <x v="252"/>
    <x v="12"/>
    <x v="2"/>
    <x v="0"/>
  </r>
  <r>
    <x v="4"/>
    <x v="19"/>
    <x v="888"/>
    <x v="5"/>
    <x v="188"/>
    <x v="1015"/>
    <x v="13"/>
    <x v="1"/>
    <x v="1"/>
    <x v="19"/>
    <x v="0"/>
    <x v="410"/>
    <x v="13"/>
    <x v="539"/>
    <x v="31"/>
    <x v="625"/>
    <x v="0"/>
    <x v="673"/>
    <x v="611"/>
    <x v="923"/>
    <x v="230"/>
    <x v="677"/>
    <x v="689"/>
    <x v="679"/>
    <x v="12"/>
    <x v="2"/>
    <x v="0"/>
  </r>
  <r>
    <x v="4"/>
    <x v="20"/>
    <x v="888"/>
    <x v="5"/>
    <x v="189"/>
    <x v="1015"/>
    <x v="60"/>
    <x v="1"/>
    <x v="1"/>
    <x v="19"/>
    <x v="0"/>
    <x v="867"/>
    <x v="60"/>
    <x v="1097"/>
    <x v="31"/>
    <x v="1233"/>
    <x v="0"/>
    <x v="1303"/>
    <x v="1112"/>
    <x v="923"/>
    <x v="230"/>
    <x v="1352"/>
    <x v="1340"/>
    <x v="1318"/>
    <x v="12"/>
    <x v="2"/>
    <x v="0"/>
  </r>
  <r>
    <x v="4"/>
    <x v="20"/>
    <x v="888"/>
    <x v="5"/>
    <x v="190"/>
    <x v="1015"/>
    <x v="14"/>
    <x v="1"/>
    <x v="1"/>
    <x v="19"/>
    <x v="0"/>
    <x v="454"/>
    <x v="14"/>
    <x v="603"/>
    <x v="31"/>
    <x v="690"/>
    <x v="0"/>
    <x v="738"/>
    <x v="671"/>
    <x v="923"/>
    <x v="230"/>
    <x v="724"/>
    <x v="752"/>
    <x v="741"/>
    <x v="12"/>
    <x v="2"/>
    <x v="0"/>
  </r>
  <r>
    <x v="4"/>
    <x v="20"/>
    <x v="888"/>
    <x v="5"/>
    <x v="191"/>
    <x v="1015"/>
    <x v="12"/>
    <x v="1"/>
    <x v="1"/>
    <x v="19"/>
    <x v="0"/>
    <x v="416"/>
    <x v="12"/>
    <x v="549"/>
    <x v="31"/>
    <x v="635"/>
    <x v="0"/>
    <x v="679"/>
    <x v="619"/>
    <x v="923"/>
    <x v="230"/>
    <x v="685"/>
    <x v="696"/>
    <x v="684"/>
    <x v="12"/>
    <x v="2"/>
    <x v="0"/>
  </r>
  <r>
    <x v="4"/>
    <x v="20"/>
    <x v="888"/>
    <x v="5"/>
    <x v="192"/>
    <x v="1015"/>
    <x v="33"/>
    <x v="1"/>
    <x v="1"/>
    <x v="19"/>
    <x v="0"/>
    <x v="772"/>
    <x v="33"/>
    <x v="998"/>
    <x v="31"/>
    <x v="1132"/>
    <x v="0"/>
    <x v="1202"/>
    <x v="1067"/>
    <x v="923"/>
    <x v="230"/>
    <x v="1255"/>
    <x v="1242"/>
    <x v="1222"/>
    <x v="12"/>
    <x v="2"/>
    <x v="0"/>
  </r>
  <r>
    <x v="4"/>
    <x v="20"/>
    <x v="888"/>
    <x v="5"/>
    <x v="193"/>
    <x v="1015"/>
    <x v="8"/>
    <x v="1"/>
    <x v="1"/>
    <x v="19"/>
    <x v="0"/>
    <x v="242"/>
    <x v="8"/>
    <x v="297"/>
    <x v="31"/>
    <x v="366"/>
    <x v="0"/>
    <x v="403"/>
    <x v="363"/>
    <x v="923"/>
    <x v="230"/>
    <x v="406"/>
    <x v="415"/>
    <x v="412"/>
    <x v="12"/>
    <x v="2"/>
    <x v="0"/>
  </r>
  <r>
    <x v="4"/>
    <x v="20"/>
    <x v="888"/>
    <x v="5"/>
    <x v="194"/>
    <x v="1015"/>
    <x v="2"/>
    <x v="1"/>
    <x v="1"/>
    <x v="19"/>
    <x v="0"/>
    <x v="45"/>
    <x v="2"/>
    <x v="47"/>
    <x v="31"/>
    <x v="65"/>
    <x v="0"/>
    <x v="78"/>
    <x v="68"/>
    <x v="923"/>
    <x v="230"/>
    <x v="78"/>
    <x v="85"/>
    <x v="83"/>
    <x v="12"/>
    <x v="2"/>
    <x v="0"/>
  </r>
  <r>
    <x v="4"/>
    <x v="20"/>
    <x v="888"/>
    <x v="5"/>
    <x v="195"/>
    <x v="1015"/>
    <x v="2"/>
    <x v="1"/>
    <x v="1"/>
    <x v="19"/>
    <x v="0"/>
    <x v="54"/>
    <x v="2"/>
    <x v="56"/>
    <x v="31"/>
    <x v="76"/>
    <x v="0"/>
    <x v="91"/>
    <x v="81"/>
    <x v="923"/>
    <x v="230"/>
    <x v="101"/>
    <x v="97"/>
    <x v="97"/>
    <x v="12"/>
    <x v="2"/>
    <x v="0"/>
  </r>
  <r>
    <x v="4"/>
    <x v="20"/>
    <x v="888"/>
    <x v="5"/>
    <x v="196"/>
    <x v="1015"/>
    <x v="7"/>
    <x v="1"/>
    <x v="1"/>
    <x v="19"/>
    <x v="0"/>
    <x v="241"/>
    <x v="7"/>
    <x v="296"/>
    <x v="31"/>
    <x v="364"/>
    <x v="0"/>
    <x v="401"/>
    <x v="361"/>
    <x v="923"/>
    <x v="230"/>
    <x v="405"/>
    <x v="413"/>
    <x v="410"/>
    <x v="12"/>
    <x v="2"/>
    <x v="0"/>
  </r>
  <r>
    <x v="4"/>
    <x v="20"/>
    <x v="888"/>
    <x v="5"/>
    <x v="0"/>
    <x v="1015"/>
    <x v="4"/>
    <x v="1"/>
    <x v="1"/>
    <x v="19"/>
    <x v="0"/>
    <x v="105"/>
    <x v="4"/>
    <x v="111"/>
    <x v="31"/>
    <x v="153"/>
    <x v="0"/>
    <x v="176"/>
    <x v="156"/>
    <x v="923"/>
    <x v="230"/>
    <x v="187"/>
    <x v="186"/>
    <x v="184"/>
    <x v="12"/>
    <x v="2"/>
    <x v="0"/>
  </r>
  <r>
    <x v="4"/>
    <x v="20"/>
    <x v="888"/>
    <x v="5"/>
    <x v="1"/>
    <x v="1015"/>
    <x v="12"/>
    <x v="1"/>
    <x v="1"/>
    <x v="19"/>
    <x v="0"/>
    <x v="368"/>
    <x v="12"/>
    <x v="486"/>
    <x v="31"/>
    <x v="566"/>
    <x v="0"/>
    <x v="609"/>
    <x v="560"/>
    <x v="923"/>
    <x v="230"/>
    <x v="601"/>
    <x v="624"/>
    <x v="620"/>
    <x v="12"/>
    <x v="2"/>
    <x v="0"/>
  </r>
  <r>
    <x v="4"/>
    <x v="20"/>
    <x v="888"/>
    <x v="5"/>
    <x v="2"/>
    <x v="1015"/>
    <x v="31"/>
    <x v="1"/>
    <x v="1"/>
    <x v="19"/>
    <x v="0"/>
    <x v="780"/>
    <x v="31"/>
    <x v="1006"/>
    <x v="31"/>
    <x v="1140"/>
    <x v="0"/>
    <x v="1206"/>
    <x v="1069"/>
    <x v="923"/>
    <x v="230"/>
    <x v="1259"/>
    <x v="1245"/>
    <x v="1228"/>
    <x v="12"/>
    <x v="2"/>
    <x v="0"/>
  </r>
  <r>
    <x v="4"/>
    <x v="20"/>
    <x v="888"/>
    <x v="5"/>
    <x v="3"/>
    <x v="1015"/>
    <x v="21"/>
    <x v="1"/>
    <x v="1"/>
    <x v="19"/>
    <x v="0"/>
    <x v="694"/>
    <x v="21"/>
    <x v="915"/>
    <x v="31"/>
    <x v="1051"/>
    <x v="0"/>
    <x v="1111"/>
    <x v="1005"/>
    <x v="923"/>
    <x v="230"/>
    <x v="1140"/>
    <x v="1146"/>
    <x v="1123"/>
    <x v="12"/>
    <x v="2"/>
    <x v="0"/>
  </r>
  <r>
    <x v="4"/>
    <x v="20"/>
    <x v="888"/>
    <x v="5"/>
    <x v="4"/>
    <x v="1015"/>
    <x v="68"/>
    <x v="1"/>
    <x v="1"/>
    <x v="19"/>
    <x v="0"/>
    <x v="883"/>
    <x v="68"/>
    <x v="1113"/>
    <x v="31"/>
    <x v="1246"/>
    <x v="0"/>
    <x v="1315"/>
    <x v="1115"/>
    <x v="923"/>
    <x v="230"/>
    <x v="1367"/>
    <x v="1353"/>
    <x v="1331"/>
    <x v="12"/>
    <x v="2"/>
    <x v="0"/>
  </r>
  <r>
    <x v="4"/>
    <x v="20"/>
    <x v="888"/>
    <x v="5"/>
    <x v="5"/>
    <x v="1015"/>
    <x v="13"/>
    <x v="1"/>
    <x v="1"/>
    <x v="19"/>
    <x v="0"/>
    <x v="431"/>
    <x v="13"/>
    <x v="573"/>
    <x v="31"/>
    <x v="659"/>
    <x v="0"/>
    <x v="706"/>
    <x v="641"/>
    <x v="923"/>
    <x v="230"/>
    <x v="701"/>
    <x v="718"/>
    <x v="708"/>
    <x v="12"/>
    <x v="2"/>
    <x v="0"/>
  </r>
  <r>
    <x v="4"/>
    <x v="20"/>
    <x v="888"/>
    <x v="5"/>
    <x v="6"/>
    <x v="1015"/>
    <x v="12"/>
    <x v="1"/>
    <x v="1"/>
    <x v="19"/>
    <x v="0"/>
    <x v="425"/>
    <x v="12"/>
    <x v="565"/>
    <x v="31"/>
    <x v="649"/>
    <x v="0"/>
    <x v="698"/>
    <x v="633"/>
    <x v="923"/>
    <x v="230"/>
    <x v="695"/>
    <x v="711"/>
    <x v="700"/>
    <x v="12"/>
    <x v="2"/>
    <x v="0"/>
  </r>
  <r>
    <x v="6"/>
    <x v="18"/>
    <x v="759"/>
    <x v="2"/>
    <x v="1027"/>
    <x v="447"/>
    <x v="20"/>
    <x v="1"/>
    <x v="1"/>
    <x v="38"/>
    <x v="0"/>
    <x v="533"/>
    <x v="20"/>
    <x v="710"/>
    <x v="31"/>
    <x v="819"/>
    <x v="0"/>
    <x v="867"/>
    <x v="793"/>
    <x v="670"/>
    <x v="230"/>
    <x v="907"/>
    <x v="887"/>
    <x v="872"/>
    <x v="2"/>
    <x v="1"/>
    <x v="0"/>
  </r>
  <r>
    <x v="6"/>
    <x v="18"/>
    <x v="853"/>
    <x v="2"/>
    <x v="1028"/>
    <x v="448"/>
    <x v="20"/>
    <x v="1"/>
    <x v="1"/>
    <x v="38"/>
    <x v="0"/>
    <x v="602"/>
    <x v="20"/>
    <x v="803"/>
    <x v="31"/>
    <x v="937"/>
    <x v="0"/>
    <x v="981"/>
    <x v="898"/>
    <x v="778"/>
    <x v="230"/>
    <x v="1032"/>
    <x v="1009"/>
    <x v="994"/>
    <x v="2"/>
    <x v="1"/>
    <x v="0"/>
  </r>
  <r>
    <x v="6"/>
    <x v="18"/>
    <x v="601"/>
    <x v="2"/>
    <x v="1029"/>
    <x v="449"/>
    <x v="20"/>
    <x v="1"/>
    <x v="1"/>
    <x v="38"/>
    <x v="0"/>
    <x v="607"/>
    <x v="20"/>
    <x v="809"/>
    <x v="31"/>
    <x v="945"/>
    <x v="0"/>
    <x v="991"/>
    <x v="906"/>
    <x v="786"/>
    <x v="230"/>
    <x v="1041"/>
    <x v="1018"/>
    <x v="1003"/>
    <x v="2"/>
    <x v="1"/>
    <x v="0"/>
  </r>
  <r>
    <x v="6"/>
    <x v="18"/>
    <x v="330"/>
    <x v="2"/>
    <x v="1030"/>
    <x v="450"/>
    <x v="20"/>
    <x v="1"/>
    <x v="1"/>
    <x v="38"/>
    <x v="0"/>
    <x v="619"/>
    <x v="20"/>
    <x v="825"/>
    <x v="31"/>
    <x v="961"/>
    <x v="0"/>
    <x v="1009"/>
    <x v="922"/>
    <x v="804"/>
    <x v="230"/>
    <x v="1067"/>
    <x v="1038"/>
    <x v="1024"/>
    <x v="2"/>
    <x v="1"/>
    <x v="0"/>
  </r>
  <r>
    <x v="6"/>
    <x v="18"/>
    <x v="436"/>
    <x v="2"/>
    <x v="1031"/>
    <x v="100"/>
    <x v="14"/>
    <x v="1"/>
    <x v="1"/>
    <x v="38"/>
    <x v="0"/>
    <x v="422"/>
    <x v="14"/>
    <x v="560"/>
    <x v="31"/>
    <x v="644"/>
    <x v="0"/>
    <x v="688"/>
    <x v="627"/>
    <x v="531"/>
    <x v="230"/>
    <x v="737"/>
    <x v="705"/>
    <x v="692"/>
    <x v="2"/>
    <x v="1"/>
    <x v="0"/>
  </r>
  <r>
    <x v="6"/>
    <x v="18"/>
    <x v="98"/>
    <x v="2"/>
    <x v="1032"/>
    <x v="101"/>
    <x v="20"/>
    <x v="1"/>
    <x v="1"/>
    <x v="38"/>
    <x v="0"/>
    <x v="671"/>
    <x v="20"/>
    <x v="888"/>
    <x v="31"/>
    <x v="1018"/>
    <x v="0"/>
    <x v="1077"/>
    <x v="977"/>
    <x v="839"/>
    <x v="230"/>
    <x v="1142"/>
    <x v="1109"/>
    <x v="1091"/>
    <x v="2"/>
    <x v="1"/>
    <x v="0"/>
  </r>
  <r>
    <x v="6"/>
    <x v="18"/>
    <x v="693"/>
    <x v="2"/>
    <x v="1033"/>
    <x v="102"/>
    <x v="9"/>
    <x v="1"/>
    <x v="1"/>
    <x v="38"/>
    <x v="0"/>
    <x v="320"/>
    <x v="9"/>
    <x v="415"/>
    <x v="31"/>
    <x v="494"/>
    <x v="0"/>
    <x v="538"/>
    <x v="489"/>
    <x v="422"/>
    <x v="230"/>
    <x v="580"/>
    <x v="555"/>
    <x v="550"/>
    <x v="2"/>
    <x v="1"/>
    <x v="0"/>
  </r>
  <r>
    <x v="6"/>
    <x v="18"/>
    <x v="449"/>
    <x v="2"/>
    <x v="1034"/>
    <x v="103"/>
    <x v="11"/>
    <x v="1"/>
    <x v="1"/>
    <x v="38"/>
    <x v="0"/>
    <x v="382"/>
    <x v="11"/>
    <x v="503"/>
    <x v="31"/>
    <x v="582"/>
    <x v="0"/>
    <x v="628"/>
    <x v="571"/>
    <x v="494"/>
    <x v="230"/>
    <x v="674"/>
    <x v="642"/>
    <x v="638"/>
    <x v="2"/>
    <x v="1"/>
    <x v="0"/>
  </r>
  <r>
    <x v="6"/>
    <x v="18"/>
    <x v="875"/>
    <x v="2"/>
    <x v="1035"/>
    <x v="104"/>
    <x v="6"/>
    <x v="1"/>
    <x v="1"/>
    <x v="38"/>
    <x v="0"/>
    <x v="171"/>
    <x v="6"/>
    <x v="199"/>
    <x v="31"/>
    <x v="256"/>
    <x v="0"/>
    <x v="293"/>
    <x v="260"/>
    <x v="207"/>
    <x v="230"/>
    <x v="327"/>
    <x v="308"/>
    <x v="303"/>
    <x v="2"/>
    <x v="1"/>
    <x v="0"/>
  </r>
  <r>
    <x v="6"/>
    <x v="18"/>
    <x v="361"/>
    <x v="2"/>
    <x v="1036"/>
    <x v="105"/>
    <x v="20"/>
    <x v="1"/>
    <x v="1"/>
    <x v="38"/>
    <x v="0"/>
    <x v="665"/>
    <x v="20"/>
    <x v="880"/>
    <x v="31"/>
    <x v="1012"/>
    <x v="0"/>
    <x v="1070"/>
    <x v="971"/>
    <x v="839"/>
    <x v="230"/>
    <x v="1129"/>
    <x v="1102"/>
    <x v="1085"/>
    <x v="2"/>
    <x v="1"/>
    <x v="0"/>
  </r>
  <r>
    <x v="6"/>
    <x v="18"/>
    <x v="339"/>
    <x v="2"/>
    <x v="1037"/>
    <x v="106"/>
    <x v="20"/>
    <x v="1"/>
    <x v="1"/>
    <x v="38"/>
    <x v="0"/>
    <x v="669"/>
    <x v="20"/>
    <x v="885"/>
    <x v="31"/>
    <x v="1016"/>
    <x v="0"/>
    <x v="1074"/>
    <x v="975"/>
    <x v="839"/>
    <x v="230"/>
    <x v="1137"/>
    <x v="1107"/>
    <x v="1089"/>
    <x v="2"/>
    <x v="1"/>
    <x v="0"/>
  </r>
  <r>
    <x v="6"/>
    <x v="18"/>
    <x v="421"/>
    <x v="2"/>
    <x v="1038"/>
    <x v="107"/>
    <x v="20"/>
    <x v="1"/>
    <x v="1"/>
    <x v="38"/>
    <x v="0"/>
    <x v="589"/>
    <x v="20"/>
    <x v="783"/>
    <x v="31"/>
    <x v="915"/>
    <x v="0"/>
    <x v="960"/>
    <x v="880"/>
    <x v="759"/>
    <x v="230"/>
    <x v="1014"/>
    <x v="988"/>
    <x v="973"/>
    <x v="2"/>
    <x v="1"/>
    <x v="0"/>
  </r>
  <r>
    <x v="6"/>
    <x v="18"/>
    <x v="380"/>
    <x v="2"/>
    <x v="1039"/>
    <x v="108"/>
    <x v="7"/>
    <x v="1"/>
    <x v="1"/>
    <x v="38"/>
    <x v="0"/>
    <x v="236"/>
    <x v="7"/>
    <x v="291"/>
    <x v="31"/>
    <x v="357"/>
    <x v="0"/>
    <x v="393"/>
    <x v="356"/>
    <x v="299"/>
    <x v="230"/>
    <x v="432"/>
    <x v="407"/>
    <x v="402"/>
    <x v="2"/>
    <x v="1"/>
    <x v="0"/>
  </r>
  <r>
    <x v="6"/>
    <x v="18"/>
    <x v="19"/>
    <x v="0"/>
    <x v="1040"/>
    <x v="467"/>
    <x v="37"/>
    <x v="1"/>
    <x v="1"/>
    <x v="38"/>
    <x v="0"/>
    <x v="782"/>
    <x v="37"/>
    <x v="1008"/>
    <x v="31"/>
    <x v="1146"/>
    <x v="0"/>
    <x v="1208"/>
    <x v="1071"/>
    <x v="923"/>
    <x v="230"/>
    <x v="1262"/>
    <x v="1248"/>
    <x v="1230"/>
    <x v="0"/>
    <x v="1"/>
    <x v="0"/>
  </r>
  <r>
    <x v="7"/>
    <x v="18"/>
    <x v="888"/>
    <x v="7"/>
    <x v="419"/>
    <x v="1015"/>
    <x v="2"/>
    <x v="0"/>
    <x v="1"/>
    <x v="18"/>
    <x v="0"/>
    <x v="27"/>
    <x v="2"/>
    <x v="28"/>
    <x v="12"/>
    <x v="36"/>
    <x v="2"/>
    <x v="56"/>
    <x v="69"/>
    <x v="32"/>
    <x v="230"/>
    <x v="76"/>
    <x v="61"/>
    <x v="58"/>
    <x v="10"/>
    <x v="1"/>
    <x v="0"/>
  </r>
  <r>
    <x v="7"/>
    <x v="18"/>
    <x v="888"/>
    <x v="7"/>
    <x v="420"/>
    <x v="1015"/>
    <x v="16"/>
    <x v="1"/>
    <x v="1"/>
    <x v="38"/>
    <x v="0"/>
    <x v="519"/>
    <x v="16"/>
    <x v="686"/>
    <x v="12"/>
    <x v="753"/>
    <x v="0"/>
    <x v="806"/>
    <x v="732"/>
    <x v="616"/>
    <x v="230"/>
    <x v="852"/>
    <x v="819"/>
    <x v="808"/>
    <x v="10"/>
    <x v="1"/>
    <x v="0"/>
  </r>
  <r>
    <x v="7"/>
    <x v="18"/>
    <x v="888"/>
    <x v="7"/>
    <x v="421"/>
    <x v="1015"/>
    <x v="8"/>
    <x v="1"/>
    <x v="1"/>
    <x v="38"/>
    <x v="0"/>
    <x v="313"/>
    <x v="8"/>
    <x v="403"/>
    <x v="12"/>
    <x v="463"/>
    <x v="0"/>
    <x v="505"/>
    <x v="457"/>
    <x v="395"/>
    <x v="230"/>
    <x v="541"/>
    <x v="521"/>
    <x v="519"/>
    <x v="10"/>
    <x v="1"/>
    <x v="0"/>
  </r>
  <r>
    <x v="7"/>
    <x v="18"/>
    <x v="888"/>
    <x v="7"/>
    <x v="422"/>
    <x v="1015"/>
    <x v="8"/>
    <x v="1"/>
    <x v="1"/>
    <x v="38"/>
    <x v="0"/>
    <x v="307"/>
    <x v="8"/>
    <x v="391"/>
    <x v="12"/>
    <x v="449"/>
    <x v="0"/>
    <x v="490"/>
    <x v="445"/>
    <x v="381"/>
    <x v="230"/>
    <x v="525"/>
    <x v="503"/>
    <x v="503"/>
    <x v="10"/>
    <x v="1"/>
    <x v="0"/>
  </r>
  <r>
    <x v="7"/>
    <x v="18"/>
    <x v="888"/>
    <x v="7"/>
    <x v="423"/>
    <x v="1015"/>
    <x v="8"/>
    <x v="1"/>
    <x v="1"/>
    <x v="38"/>
    <x v="0"/>
    <x v="296"/>
    <x v="8"/>
    <x v="376"/>
    <x v="12"/>
    <x v="433"/>
    <x v="0"/>
    <x v="471"/>
    <x v="428"/>
    <x v="367"/>
    <x v="230"/>
    <x v="507"/>
    <x v="482"/>
    <x v="483"/>
    <x v="10"/>
    <x v="1"/>
    <x v="0"/>
  </r>
  <r>
    <x v="7"/>
    <x v="18"/>
    <x v="888"/>
    <x v="7"/>
    <x v="424"/>
    <x v="1015"/>
    <x v="8"/>
    <x v="1"/>
    <x v="1"/>
    <x v="38"/>
    <x v="0"/>
    <x v="304"/>
    <x v="8"/>
    <x v="388"/>
    <x v="12"/>
    <x v="445"/>
    <x v="0"/>
    <x v="483"/>
    <x v="441"/>
    <x v="378"/>
    <x v="230"/>
    <x v="521"/>
    <x v="499"/>
    <x v="496"/>
    <x v="10"/>
    <x v="1"/>
    <x v="0"/>
  </r>
  <r>
    <x v="7"/>
    <x v="18"/>
    <x v="888"/>
    <x v="7"/>
    <x v="425"/>
    <x v="1015"/>
    <x v="4"/>
    <x v="1"/>
    <x v="1"/>
    <x v="38"/>
    <x v="0"/>
    <x v="138"/>
    <x v="4"/>
    <x v="156"/>
    <x v="12"/>
    <x v="194"/>
    <x v="0"/>
    <x v="219"/>
    <x v="196"/>
    <x v="158"/>
    <x v="230"/>
    <x v="254"/>
    <x v="229"/>
    <x v="229"/>
    <x v="10"/>
    <x v="1"/>
    <x v="0"/>
  </r>
  <r>
    <x v="7"/>
    <x v="18"/>
    <x v="888"/>
    <x v="7"/>
    <x v="426"/>
    <x v="1015"/>
    <x v="20"/>
    <x v="1"/>
    <x v="1"/>
    <x v="38"/>
    <x v="0"/>
    <x v="685"/>
    <x v="20"/>
    <x v="906"/>
    <x v="12"/>
    <x v="1030"/>
    <x v="0"/>
    <x v="1088"/>
    <x v="986"/>
    <x v="847"/>
    <x v="230"/>
    <x v="1154"/>
    <x v="1119"/>
    <x v="1101"/>
    <x v="10"/>
    <x v="1"/>
    <x v="0"/>
  </r>
  <r>
    <x v="7"/>
    <x v="18"/>
    <x v="888"/>
    <x v="7"/>
    <x v="427"/>
    <x v="1015"/>
    <x v="5"/>
    <x v="1"/>
    <x v="1"/>
    <x v="38"/>
    <x v="0"/>
    <x v="182"/>
    <x v="5"/>
    <x v="217"/>
    <x v="12"/>
    <x v="263"/>
    <x v="0"/>
    <x v="300"/>
    <x v="266"/>
    <x v="214"/>
    <x v="230"/>
    <x v="335"/>
    <x v="314"/>
    <x v="310"/>
    <x v="10"/>
    <x v="1"/>
    <x v="0"/>
  </r>
  <r>
    <x v="7"/>
    <x v="18"/>
    <x v="888"/>
    <x v="7"/>
    <x v="428"/>
    <x v="1015"/>
    <x v="9"/>
    <x v="1"/>
    <x v="1"/>
    <x v="38"/>
    <x v="0"/>
    <x v="345"/>
    <x v="9"/>
    <x v="451"/>
    <x v="12"/>
    <x v="514"/>
    <x v="0"/>
    <x v="558"/>
    <x v="510"/>
    <x v="439"/>
    <x v="230"/>
    <x v="600"/>
    <x v="575"/>
    <x v="571"/>
    <x v="10"/>
    <x v="1"/>
    <x v="0"/>
  </r>
  <r>
    <x v="7"/>
    <x v="18"/>
    <x v="888"/>
    <x v="7"/>
    <x v="429"/>
    <x v="1015"/>
    <x v="2"/>
    <x v="1"/>
    <x v="1"/>
    <x v="38"/>
    <x v="0"/>
    <x v="23"/>
    <x v="2"/>
    <x v="24"/>
    <x v="12"/>
    <x v="32"/>
    <x v="0"/>
    <x v="41"/>
    <x v="37"/>
    <x v="29"/>
    <x v="230"/>
    <x v="50"/>
    <x v="45"/>
    <x v="45"/>
    <x v="10"/>
    <x v="1"/>
    <x v="0"/>
  </r>
  <r>
    <x v="7"/>
    <x v="19"/>
    <x v="888"/>
    <x v="8"/>
    <x v="430"/>
    <x v="1015"/>
    <x v="5"/>
    <x v="1"/>
    <x v="1"/>
    <x v="29"/>
    <x v="0"/>
    <x v="171"/>
    <x v="5"/>
    <x v="200"/>
    <x v="21"/>
    <x v="250"/>
    <x v="0"/>
    <x v="288"/>
    <x v="255"/>
    <x v="923"/>
    <x v="230"/>
    <x v="291"/>
    <x v="303"/>
    <x v="298"/>
    <x v="13"/>
    <x v="1"/>
    <x v="0"/>
  </r>
  <r>
    <x v="7"/>
    <x v="19"/>
    <x v="888"/>
    <x v="7"/>
    <x v="431"/>
    <x v="1015"/>
    <x v="10"/>
    <x v="0"/>
    <x v="1"/>
    <x v="14"/>
    <x v="0"/>
    <x v="392"/>
    <x v="10"/>
    <x v="514"/>
    <x v="12"/>
    <x v="581"/>
    <x v="2"/>
    <x v="722"/>
    <x v="706"/>
    <x v="493"/>
    <x v="230"/>
    <x v="764"/>
    <x v="743"/>
    <x v="724"/>
    <x v="10"/>
    <x v="1"/>
    <x v="0"/>
  </r>
  <r>
    <x v="7"/>
    <x v="19"/>
    <x v="888"/>
    <x v="7"/>
    <x v="432"/>
    <x v="1015"/>
    <x v="6"/>
    <x v="1"/>
    <x v="1"/>
    <x v="38"/>
    <x v="0"/>
    <x v="220"/>
    <x v="6"/>
    <x v="269"/>
    <x v="12"/>
    <x v="322"/>
    <x v="0"/>
    <x v="358"/>
    <x v="329"/>
    <x v="267"/>
    <x v="230"/>
    <x v="396"/>
    <x v="372"/>
    <x v="370"/>
    <x v="10"/>
    <x v="1"/>
    <x v="0"/>
  </r>
  <r>
    <x v="7"/>
    <x v="19"/>
    <x v="888"/>
    <x v="7"/>
    <x v="433"/>
    <x v="1015"/>
    <x v="10"/>
    <x v="1"/>
    <x v="1"/>
    <x v="38"/>
    <x v="0"/>
    <x v="342"/>
    <x v="10"/>
    <x v="446"/>
    <x v="12"/>
    <x v="507"/>
    <x v="0"/>
    <x v="552"/>
    <x v="503"/>
    <x v="434"/>
    <x v="230"/>
    <x v="596"/>
    <x v="568"/>
    <x v="564"/>
    <x v="10"/>
    <x v="1"/>
    <x v="0"/>
  </r>
  <r>
    <x v="7"/>
    <x v="19"/>
    <x v="888"/>
    <x v="7"/>
    <x v="434"/>
    <x v="1015"/>
    <x v="8"/>
    <x v="1"/>
    <x v="1"/>
    <x v="38"/>
    <x v="0"/>
    <x v="305"/>
    <x v="8"/>
    <x v="389"/>
    <x v="12"/>
    <x v="448"/>
    <x v="0"/>
    <x v="487"/>
    <x v="444"/>
    <x v="380"/>
    <x v="230"/>
    <x v="524"/>
    <x v="502"/>
    <x v="500"/>
    <x v="10"/>
    <x v="1"/>
    <x v="0"/>
  </r>
  <r>
    <x v="7"/>
    <x v="19"/>
    <x v="888"/>
    <x v="7"/>
    <x v="435"/>
    <x v="1015"/>
    <x v="4"/>
    <x v="1"/>
    <x v="1"/>
    <x v="38"/>
    <x v="0"/>
    <x v="125"/>
    <x v="4"/>
    <x v="136"/>
    <x v="12"/>
    <x v="173"/>
    <x v="0"/>
    <x v="198"/>
    <x v="177"/>
    <x v="138"/>
    <x v="230"/>
    <x v="230"/>
    <x v="208"/>
    <x v="206"/>
    <x v="10"/>
    <x v="1"/>
    <x v="0"/>
  </r>
  <r>
    <x v="7"/>
    <x v="19"/>
    <x v="888"/>
    <x v="7"/>
    <x v="1345"/>
    <x v="1015"/>
    <x v="10"/>
    <x v="1"/>
    <x v="1"/>
    <x v="38"/>
    <x v="0"/>
    <x v="364"/>
    <x v="10"/>
    <x v="481"/>
    <x v="12"/>
    <x v="543"/>
    <x v="0"/>
    <x v="584"/>
    <x v="540"/>
    <x v="462"/>
    <x v="230"/>
    <x v="626"/>
    <x v="601"/>
    <x v="598"/>
    <x v="10"/>
    <x v="1"/>
    <x v="0"/>
  </r>
  <r>
    <x v="7"/>
    <x v="19"/>
    <x v="888"/>
    <x v="7"/>
    <x v="1346"/>
    <x v="1015"/>
    <x v="6"/>
    <x v="1"/>
    <x v="1"/>
    <x v="38"/>
    <x v="0"/>
    <x v="208"/>
    <x v="6"/>
    <x v="252"/>
    <x v="12"/>
    <x v="302"/>
    <x v="0"/>
    <x v="338"/>
    <x v="308"/>
    <x v="251"/>
    <x v="230"/>
    <x v="377"/>
    <x v="351"/>
    <x v="351"/>
    <x v="10"/>
    <x v="1"/>
    <x v="0"/>
  </r>
  <r>
    <x v="7"/>
    <x v="19"/>
    <x v="888"/>
    <x v="7"/>
    <x v="1347"/>
    <x v="1015"/>
    <x v="7"/>
    <x v="1"/>
    <x v="1"/>
    <x v="38"/>
    <x v="0"/>
    <x v="240"/>
    <x v="7"/>
    <x v="295"/>
    <x v="12"/>
    <x v="350"/>
    <x v="0"/>
    <x v="385"/>
    <x v="349"/>
    <x v="292"/>
    <x v="230"/>
    <x v="425"/>
    <x v="400"/>
    <x v="395"/>
    <x v="10"/>
    <x v="1"/>
    <x v="0"/>
  </r>
  <r>
    <x v="7"/>
    <x v="19"/>
    <x v="888"/>
    <x v="7"/>
    <x v="1348"/>
    <x v="1015"/>
    <x v="6"/>
    <x v="1"/>
    <x v="1"/>
    <x v="38"/>
    <x v="0"/>
    <x v="196"/>
    <x v="6"/>
    <x v="234"/>
    <x v="12"/>
    <x v="281"/>
    <x v="0"/>
    <x v="319"/>
    <x v="290"/>
    <x v="231"/>
    <x v="230"/>
    <x v="358"/>
    <x v="333"/>
    <x v="332"/>
    <x v="10"/>
    <x v="1"/>
    <x v="0"/>
  </r>
  <r>
    <x v="7"/>
    <x v="19"/>
    <x v="888"/>
    <x v="7"/>
    <x v="1349"/>
    <x v="1015"/>
    <x v="4"/>
    <x v="1"/>
    <x v="1"/>
    <x v="38"/>
    <x v="0"/>
    <x v="104"/>
    <x v="4"/>
    <x v="110"/>
    <x v="12"/>
    <x v="144"/>
    <x v="0"/>
    <x v="168"/>
    <x v="147"/>
    <x v="115"/>
    <x v="230"/>
    <x v="202"/>
    <x v="178"/>
    <x v="175"/>
    <x v="10"/>
    <x v="1"/>
    <x v="0"/>
  </r>
  <r>
    <x v="7"/>
    <x v="19"/>
    <x v="888"/>
    <x v="7"/>
    <x v="1350"/>
    <x v="1015"/>
    <x v="4"/>
    <x v="0"/>
    <x v="1"/>
    <x v="18"/>
    <x v="0"/>
    <x v="108"/>
    <x v="4"/>
    <x v="115"/>
    <x v="12"/>
    <x v="149"/>
    <x v="2"/>
    <x v="229"/>
    <x v="238"/>
    <x v="119"/>
    <x v="230"/>
    <x v="266"/>
    <x v="244"/>
    <x v="238"/>
    <x v="10"/>
    <x v="1"/>
    <x v="0"/>
  </r>
  <r>
    <x v="7"/>
    <x v="19"/>
    <x v="888"/>
    <x v="7"/>
    <x v="1351"/>
    <x v="1015"/>
    <x v="5"/>
    <x v="0"/>
    <x v="1"/>
    <x v="17"/>
    <x v="0"/>
    <x v="187"/>
    <x v="5"/>
    <x v="222"/>
    <x v="12"/>
    <x v="271"/>
    <x v="2"/>
    <x v="368"/>
    <x v="368"/>
    <x v="222"/>
    <x v="230"/>
    <x v="403"/>
    <x v="386"/>
    <x v="379"/>
    <x v="10"/>
    <x v="1"/>
    <x v="0"/>
  </r>
  <r>
    <x v="7"/>
    <x v="19"/>
    <x v="888"/>
    <x v="7"/>
    <x v="1352"/>
    <x v="1015"/>
    <x v="10"/>
    <x v="1"/>
    <x v="1"/>
    <x v="19"/>
    <x v="0"/>
    <x v="342"/>
    <x v="10"/>
    <x v="446"/>
    <x v="31"/>
    <x v="525"/>
    <x v="0"/>
    <x v="565"/>
    <x v="521"/>
    <x v="446"/>
    <x v="230"/>
    <x v="607"/>
    <x v="583"/>
    <x v="578"/>
    <x v="10"/>
    <x v="1"/>
    <x v="0"/>
  </r>
  <r>
    <x v="7"/>
    <x v="19"/>
    <x v="888"/>
    <x v="7"/>
    <x v="1353"/>
    <x v="1015"/>
    <x v="15"/>
    <x v="1"/>
    <x v="1"/>
    <x v="19"/>
    <x v="0"/>
    <x v="538"/>
    <x v="15"/>
    <x v="718"/>
    <x v="31"/>
    <x v="830"/>
    <x v="0"/>
    <x v="878"/>
    <x v="803"/>
    <x v="680"/>
    <x v="230"/>
    <x v="919"/>
    <x v="898"/>
    <x v="882"/>
    <x v="10"/>
    <x v="1"/>
    <x v="0"/>
  </r>
  <r>
    <x v="7"/>
    <x v="19"/>
    <x v="888"/>
    <x v="7"/>
    <x v="1354"/>
    <x v="1015"/>
    <x v="10"/>
    <x v="1"/>
    <x v="1"/>
    <x v="19"/>
    <x v="0"/>
    <x v="375"/>
    <x v="10"/>
    <x v="496"/>
    <x v="31"/>
    <x v="575"/>
    <x v="0"/>
    <x v="621"/>
    <x v="566"/>
    <x v="487"/>
    <x v="230"/>
    <x v="666"/>
    <x v="634"/>
    <x v="630"/>
    <x v="10"/>
    <x v="1"/>
    <x v="0"/>
  </r>
  <r>
    <x v="7"/>
    <x v="19"/>
    <x v="888"/>
    <x v="7"/>
    <x v="1355"/>
    <x v="1015"/>
    <x v="4"/>
    <x v="0"/>
    <x v="1"/>
    <x v="18"/>
    <x v="0"/>
    <x v="94"/>
    <x v="4"/>
    <x v="100"/>
    <x v="12"/>
    <x v="128"/>
    <x v="2"/>
    <x v="192"/>
    <x v="204"/>
    <x v="100"/>
    <x v="230"/>
    <x v="225"/>
    <x v="207"/>
    <x v="201"/>
    <x v="10"/>
    <x v="1"/>
    <x v="0"/>
  </r>
  <r>
    <x v="7"/>
    <x v="20"/>
    <x v="888"/>
    <x v="8"/>
    <x v="1356"/>
    <x v="1015"/>
    <x v="2"/>
    <x v="0"/>
    <x v="1"/>
    <x v="9"/>
    <x v="0"/>
    <x v="25"/>
    <x v="2"/>
    <x v="26"/>
    <x v="12"/>
    <x v="34"/>
    <x v="2"/>
    <x v="48"/>
    <x v="55"/>
    <x v="923"/>
    <x v="230"/>
    <x v="55"/>
    <x v="52"/>
    <x v="50"/>
    <x v="13"/>
    <x v="1"/>
    <x v="0"/>
  </r>
  <r>
    <x v="7"/>
    <x v="20"/>
    <x v="888"/>
    <x v="8"/>
    <x v="1357"/>
    <x v="1015"/>
    <x v="2"/>
    <x v="0"/>
    <x v="1"/>
    <x v="1"/>
    <x v="0"/>
    <x v="37"/>
    <x v="2"/>
    <x v="38"/>
    <x v="12"/>
    <x v="46"/>
    <x v="2"/>
    <x v="87"/>
    <x v="84"/>
    <x v="923"/>
    <x v="230"/>
    <x v="96"/>
    <x v="95"/>
    <x v="93"/>
    <x v="13"/>
    <x v="1"/>
    <x v="0"/>
  </r>
  <r>
    <x v="7"/>
    <x v="20"/>
    <x v="888"/>
    <x v="8"/>
    <x v="1358"/>
    <x v="1015"/>
    <x v="1"/>
    <x v="0"/>
    <x v="1"/>
    <x v="9"/>
    <x v="0"/>
    <x v="5"/>
    <x v="1"/>
    <x v="6"/>
    <x v="12"/>
    <x v="6"/>
    <x v="2"/>
    <x v="16"/>
    <x v="26"/>
    <x v="923"/>
    <x v="230"/>
    <x v="13"/>
    <x v="19"/>
    <x v="16"/>
    <x v="13"/>
    <x v="1"/>
    <x v="0"/>
  </r>
  <r>
    <x v="7"/>
    <x v="20"/>
    <x v="888"/>
    <x v="8"/>
    <x v="1359"/>
    <x v="1015"/>
    <x v="2"/>
    <x v="0"/>
    <x v="1"/>
    <x v="1"/>
    <x v="0"/>
    <x v="42"/>
    <x v="2"/>
    <x v="44"/>
    <x v="12"/>
    <x v="53"/>
    <x v="2"/>
    <x v="92"/>
    <x v="87"/>
    <x v="923"/>
    <x v="230"/>
    <x v="105"/>
    <x v="99"/>
    <x v="98"/>
    <x v="13"/>
    <x v="1"/>
    <x v="0"/>
  </r>
  <r>
    <x v="7"/>
    <x v="20"/>
    <x v="888"/>
    <x v="7"/>
    <x v="1360"/>
    <x v="1015"/>
    <x v="16"/>
    <x v="0"/>
    <x v="1"/>
    <x v="9"/>
    <x v="0"/>
    <x v="519"/>
    <x v="16"/>
    <x v="686"/>
    <x v="12"/>
    <x v="753"/>
    <x v="2"/>
    <x v="1030"/>
    <x v="991"/>
    <x v="616"/>
    <x v="230"/>
    <x v="1092"/>
    <x v="1082"/>
    <x v="1044"/>
    <x v="10"/>
    <x v="1"/>
    <x v="0"/>
  </r>
  <r>
    <x v="7"/>
    <x v="20"/>
    <x v="888"/>
    <x v="7"/>
    <x v="1361"/>
    <x v="1015"/>
    <x v="6"/>
    <x v="1"/>
    <x v="1"/>
    <x v="38"/>
    <x v="0"/>
    <x v="246"/>
    <x v="6"/>
    <x v="305"/>
    <x v="12"/>
    <x v="356"/>
    <x v="0"/>
    <x v="392"/>
    <x v="355"/>
    <x v="298"/>
    <x v="230"/>
    <x v="431"/>
    <x v="406"/>
    <x v="401"/>
    <x v="10"/>
    <x v="1"/>
    <x v="0"/>
  </r>
  <r>
    <x v="7"/>
    <x v="20"/>
    <x v="888"/>
    <x v="7"/>
    <x v="1362"/>
    <x v="1015"/>
    <x v="8"/>
    <x v="1"/>
    <x v="1"/>
    <x v="38"/>
    <x v="0"/>
    <x v="340"/>
    <x v="8"/>
    <x v="444"/>
    <x v="12"/>
    <x v="505"/>
    <x v="0"/>
    <x v="550"/>
    <x v="499"/>
    <x v="432"/>
    <x v="230"/>
    <x v="593"/>
    <x v="566"/>
    <x v="562"/>
    <x v="10"/>
    <x v="1"/>
    <x v="0"/>
  </r>
  <r>
    <x v="7"/>
    <x v="20"/>
    <x v="888"/>
    <x v="7"/>
    <x v="1363"/>
    <x v="1015"/>
    <x v="10"/>
    <x v="0"/>
    <x v="1"/>
    <x v="13"/>
    <x v="0"/>
    <x v="316"/>
    <x v="10"/>
    <x v="408"/>
    <x v="12"/>
    <x v="472"/>
    <x v="2"/>
    <x v="602"/>
    <x v="585"/>
    <x v="405"/>
    <x v="230"/>
    <x v="641"/>
    <x v="623"/>
    <x v="613"/>
    <x v="10"/>
    <x v="1"/>
    <x v="0"/>
  </r>
  <r>
    <x v="7"/>
    <x v="20"/>
    <x v="888"/>
    <x v="7"/>
    <x v="1364"/>
    <x v="1015"/>
    <x v="8"/>
    <x v="1"/>
    <x v="1"/>
    <x v="38"/>
    <x v="0"/>
    <x v="284"/>
    <x v="8"/>
    <x v="359"/>
    <x v="12"/>
    <x v="416"/>
    <x v="0"/>
    <x v="449"/>
    <x v="411"/>
    <x v="352"/>
    <x v="230"/>
    <x v="486"/>
    <x v="462"/>
    <x v="458"/>
    <x v="10"/>
    <x v="1"/>
    <x v="0"/>
  </r>
  <r>
    <x v="7"/>
    <x v="20"/>
    <x v="888"/>
    <x v="7"/>
    <x v="1365"/>
    <x v="1015"/>
    <x v="14"/>
    <x v="1"/>
    <x v="1"/>
    <x v="38"/>
    <x v="0"/>
    <x v="434"/>
    <x v="14"/>
    <x v="577"/>
    <x v="12"/>
    <x v="638"/>
    <x v="0"/>
    <x v="681"/>
    <x v="621"/>
    <x v="526"/>
    <x v="230"/>
    <x v="731"/>
    <x v="699"/>
    <x v="686"/>
    <x v="10"/>
    <x v="1"/>
    <x v="0"/>
  </r>
  <r>
    <x v="7"/>
    <x v="20"/>
    <x v="888"/>
    <x v="7"/>
    <x v="1366"/>
    <x v="1015"/>
    <x v="1"/>
    <x v="0"/>
    <x v="1"/>
    <x v="9"/>
    <x v="0"/>
    <x v="14"/>
    <x v="1"/>
    <x v="15"/>
    <x v="12"/>
    <x v="20"/>
    <x v="2"/>
    <x v="38"/>
    <x v="38"/>
    <x v="19"/>
    <x v="230"/>
    <x v="48"/>
    <x v="42"/>
    <x v="42"/>
    <x v="10"/>
    <x v="1"/>
    <x v="0"/>
  </r>
  <r>
    <x v="7"/>
    <x v="20"/>
    <x v="888"/>
    <x v="7"/>
    <x v="1367"/>
    <x v="1015"/>
    <x v="9"/>
    <x v="0"/>
    <x v="1"/>
    <x v="18"/>
    <x v="0"/>
    <x v="342"/>
    <x v="9"/>
    <x v="447"/>
    <x v="12"/>
    <x v="508"/>
    <x v="2"/>
    <x v="631"/>
    <x v="617"/>
    <x v="435"/>
    <x v="230"/>
    <x v="678"/>
    <x v="653"/>
    <x v="639"/>
    <x v="10"/>
    <x v="1"/>
    <x v="0"/>
  </r>
  <r>
    <x v="2"/>
    <x v="22"/>
    <x v="888"/>
    <x v="2"/>
    <x v="684"/>
    <x v="1015"/>
    <x v="20"/>
    <x v="1"/>
    <x v="1"/>
    <x v="38"/>
    <x v="0"/>
    <x v="524"/>
    <x v="20"/>
    <x v="695"/>
    <x v="12"/>
    <x v="759"/>
    <x v="0"/>
    <x v="811"/>
    <x v="737"/>
    <x v="620"/>
    <x v="230"/>
    <x v="856"/>
    <x v="824"/>
    <x v="813"/>
    <x v="2"/>
    <x v="1"/>
    <x v="0"/>
  </r>
  <r>
    <x v="2"/>
    <x v="22"/>
    <x v="888"/>
    <x v="2"/>
    <x v="685"/>
    <x v="1015"/>
    <x v="20"/>
    <x v="1"/>
    <x v="1"/>
    <x v="38"/>
    <x v="0"/>
    <x v="579"/>
    <x v="20"/>
    <x v="770"/>
    <x v="12"/>
    <x v="843"/>
    <x v="0"/>
    <x v="892"/>
    <x v="817"/>
    <x v="692"/>
    <x v="230"/>
    <x v="935"/>
    <x v="911"/>
    <x v="896"/>
    <x v="2"/>
    <x v="1"/>
    <x v="0"/>
  </r>
  <r>
    <x v="2"/>
    <x v="22"/>
    <x v="888"/>
    <x v="2"/>
    <x v="686"/>
    <x v="1015"/>
    <x v="20"/>
    <x v="1"/>
    <x v="1"/>
    <x v="38"/>
    <x v="0"/>
    <x v="585"/>
    <x v="20"/>
    <x v="779"/>
    <x v="12"/>
    <x v="857"/>
    <x v="0"/>
    <x v="903"/>
    <x v="828"/>
    <x v="703"/>
    <x v="230"/>
    <x v="947"/>
    <x v="922"/>
    <x v="907"/>
    <x v="2"/>
    <x v="1"/>
    <x v="0"/>
  </r>
  <r>
    <x v="2"/>
    <x v="22"/>
    <x v="888"/>
    <x v="2"/>
    <x v="687"/>
    <x v="1015"/>
    <x v="20"/>
    <x v="1"/>
    <x v="1"/>
    <x v="38"/>
    <x v="0"/>
    <x v="526"/>
    <x v="20"/>
    <x v="699"/>
    <x v="12"/>
    <x v="762"/>
    <x v="0"/>
    <x v="813"/>
    <x v="739"/>
    <x v="622"/>
    <x v="230"/>
    <x v="858"/>
    <x v="826"/>
    <x v="815"/>
    <x v="2"/>
    <x v="1"/>
    <x v="0"/>
  </r>
  <r>
    <x v="2"/>
    <x v="22"/>
    <x v="888"/>
    <x v="2"/>
    <x v="688"/>
    <x v="1015"/>
    <x v="7"/>
    <x v="1"/>
    <x v="1"/>
    <x v="38"/>
    <x v="0"/>
    <x v="190"/>
    <x v="7"/>
    <x v="225"/>
    <x v="12"/>
    <x v="275"/>
    <x v="0"/>
    <x v="315"/>
    <x v="281"/>
    <x v="225"/>
    <x v="230"/>
    <x v="352"/>
    <x v="326"/>
    <x v="326"/>
    <x v="2"/>
    <x v="1"/>
    <x v="0"/>
  </r>
  <r>
    <x v="2"/>
    <x v="22"/>
    <x v="888"/>
    <x v="2"/>
    <x v="689"/>
    <x v="1015"/>
    <x v="20"/>
    <x v="1"/>
    <x v="1"/>
    <x v="38"/>
    <x v="0"/>
    <x v="599"/>
    <x v="20"/>
    <x v="800"/>
    <x v="12"/>
    <x v="881"/>
    <x v="0"/>
    <x v="926"/>
    <x v="849"/>
    <x v="727"/>
    <x v="230"/>
    <x v="974"/>
    <x v="946"/>
    <x v="933"/>
    <x v="2"/>
    <x v="1"/>
    <x v="0"/>
  </r>
  <r>
    <x v="2"/>
    <x v="22"/>
    <x v="888"/>
    <x v="2"/>
    <x v="690"/>
    <x v="1015"/>
    <x v="20"/>
    <x v="1"/>
    <x v="1"/>
    <x v="38"/>
    <x v="0"/>
    <x v="572"/>
    <x v="20"/>
    <x v="762"/>
    <x v="12"/>
    <x v="828"/>
    <x v="0"/>
    <x v="876"/>
    <x v="801"/>
    <x v="678"/>
    <x v="230"/>
    <x v="917"/>
    <x v="896"/>
    <x v="880"/>
    <x v="2"/>
    <x v="1"/>
    <x v="0"/>
  </r>
  <r>
    <x v="2"/>
    <x v="22"/>
    <x v="888"/>
    <x v="2"/>
    <x v="691"/>
    <x v="1015"/>
    <x v="20"/>
    <x v="1"/>
    <x v="1"/>
    <x v="38"/>
    <x v="0"/>
    <x v="565"/>
    <x v="20"/>
    <x v="752"/>
    <x v="12"/>
    <x v="817"/>
    <x v="0"/>
    <x v="865"/>
    <x v="791"/>
    <x v="668"/>
    <x v="230"/>
    <x v="905"/>
    <x v="885"/>
    <x v="870"/>
    <x v="2"/>
    <x v="1"/>
    <x v="0"/>
  </r>
  <r>
    <x v="2"/>
    <x v="22"/>
    <x v="888"/>
    <x v="2"/>
    <x v="692"/>
    <x v="1015"/>
    <x v="19"/>
    <x v="1"/>
    <x v="1"/>
    <x v="38"/>
    <x v="0"/>
    <x v="566"/>
    <x v="19"/>
    <x v="753"/>
    <x v="12"/>
    <x v="818"/>
    <x v="0"/>
    <x v="866"/>
    <x v="792"/>
    <x v="669"/>
    <x v="230"/>
    <x v="906"/>
    <x v="886"/>
    <x v="871"/>
    <x v="2"/>
    <x v="1"/>
    <x v="0"/>
  </r>
  <r>
    <x v="2"/>
    <x v="22"/>
    <x v="888"/>
    <x v="2"/>
    <x v="693"/>
    <x v="1015"/>
    <x v="16"/>
    <x v="1"/>
    <x v="1"/>
    <x v="38"/>
    <x v="0"/>
    <x v="457"/>
    <x v="16"/>
    <x v="607"/>
    <x v="12"/>
    <x v="676"/>
    <x v="0"/>
    <x v="726"/>
    <x v="657"/>
    <x v="556"/>
    <x v="230"/>
    <x v="769"/>
    <x v="735"/>
    <x v="729"/>
    <x v="2"/>
    <x v="1"/>
    <x v="0"/>
  </r>
  <r>
    <x v="2"/>
    <x v="22"/>
    <x v="888"/>
    <x v="2"/>
    <x v="694"/>
    <x v="1015"/>
    <x v="16"/>
    <x v="1"/>
    <x v="1"/>
    <x v="38"/>
    <x v="0"/>
    <x v="458"/>
    <x v="16"/>
    <x v="608"/>
    <x v="12"/>
    <x v="679"/>
    <x v="0"/>
    <x v="729"/>
    <x v="660"/>
    <x v="559"/>
    <x v="230"/>
    <x v="773"/>
    <x v="738"/>
    <x v="732"/>
    <x v="2"/>
    <x v="1"/>
    <x v="0"/>
  </r>
  <r>
    <x v="2"/>
    <x v="22"/>
    <x v="888"/>
    <x v="2"/>
    <x v="695"/>
    <x v="1015"/>
    <x v="16"/>
    <x v="1"/>
    <x v="1"/>
    <x v="38"/>
    <x v="0"/>
    <x v="450"/>
    <x v="16"/>
    <x v="595"/>
    <x v="12"/>
    <x v="663"/>
    <x v="0"/>
    <x v="710"/>
    <x v="644"/>
    <x v="543"/>
    <x v="230"/>
    <x v="753"/>
    <x v="723"/>
    <x v="712"/>
    <x v="2"/>
    <x v="1"/>
    <x v="0"/>
  </r>
  <r>
    <x v="2"/>
    <x v="22"/>
    <x v="888"/>
    <x v="2"/>
    <x v="696"/>
    <x v="1015"/>
    <x v="16"/>
    <x v="1"/>
    <x v="1"/>
    <x v="38"/>
    <x v="0"/>
    <x v="448"/>
    <x v="16"/>
    <x v="593"/>
    <x v="12"/>
    <x v="661"/>
    <x v="0"/>
    <x v="708"/>
    <x v="643"/>
    <x v="542"/>
    <x v="230"/>
    <x v="752"/>
    <x v="721"/>
    <x v="710"/>
    <x v="2"/>
    <x v="1"/>
    <x v="0"/>
  </r>
  <r>
    <x v="2"/>
    <x v="22"/>
    <x v="888"/>
    <x v="2"/>
    <x v="697"/>
    <x v="1015"/>
    <x v="16"/>
    <x v="1"/>
    <x v="1"/>
    <x v="38"/>
    <x v="0"/>
    <x v="474"/>
    <x v="16"/>
    <x v="628"/>
    <x v="12"/>
    <x v="699"/>
    <x v="0"/>
    <x v="749"/>
    <x v="680"/>
    <x v="573"/>
    <x v="230"/>
    <x v="792"/>
    <x v="762"/>
    <x v="752"/>
    <x v="2"/>
    <x v="1"/>
    <x v="0"/>
  </r>
  <r>
    <x v="2"/>
    <x v="22"/>
    <x v="888"/>
    <x v="2"/>
    <x v="698"/>
    <x v="1015"/>
    <x v="10"/>
    <x v="1"/>
    <x v="1"/>
    <x v="38"/>
    <x v="0"/>
    <x v="282"/>
    <x v="10"/>
    <x v="353"/>
    <x v="12"/>
    <x v="411"/>
    <x v="0"/>
    <x v="444"/>
    <x v="406"/>
    <x v="347"/>
    <x v="230"/>
    <x v="481"/>
    <x v="456"/>
    <x v="453"/>
    <x v="2"/>
    <x v="1"/>
    <x v="0"/>
  </r>
  <r>
    <x v="2"/>
    <x v="22"/>
    <x v="888"/>
    <x v="2"/>
    <x v="699"/>
    <x v="1015"/>
    <x v="9"/>
    <x v="1"/>
    <x v="1"/>
    <x v="38"/>
    <x v="0"/>
    <x v="247"/>
    <x v="9"/>
    <x v="307"/>
    <x v="12"/>
    <x v="359"/>
    <x v="0"/>
    <x v="394"/>
    <x v="357"/>
    <x v="301"/>
    <x v="230"/>
    <x v="433"/>
    <x v="408"/>
    <x v="403"/>
    <x v="2"/>
    <x v="1"/>
    <x v="0"/>
  </r>
  <r>
    <x v="3"/>
    <x v="22"/>
    <x v="362"/>
    <x v="9"/>
    <x v="1573"/>
    <x v="672"/>
    <x v="20"/>
    <x v="1"/>
    <x v="1"/>
    <x v="38"/>
    <x v="6"/>
    <x v="655"/>
    <x v="20"/>
    <x v="869"/>
    <x v="12"/>
    <x v="970"/>
    <x v="0"/>
    <x v="1022"/>
    <x v="931"/>
    <x v="812"/>
    <x v="230"/>
    <x v="1080"/>
    <x v="1052"/>
    <x v="1035"/>
    <x v="17"/>
    <x v="1"/>
    <x v="0"/>
  </r>
  <r>
    <x v="3"/>
    <x v="22"/>
    <x v="726"/>
    <x v="9"/>
    <x v="1574"/>
    <x v="673"/>
    <x v="10"/>
    <x v="1"/>
    <x v="1"/>
    <x v="38"/>
    <x v="6"/>
    <x v="315"/>
    <x v="10"/>
    <x v="407"/>
    <x v="12"/>
    <x v="470"/>
    <x v="0"/>
    <x v="514"/>
    <x v="466"/>
    <x v="403"/>
    <x v="230"/>
    <x v="552"/>
    <x v="529"/>
    <x v="527"/>
    <x v="17"/>
    <x v="1"/>
    <x v="0"/>
  </r>
  <r>
    <x v="3"/>
    <x v="22"/>
    <x v="6"/>
    <x v="9"/>
    <x v="1575"/>
    <x v="674"/>
    <x v="12"/>
    <x v="1"/>
    <x v="1"/>
    <x v="38"/>
    <x v="6"/>
    <x v="387"/>
    <x v="12"/>
    <x v="508"/>
    <x v="12"/>
    <x v="576"/>
    <x v="0"/>
    <x v="622"/>
    <x v="567"/>
    <x v="488"/>
    <x v="230"/>
    <x v="667"/>
    <x v="635"/>
    <x v="631"/>
    <x v="17"/>
    <x v="1"/>
    <x v="0"/>
  </r>
  <r>
    <x v="3"/>
    <x v="22"/>
    <x v="227"/>
    <x v="5"/>
    <x v="1576"/>
    <x v="218"/>
    <x v="61"/>
    <x v="1"/>
    <x v="1"/>
    <x v="19"/>
    <x v="0"/>
    <x v="874"/>
    <x v="61"/>
    <x v="1104"/>
    <x v="31"/>
    <x v="1237"/>
    <x v="0"/>
    <x v="1307"/>
    <x v="1113"/>
    <x v="923"/>
    <x v="230"/>
    <x v="1355"/>
    <x v="1344"/>
    <x v="1320"/>
    <x v="8"/>
    <x v="2"/>
    <x v="0"/>
  </r>
  <r>
    <x v="3"/>
    <x v="22"/>
    <x v="115"/>
    <x v="12"/>
    <x v="1634"/>
    <x v="1015"/>
    <x v="0"/>
    <x v="2"/>
    <x v="1"/>
    <x v="0"/>
    <x v="0"/>
    <x v="921"/>
    <x v="96"/>
    <x v="0"/>
    <x v="32"/>
    <x v="1282"/>
    <x v="4"/>
    <x v="0"/>
    <x v="0"/>
    <x v="923"/>
    <x v="230"/>
    <x v="0"/>
    <x v="0"/>
    <x v="0"/>
    <x v="21"/>
    <x v="3"/>
    <x v="2"/>
  </r>
  <r>
    <x v="3"/>
    <x v="22"/>
    <x v="83"/>
    <x v="5"/>
    <x v="1577"/>
    <x v="219"/>
    <x v="40"/>
    <x v="1"/>
    <x v="1"/>
    <x v="19"/>
    <x v="0"/>
    <x v="806"/>
    <x v="40"/>
    <x v="1033"/>
    <x v="31"/>
    <x v="1164"/>
    <x v="0"/>
    <x v="1232"/>
    <x v="1082"/>
    <x v="923"/>
    <x v="230"/>
    <x v="1284"/>
    <x v="1269"/>
    <x v="1253"/>
    <x v="8"/>
    <x v="2"/>
    <x v="0"/>
  </r>
  <r>
    <x v="3"/>
    <x v="22"/>
    <x v="504"/>
    <x v="5"/>
    <x v="1578"/>
    <x v="220"/>
    <x v="19"/>
    <x v="1"/>
    <x v="1"/>
    <x v="19"/>
    <x v="0"/>
    <x v="591"/>
    <x v="19"/>
    <x v="788"/>
    <x v="31"/>
    <x v="920"/>
    <x v="0"/>
    <x v="964"/>
    <x v="884"/>
    <x v="923"/>
    <x v="230"/>
    <x v="867"/>
    <x v="993"/>
    <x v="978"/>
    <x v="8"/>
    <x v="2"/>
    <x v="0"/>
  </r>
  <r>
    <x v="3"/>
    <x v="22"/>
    <x v="13"/>
    <x v="5"/>
    <x v="1579"/>
    <x v="221"/>
    <x v="5"/>
    <x v="1"/>
    <x v="1"/>
    <x v="19"/>
    <x v="0"/>
    <x v="158"/>
    <x v="5"/>
    <x v="181"/>
    <x v="31"/>
    <x v="237"/>
    <x v="0"/>
    <x v="269"/>
    <x v="241"/>
    <x v="923"/>
    <x v="230"/>
    <x v="276"/>
    <x v="280"/>
    <x v="278"/>
    <x v="20"/>
    <x v="2"/>
    <x v="0"/>
  </r>
  <r>
    <x v="3"/>
    <x v="22"/>
    <x v="515"/>
    <x v="5"/>
    <x v="1580"/>
    <x v="222"/>
    <x v="3"/>
    <x v="1"/>
    <x v="1"/>
    <x v="19"/>
    <x v="0"/>
    <x v="73"/>
    <x v="3"/>
    <x v="75"/>
    <x v="31"/>
    <x v="106"/>
    <x v="0"/>
    <x v="122"/>
    <x v="111"/>
    <x v="923"/>
    <x v="230"/>
    <x v="134"/>
    <x v="131"/>
    <x v="127"/>
    <x v="20"/>
    <x v="2"/>
    <x v="0"/>
  </r>
  <r>
    <x v="3"/>
    <x v="22"/>
    <x v="389"/>
    <x v="5"/>
    <x v="1581"/>
    <x v="223"/>
    <x v="5"/>
    <x v="1"/>
    <x v="1"/>
    <x v="19"/>
    <x v="0"/>
    <x v="181"/>
    <x v="5"/>
    <x v="215"/>
    <x v="31"/>
    <x v="273"/>
    <x v="0"/>
    <x v="312"/>
    <x v="279"/>
    <x v="923"/>
    <x v="230"/>
    <x v="309"/>
    <x v="324"/>
    <x v="322"/>
    <x v="20"/>
    <x v="2"/>
    <x v="0"/>
  </r>
  <r>
    <x v="3"/>
    <x v="22"/>
    <x v="818"/>
    <x v="5"/>
    <x v="1582"/>
    <x v="224"/>
    <x v="8"/>
    <x v="1"/>
    <x v="1"/>
    <x v="19"/>
    <x v="0"/>
    <x v="244"/>
    <x v="8"/>
    <x v="301"/>
    <x v="31"/>
    <x v="371"/>
    <x v="0"/>
    <x v="407"/>
    <x v="367"/>
    <x v="923"/>
    <x v="230"/>
    <x v="410"/>
    <x v="420"/>
    <x v="416"/>
    <x v="20"/>
    <x v="2"/>
    <x v="0"/>
  </r>
  <r>
    <x v="3"/>
    <x v="22"/>
    <x v="510"/>
    <x v="5"/>
    <x v="1583"/>
    <x v="225"/>
    <x v="58"/>
    <x v="1"/>
    <x v="1"/>
    <x v="19"/>
    <x v="0"/>
    <x v="864"/>
    <x v="58"/>
    <x v="1094"/>
    <x v="31"/>
    <x v="1230"/>
    <x v="0"/>
    <x v="1298"/>
    <x v="1110"/>
    <x v="923"/>
    <x v="230"/>
    <x v="1347"/>
    <x v="1334"/>
    <x v="1313"/>
    <x v="20"/>
    <x v="2"/>
    <x v="0"/>
  </r>
  <r>
    <x v="3"/>
    <x v="22"/>
    <x v="884"/>
    <x v="5"/>
    <x v="1584"/>
    <x v="226"/>
    <x v="6"/>
    <x v="1"/>
    <x v="1"/>
    <x v="22"/>
    <x v="0"/>
    <x v="207"/>
    <x v="6"/>
    <x v="250"/>
    <x v="28"/>
    <x v="317"/>
    <x v="0"/>
    <x v="352"/>
    <x v="323"/>
    <x v="923"/>
    <x v="230"/>
    <x v="355"/>
    <x v="367"/>
    <x v="364"/>
    <x v="20"/>
    <x v="2"/>
    <x v="0"/>
  </r>
  <r>
    <x v="3"/>
    <x v="22"/>
    <x v="458"/>
    <x v="5"/>
    <x v="1585"/>
    <x v="227"/>
    <x v="16"/>
    <x v="1"/>
    <x v="1"/>
    <x v="21"/>
    <x v="0"/>
    <x v="499"/>
    <x v="16"/>
    <x v="660"/>
    <x v="29"/>
    <x v="755"/>
    <x v="0"/>
    <x v="807"/>
    <x v="733"/>
    <x v="923"/>
    <x v="230"/>
    <x v="793"/>
    <x v="820"/>
    <x v="809"/>
    <x v="6"/>
    <x v="2"/>
    <x v="0"/>
  </r>
  <r>
    <x v="3"/>
    <x v="22"/>
    <x v="633"/>
    <x v="5"/>
    <x v="1586"/>
    <x v="228"/>
    <x v="53"/>
    <x v="1"/>
    <x v="1"/>
    <x v="19"/>
    <x v="0"/>
    <x v="844"/>
    <x v="53"/>
    <x v="1074"/>
    <x v="31"/>
    <x v="1208"/>
    <x v="0"/>
    <x v="1276"/>
    <x v="1099"/>
    <x v="923"/>
    <x v="230"/>
    <x v="1324"/>
    <x v="1312"/>
    <x v="1292"/>
    <x v="14"/>
    <x v="2"/>
    <x v="0"/>
  </r>
  <r>
    <x v="3"/>
    <x v="22"/>
    <x v="729"/>
    <x v="5"/>
    <x v="1587"/>
    <x v="229"/>
    <x v="31"/>
    <x v="1"/>
    <x v="1"/>
    <x v="19"/>
    <x v="0"/>
    <x v="761"/>
    <x v="31"/>
    <x v="987"/>
    <x v="31"/>
    <x v="1120"/>
    <x v="0"/>
    <x v="1188"/>
    <x v="1062"/>
    <x v="923"/>
    <x v="230"/>
    <x v="1238"/>
    <x v="1228"/>
    <x v="1210"/>
    <x v="19"/>
    <x v="2"/>
    <x v="0"/>
  </r>
  <r>
    <x v="3"/>
    <x v="22"/>
    <x v="823"/>
    <x v="5"/>
    <x v="1588"/>
    <x v="230"/>
    <x v="52"/>
    <x v="1"/>
    <x v="1"/>
    <x v="19"/>
    <x v="0"/>
    <x v="848"/>
    <x v="52"/>
    <x v="1078"/>
    <x v="31"/>
    <x v="1212"/>
    <x v="0"/>
    <x v="1284"/>
    <x v="1102"/>
    <x v="923"/>
    <x v="230"/>
    <x v="1330"/>
    <x v="1316"/>
    <x v="1297"/>
    <x v="15"/>
    <x v="2"/>
    <x v="0"/>
  </r>
  <r>
    <x v="6"/>
    <x v="23"/>
    <x v="888"/>
    <x v="1"/>
    <x v="1041"/>
    <x v="1015"/>
    <x v="37"/>
    <x v="1"/>
    <x v="1"/>
    <x v="19"/>
    <x v="0"/>
    <x v="781"/>
    <x v="37"/>
    <x v="1007"/>
    <x v="31"/>
    <x v="1145"/>
    <x v="0"/>
    <x v="1207"/>
    <x v="1070"/>
    <x v="923"/>
    <x v="230"/>
    <x v="1260"/>
    <x v="1246"/>
    <x v="1229"/>
    <x v="1"/>
    <x v="1"/>
    <x v="0"/>
  </r>
  <r>
    <x v="6"/>
    <x v="23"/>
    <x v="888"/>
    <x v="2"/>
    <x v="1042"/>
    <x v="1015"/>
    <x v="20"/>
    <x v="1"/>
    <x v="1"/>
    <x v="38"/>
    <x v="0"/>
    <x v="574"/>
    <x v="20"/>
    <x v="765"/>
    <x v="12"/>
    <x v="834"/>
    <x v="0"/>
    <x v="882"/>
    <x v="807"/>
    <x v="684"/>
    <x v="230"/>
    <x v="924"/>
    <x v="902"/>
    <x v="887"/>
    <x v="2"/>
    <x v="1"/>
    <x v="0"/>
  </r>
  <r>
    <x v="6"/>
    <x v="23"/>
    <x v="888"/>
    <x v="2"/>
    <x v="1043"/>
    <x v="1015"/>
    <x v="20"/>
    <x v="1"/>
    <x v="1"/>
    <x v="38"/>
    <x v="0"/>
    <x v="568"/>
    <x v="20"/>
    <x v="756"/>
    <x v="12"/>
    <x v="823"/>
    <x v="0"/>
    <x v="870"/>
    <x v="796"/>
    <x v="673"/>
    <x v="230"/>
    <x v="911"/>
    <x v="891"/>
    <x v="875"/>
    <x v="2"/>
    <x v="1"/>
    <x v="0"/>
  </r>
  <r>
    <x v="6"/>
    <x v="23"/>
    <x v="888"/>
    <x v="2"/>
    <x v="1044"/>
    <x v="1015"/>
    <x v="20"/>
    <x v="1"/>
    <x v="1"/>
    <x v="38"/>
    <x v="0"/>
    <x v="606"/>
    <x v="20"/>
    <x v="808"/>
    <x v="12"/>
    <x v="891"/>
    <x v="0"/>
    <x v="937"/>
    <x v="858"/>
    <x v="736"/>
    <x v="230"/>
    <x v="985"/>
    <x v="958"/>
    <x v="944"/>
    <x v="2"/>
    <x v="1"/>
    <x v="0"/>
  </r>
  <r>
    <x v="6"/>
    <x v="23"/>
    <x v="888"/>
    <x v="2"/>
    <x v="1045"/>
    <x v="1015"/>
    <x v="20"/>
    <x v="1"/>
    <x v="1"/>
    <x v="38"/>
    <x v="0"/>
    <x v="572"/>
    <x v="20"/>
    <x v="762"/>
    <x v="12"/>
    <x v="828"/>
    <x v="0"/>
    <x v="876"/>
    <x v="801"/>
    <x v="678"/>
    <x v="230"/>
    <x v="917"/>
    <x v="896"/>
    <x v="880"/>
    <x v="2"/>
    <x v="1"/>
    <x v="0"/>
  </r>
  <r>
    <x v="6"/>
    <x v="23"/>
    <x v="888"/>
    <x v="2"/>
    <x v="1046"/>
    <x v="1015"/>
    <x v="20"/>
    <x v="1"/>
    <x v="1"/>
    <x v="38"/>
    <x v="0"/>
    <x v="593"/>
    <x v="20"/>
    <x v="791"/>
    <x v="12"/>
    <x v="869"/>
    <x v="0"/>
    <x v="914"/>
    <x v="838"/>
    <x v="715"/>
    <x v="230"/>
    <x v="959"/>
    <x v="933"/>
    <x v="920"/>
    <x v="2"/>
    <x v="1"/>
    <x v="0"/>
  </r>
  <r>
    <x v="6"/>
    <x v="23"/>
    <x v="888"/>
    <x v="2"/>
    <x v="1047"/>
    <x v="1015"/>
    <x v="15"/>
    <x v="1"/>
    <x v="1"/>
    <x v="38"/>
    <x v="0"/>
    <x v="423"/>
    <x v="15"/>
    <x v="561"/>
    <x v="12"/>
    <x v="622"/>
    <x v="0"/>
    <x v="669"/>
    <x v="608"/>
    <x v="519"/>
    <x v="230"/>
    <x v="717"/>
    <x v="684"/>
    <x v="675"/>
    <x v="2"/>
    <x v="1"/>
    <x v="0"/>
  </r>
  <r>
    <x v="6"/>
    <x v="23"/>
    <x v="888"/>
    <x v="2"/>
    <x v="1048"/>
    <x v="1015"/>
    <x v="20"/>
    <x v="1"/>
    <x v="1"/>
    <x v="38"/>
    <x v="0"/>
    <x v="514"/>
    <x v="20"/>
    <x v="680"/>
    <x v="12"/>
    <x v="749"/>
    <x v="0"/>
    <x v="800"/>
    <x v="728"/>
    <x v="613"/>
    <x v="230"/>
    <x v="847"/>
    <x v="815"/>
    <x v="803"/>
    <x v="2"/>
    <x v="1"/>
    <x v="0"/>
  </r>
  <r>
    <x v="6"/>
    <x v="23"/>
    <x v="888"/>
    <x v="2"/>
    <x v="1049"/>
    <x v="1015"/>
    <x v="20"/>
    <x v="1"/>
    <x v="1"/>
    <x v="38"/>
    <x v="0"/>
    <x v="507"/>
    <x v="20"/>
    <x v="669"/>
    <x v="12"/>
    <x v="738"/>
    <x v="0"/>
    <x v="791"/>
    <x v="719"/>
    <x v="603"/>
    <x v="230"/>
    <x v="838"/>
    <x v="805"/>
    <x v="794"/>
    <x v="2"/>
    <x v="1"/>
    <x v="0"/>
  </r>
  <r>
    <x v="6"/>
    <x v="23"/>
    <x v="888"/>
    <x v="2"/>
    <x v="1050"/>
    <x v="1015"/>
    <x v="20"/>
    <x v="1"/>
    <x v="1"/>
    <x v="38"/>
    <x v="0"/>
    <x v="512"/>
    <x v="20"/>
    <x v="676"/>
    <x v="12"/>
    <x v="746"/>
    <x v="0"/>
    <x v="797"/>
    <x v="725"/>
    <x v="610"/>
    <x v="230"/>
    <x v="844"/>
    <x v="811"/>
    <x v="800"/>
    <x v="2"/>
    <x v="1"/>
    <x v="0"/>
  </r>
  <r>
    <x v="6"/>
    <x v="23"/>
    <x v="888"/>
    <x v="2"/>
    <x v="1051"/>
    <x v="1015"/>
    <x v="20"/>
    <x v="1"/>
    <x v="1"/>
    <x v="38"/>
    <x v="0"/>
    <x v="539"/>
    <x v="20"/>
    <x v="719"/>
    <x v="12"/>
    <x v="780"/>
    <x v="0"/>
    <x v="827"/>
    <x v="753"/>
    <x v="632"/>
    <x v="230"/>
    <x v="868"/>
    <x v="844"/>
    <x v="829"/>
    <x v="2"/>
    <x v="1"/>
    <x v="0"/>
  </r>
  <r>
    <x v="6"/>
    <x v="23"/>
    <x v="888"/>
    <x v="2"/>
    <x v="1052"/>
    <x v="1015"/>
    <x v="20"/>
    <x v="1"/>
    <x v="1"/>
    <x v="38"/>
    <x v="0"/>
    <x v="523"/>
    <x v="20"/>
    <x v="693"/>
    <x v="12"/>
    <x v="757"/>
    <x v="0"/>
    <x v="809"/>
    <x v="735"/>
    <x v="618"/>
    <x v="230"/>
    <x v="854"/>
    <x v="822"/>
    <x v="811"/>
    <x v="2"/>
    <x v="1"/>
    <x v="0"/>
  </r>
  <r>
    <x v="6"/>
    <x v="23"/>
    <x v="888"/>
    <x v="2"/>
    <x v="1053"/>
    <x v="1015"/>
    <x v="20"/>
    <x v="1"/>
    <x v="1"/>
    <x v="38"/>
    <x v="0"/>
    <x v="567"/>
    <x v="20"/>
    <x v="755"/>
    <x v="12"/>
    <x v="820"/>
    <x v="0"/>
    <x v="868"/>
    <x v="794"/>
    <x v="671"/>
    <x v="230"/>
    <x v="908"/>
    <x v="889"/>
    <x v="873"/>
    <x v="2"/>
    <x v="1"/>
    <x v="0"/>
  </r>
  <r>
    <x v="6"/>
    <x v="23"/>
    <x v="888"/>
    <x v="2"/>
    <x v="1054"/>
    <x v="1015"/>
    <x v="10"/>
    <x v="1"/>
    <x v="1"/>
    <x v="38"/>
    <x v="0"/>
    <x v="302"/>
    <x v="10"/>
    <x v="383"/>
    <x v="12"/>
    <x v="441"/>
    <x v="0"/>
    <x v="479"/>
    <x v="437"/>
    <x v="374"/>
    <x v="230"/>
    <x v="517"/>
    <x v="494"/>
    <x v="492"/>
    <x v="2"/>
    <x v="1"/>
    <x v="0"/>
  </r>
  <r>
    <x v="6"/>
    <x v="23"/>
    <x v="888"/>
    <x v="2"/>
    <x v="1055"/>
    <x v="1015"/>
    <x v="10"/>
    <x v="1"/>
    <x v="1"/>
    <x v="38"/>
    <x v="0"/>
    <x v="320"/>
    <x v="10"/>
    <x v="414"/>
    <x v="12"/>
    <x v="477"/>
    <x v="0"/>
    <x v="523"/>
    <x v="473"/>
    <x v="410"/>
    <x v="230"/>
    <x v="563"/>
    <x v="539"/>
    <x v="536"/>
    <x v="2"/>
    <x v="1"/>
    <x v="0"/>
  </r>
  <r>
    <x v="6"/>
    <x v="23"/>
    <x v="888"/>
    <x v="2"/>
    <x v="1056"/>
    <x v="1015"/>
    <x v="19"/>
    <x v="1"/>
    <x v="1"/>
    <x v="38"/>
    <x v="0"/>
    <x v="495"/>
    <x v="19"/>
    <x v="656"/>
    <x v="12"/>
    <x v="726"/>
    <x v="0"/>
    <x v="777"/>
    <x v="705"/>
    <x v="593"/>
    <x v="230"/>
    <x v="827"/>
    <x v="790"/>
    <x v="780"/>
    <x v="2"/>
    <x v="1"/>
    <x v="0"/>
  </r>
  <r>
    <x v="6"/>
    <x v="23"/>
    <x v="888"/>
    <x v="2"/>
    <x v="1057"/>
    <x v="1015"/>
    <x v="15"/>
    <x v="1"/>
    <x v="1"/>
    <x v="38"/>
    <x v="0"/>
    <x v="417"/>
    <x v="15"/>
    <x v="550"/>
    <x v="12"/>
    <x v="614"/>
    <x v="0"/>
    <x v="661"/>
    <x v="602"/>
    <x v="514"/>
    <x v="230"/>
    <x v="711"/>
    <x v="679"/>
    <x v="669"/>
    <x v="2"/>
    <x v="1"/>
    <x v="0"/>
  </r>
  <r>
    <x v="6"/>
    <x v="23"/>
    <x v="888"/>
    <x v="9"/>
    <x v="1058"/>
    <x v="1015"/>
    <x v="20"/>
    <x v="1"/>
    <x v="1"/>
    <x v="38"/>
    <x v="0"/>
    <x v="594"/>
    <x v="20"/>
    <x v="792"/>
    <x v="12"/>
    <x v="871"/>
    <x v="0"/>
    <x v="917"/>
    <x v="840"/>
    <x v="717"/>
    <x v="230"/>
    <x v="961"/>
    <x v="935"/>
    <x v="923"/>
    <x v="16"/>
    <x v="1"/>
    <x v="0"/>
  </r>
  <r>
    <x v="6"/>
    <x v="23"/>
    <x v="888"/>
    <x v="9"/>
    <x v="1059"/>
    <x v="1015"/>
    <x v="20"/>
    <x v="1"/>
    <x v="1"/>
    <x v="38"/>
    <x v="0"/>
    <x v="559"/>
    <x v="20"/>
    <x v="746"/>
    <x v="12"/>
    <x v="808"/>
    <x v="0"/>
    <x v="856"/>
    <x v="782"/>
    <x v="660"/>
    <x v="230"/>
    <x v="897"/>
    <x v="875"/>
    <x v="860"/>
    <x v="16"/>
    <x v="1"/>
    <x v="0"/>
  </r>
  <r>
    <x v="6"/>
    <x v="23"/>
    <x v="888"/>
    <x v="9"/>
    <x v="1060"/>
    <x v="1015"/>
    <x v="20"/>
    <x v="1"/>
    <x v="1"/>
    <x v="38"/>
    <x v="0"/>
    <x v="508"/>
    <x v="20"/>
    <x v="670"/>
    <x v="12"/>
    <x v="739"/>
    <x v="0"/>
    <x v="792"/>
    <x v="720"/>
    <x v="604"/>
    <x v="230"/>
    <x v="839"/>
    <x v="806"/>
    <x v="795"/>
    <x v="16"/>
    <x v="1"/>
    <x v="0"/>
  </r>
  <r>
    <x v="6"/>
    <x v="23"/>
    <x v="888"/>
    <x v="9"/>
    <x v="1061"/>
    <x v="1015"/>
    <x v="20"/>
    <x v="1"/>
    <x v="1"/>
    <x v="38"/>
    <x v="0"/>
    <x v="493"/>
    <x v="20"/>
    <x v="653"/>
    <x v="12"/>
    <x v="723"/>
    <x v="0"/>
    <x v="775"/>
    <x v="703"/>
    <x v="592"/>
    <x v="230"/>
    <x v="824"/>
    <x v="788"/>
    <x v="778"/>
    <x v="16"/>
    <x v="1"/>
    <x v="0"/>
  </r>
  <r>
    <x v="6"/>
    <x v="23"/>
    <x v="888"/>
    <x v="9"/>
    <x v="1062"/>
    <x v="1015"/>
    <x v="6"/>
    <x v="1"/>
    <x v="1"/>
    <x v="38"/>
    <x v="0"/>
    <x v="134"/>
    <x v="6"/>
    <x v="148"/>
    <x v="12"/>
    <x v="186"/>
    <x v="0"/>
    <x v="212"/>
    <x v="190"/>
    <x v="151"/>
    <x v="230"/>
    <x v="245"/>
    <x v="222"/>
    <x v="222"/>
    <x v="16"/>
    <x v="1"/>
    <x v="0"/>
  </r>
  <r>
    <x v="6"/>
    <x v="23"/>
    <x v="888"/>
    <x v="9"/>
    <x v="1063"/>
    <x v="1015"/>
    <x v="5"/>
    <x v="1"/>
    <x v="1"/>
    <x v="38"/>
    <x v="0"/>
    <x v="128"/>
    <x v="5"/>
    <x v="140"/>
    <x v="12"/>
    <x v="178"/>
    <x v="0"/>
    <x v="203"/>
    <x v="182"/>
    <x v="143"/>
    <x v="230"/>
    <x v="235"/>
    <x v="214"/>
    <x v="212"/>
    <x v="16"/>
    <x v="1"/>
    <x v="0"/>
  </r>
  <r>
    <x v="6"/>
    <x v="23"/>
    <x v="888"/>
    <x v="9"/>
    <x v="1064"/>
    <x v="1015"/>
    <x v="12"/>
    <x v="1"/>
    <x v="1"/>
    <x v="38"/>
    <x v="0"/>
    <x v="348"/>
    <x v="12"/>
    <x v="454"/>
    <x v="12"/>
    <x v="517"/>
    <x v="0"/>
    <x v="560"/>
    <x v="514"/>
    <x v="442"/>
    <x v="230"/>
    <x v="604"/>
    <x v="578"/>
    <x v="573"/>
    <x v="16"/>
    <x v="1"/>
    <x v="0"/>
  </r>
  <r>
    <x v="6"/>
    <x v="23"/>
    <x v="888"/>
    <x v="9"/>
    <x v="1065"/>
    <x v="1015"/>
    <x v="20"/>
    <x v="1"/>
    <x v="1"/>
    <x v="38"/>
    <x v="0"/>
    <x v="560"/>
    <x v="20"/>
    <x v="747"/>
    <x v="12"/>
    <x v="811"/>
    <x v="0"/>
    <x v="859"/>
    <x v="785"/>
    <x v="662"/>
    <x v="230"/>
    <x v="899"/>
    <x v="878"/>
    <x v="863"/>
    <x v="16"/>
    <x v="1"/>
    <x v="0"/>
  </r>
  <r>
    <x v="6"/>
    <x v="23"/>
    <x v="888"/>
    <x v="9"/>
    <x v="1066"/>
    <x v="1015"/>
    <x v="20"/>
    <x v="1"/>
    <x v="1"/>
    <x v="38"/>
    <x v="0"/>
    <x v="545"/>
    <x v="20"/>
    <x v="728"/>
    <x v="12"/>
    <x v="788"/>
    <x v="0"/>
    <x v="835"/>
    <x v="761"/>
    <x v="640"/>
    <x v="230"/>
    <x v="876"/>
    <x v="852"/>
    <x v="838"/>
    <x v="16"/>
    <x v="1"/>
    <x v="0"/>
  </r>
  <r>
    <x v="6"/>
    <x v="23"/>
    <x v="888"/>
    <x v="9"/>
    <x v="1067"/>
    <x v="1015"/>
    <x v="4"/>
    <x v="1"/>
    <x v="1"/>
    <x v="38"/>
    <x v="0"/>
    <x v="107"/>
    <x v="4"/>
    <x v="114"/>
    <x v="12"/>
    <x v="148"/>
    <x v="0"/>
    <x v="171"/>
    <x v="150"/>
    <x v="118"/>
    <x v="230"/>
    <x v="204"/>
    <x v="182"/>
    <x v="178"/>
    <x v="16"/>
    <x v="1"/>
    <x v="0"/>
  </r>
  <r>
    <x v="6"/>
    <x v="23"/>
    <x v="888"/>
    <x v="9"/>
    <x v="1068"/>
    <x v="1015"/>
    <x v="15"/>
    <x v="1"/>
    <x v="1"/>
    <x v="42"/>
    <x v="0"/>
    <x v="458"/>
    <x v="15"/>
    <x v="609"/>
    <x v="8"/>
    <x v="664"/>
    <x v="0"/>
    <x v="711"/>
    <x v="645"/>
    <x v="544"/>
    <x v="230"/>
    <x v="754"/>
    <x v="724"/>
    <x v="713"/>
    <x v="16"/>
    <x v="1"/>
    <x v="0"/>
  </r>
  <r>
    <x v="6"/>
    <x v="23"/>
    <x v="888"/>
    <x v="9"/>
    <x v="1069"/>
    <x v="1015"/>
    <x v="20"/>
    <x v="1"/>
    <x v="1"/>
    <x v="42"/>
    <x v="0"/>
    <x v="642"/>
    <x v="20"/>
    <x v="855"/>
    <x v="8"/>
    <x v="922"/>
    <x v="0"/>
    <x v="966"/>
    <x v="886"/>
    <x v="763"/>
    <x v="230"/>
    <x v="1019"/>
    <x v="995"/>
    <x v="980"/>
    <x v="16"/>
    <x v="1"/>
    <x v="0"/>
  </r>
  <r>
    <x v="6"/>
    <x v="23"/>
    <x v="888"/>
    <x v="9"/>
    <x v="1070"/>
    <x v="1015"/>
    <x v="20"/>
    <x v="1"/>
    <x v="1"/>
    <x v="42"/>
    <x v="0"/>
    <x v="639"/>
    <x v="20"/>
    <x v="852"/>
    <x v="8"/>
    <x v="919"/>
    <x v="0"/>
    <x v="963"/>
    <x v="883"/>
    <x v="761"/>
    <x v="230"/>
    <x v="1017"/>
    <x v="992"/>
    <x v="977"/>
    <x v="16"/>
    <x v="1"/>
    <x v="0"/>
  </r>
  <r>
    <x v="6"/>
    <x v="23"/>
    <x v="888"/>
    <x v="9"/>
    <x v="1071"/>
    <x v="1015"/>
    <x v="14"/>
    <x v="1"/>
    <x v="1"/>
    <x v="42"/>
    <x v="0"/>
    <x v="411"/>
    <x v="14"/>
    <x v="541"/>
    <x v="8"/>
    <x v="600"/>
    <x v="0"/>
    <x v="648"/>
    <x v="589"/>
    <x v="504"/>
    <x v="230"/>
    <x v="696"/>
    <x v="663"/>
    <x v="656"/>
    <x v="16"/>
    <x v="1"/>
    <x v="0"/>
  </r>
  <r>
    <x v="6"/>
    <x v="23"/>
    <x v="888"/>
    <x v="9"/>
    <x v="1072"/>
    <x v="1015"/>
    <x v="6"/>
    <x v="1"/>
    <x v="1"/>
    <x v="47"/>
    <x v="0"/>
    <x v="189"/>
    <x v="6"/>
    <x v="224"/>
    <x v="3"/>
    <x v="261"/>
    <x v="0"/>
    <x v="298"/>
    <x v="264"/>
    <x v="212"/>
    <x v="230"/>
    <x v="333"/>
    <x v="312"/>
    <x v="308"/>
    <x v="16"/>
    <x v="1"/>
    <x v="0"/>
  </r>
  <r>
    <x v="7"/>
    <x v="22"/>
    <x v="888"/>
    <x v="7"/>
    <x v="1368"/>
    <x v="1015"/>
    <x v="1"/>
    <x v="1"/>
    <x v="1"/>
    <x v="38"/>
    <x v="0"/>
    <x v="12"/>
    <x v="1"/>
    <x v="13"/>
    <x v="12"/>
    <x v="17"/>
    <x v="0"/>
    <x v="14"/>
    <x v="13"/>
    <x v="16"/>
    <x v="230"/>
    <x v="21"/>
    <x v="13"/>
    <x v="14"/>
    <x v="10"/>
    <x v="1"/>
    <x v="0"/>
  </r>
  <r>
    <x v="7"/>
    <x v="22"/>
    <x v="888"/>
    <x v="7"/>
    <x v="1369"/>
    <x v="1015"/>
    <x v="5"/>
    <x v="1"/>
    <x v="1"/>
    <x v="38"/>
    <x v="0"/>
    <x v="167"/>
    <x v="5"/>
    <x v="194"/>
    <x v="12"/>
    <x v="241"/>
    <x v="0"/>
    <x v="274"/>
    <x v="245"/>
    <x v="195"/>
    <x v="230"/>
    <x v="308"/>
    <x v="288"/>
    <x v="283"/>
    <x v="10"/>
    <x v="1"/>
    <x v="0"/>
  </r>
  <r>
    <x v="7"/>
    <x v="22"/>
    <x v="888"/>
    <x v="7"/>
    <x v="1370"/>
    <x v="1015"/>
    <x v="8"/>
    <x v="1"/>
    <x v="1"/>
    <x v="38"/>
    <x v="0"/>
    <x v="287"/>
    <x v="8"/>
    <x v="363"/>
    <x v="12"/>
    <x v="421"/>
    <x v="0"/>
    <x v="455"/>
    <x v="416"/>
    <x v="356"/>
    <x v="230"/>
    <x v="491"/>
    <x v="469"/>
    <x v="464"/>
    <x v="10"/>
    <x v="1"/>
    <x v="0"/>
  </r>
  <r>
    <x v="7"/>
    <x v="22"/>
    <x v="888"/>
    <x v="7"/>
    <x v="1371"/>
    <x v="1015"/>
    <x v="16"/>
    <x v="0"/>
    <x v="1"/>
    <x v="18"/>
    <x v="0"/>
    <x v="501"/>
    <x v="16"/>
    <x v="662"/>
    <x v="12"/>
    <x v="732"/>
    <x v="2"/>
    <x v="994"/>
    <x v="985"/>
    <x v="599"/>
    <x v="230"/>
    <x v="1049"/>
    <x v="1047"/>
    <x v="1007"/>
    <x v="10"/>
    <x v="1"/>
    <x v="0"/>
  </r>
  <r>
    <x v="7"/>
    <x v="22"/>
    <x v="888"/>
    <x v="7"/>
    <x v="1372"/>
    <x v="1015"/>
    <x v="4"/>
    <x v="0"/>
    <x v="1"/>
    <x v="17"/>
    <x v="0"/>
    <x v="129"/>
    <x v="4"/>
    <x v="141"/>
    <x v="12"/>
    <x v="179"/>
    <x v="2"/>
    <x v="262"/>
    <x v="273"/>
    <x v="144"/>
    <x v="230"/>
    <x v="298"/>
    <x v="281"/>
    <x v="272"/>
    <x v="10"/>
    <x v="1"/>
    <x v="0"/>
  </r>
  <r>
    <x v="7"/>
    <x v="22"/>
    <x v="888"/>
    <x v="7"/>
    <x v="1373"/>
    <x v="1015"/>
    <x v="16"/>
    <x v="0"/>
    <x v="1"/>
    <x v="17"/>
    <x v="0"/>
    <x v="516"/>
    <x v="16"/>
    <x v="683"/>
    <x v="12"/>
    <x v="752"/>
    <x v="2"/>
    <x v="1024"/>
    <x v="990"/>
    <x v="615"/>
    <x v="230"/>
    <x v="1086"/>
    <x v="1078"/>
    <x v="1037"/>
    <x v="10"/>
    <x v="1"/>
    <x v="0"/>
  </r>
  <r>
    <x v="7"/>
    <x v="22"/>
    <x v="888"/>
    <x v="7"/>
    <x v="1374"/>
    <x v="1015"/>
    <x v="9"/>
    <x v="1"/>
    <x v="1"/>
    <x v="38"/>
    <x v="0"/>
    <x v="308"/>
    <x v="9"/>
    <x v="393"/>
    <x v="12"/>
    <x v="450"/>
    <x v="0"/>
    <x v="491"/>
    <x v="446"/>
    <x v="382"/>
    <x v="230"/>
    <x v="528"/>
    <x v="505"/>
    <x v="504"/>
    <x v="10"/>
    <x v="1"/>
    <x v="0"/>
  </r>
  <r>
    <x v="7"/>
    <x v="22"/>
    <x v="888"/>
    <x v="7"/>
    <x v="1375"/>
    <x v="1015"/>
    <x v="9"/>
    <x v="1"/>
    <x v="1"/>
    <x v="38"/>
    <x v="0"/>
    <x v="301"/>
    <x v="9"/>
    <x v="382"/>
    <x v="12"/>
    <x v="439"/>
    <x v="0"/>
    <x v="477"/>
    <x v="435"/>
    <x v="372"/>
    <x v="230"/>
    <x v="515"/>
    <x v="492"/>
    <x v="490"/>
    <x v="10"/>
    <x v="1"/>
    <x v="0"/>
  </r>
  <r>
    <x v="7"/>
    <x v="22"/>
    <x v="888"/>
    <x v="7"/>
    <x v="1376"/>
    <x v="1015"/>
    <x v="3"/>
    <x v="1"/>
    <x v="1"/>
    <x v="38"/>
    <x v="0"/>
    <x v="83"/>
    <x v="3"/>
    <x v="87"/>
    <x v="12"/>
    <x v="117"/>
    <x v="0"/>
    <x v="136"/>
    <x v="120"/>
    <x v="92"/>
    <x v="230"/>
    <x v="163"/>
    <x v="141"/>
    <x v="139"/>
    <x v="10"/>
    <x v="1"/>
    <x v="0"/>
  </r>
  <r>
    <x v="7"/>
    <x v="23"/>
    <x v="888"/>
    <x v="7"/>
    <x v="1377"/>
    <x v="1015"/>
    <x v="16"/>
    <x v="1"/>
    <x v="1"/>
    <x v="38"/>
    <x v="0"/>
    <x v="589"/>
    <x v="16"/>
    <x v="785"/>
    <x v="12"/>
    <x v="862"/>
    <x v="0"/>
    <x v="908"/>
    <x v="833"/>
    <x v="708"/>
    <x v="230"/>
    <x v="953"/>
    <x v="928"/>
    <x v="914"/>
    <x v="10"/>
    <x v="1"/>
    <x v="0"/>
  </r>
  <r>
    <x v="7"/>
    <x v="23"/>
    <x v="888"/>
    <x v="7"/>
    <x v="1378"/>
    <x v="1015"/>
    <x v="6"/>
    <x v="1"/>
    <x v="1"/>
    <x v="38"/>
    <x v="0"/>
    <x v="226"/>
    <x v="6"/>
    <x v="277"/>
    <x v="12"/>
    <x v="332"/>
    <x v="0"/>
    <x v="369"/>
    <x v="338"/>
    <x v="275"/>
    <x v="230"/>
    <x v="404"/>
    <x v="382"/>
    <x v="380"/>
    <x v="10"/>
    <x v="1"/>
    <x v="0"/>
  </r>
  <r>
    <x v="0"/>
    <x v="19"/>
    <x v="888"/>
    <x v="2"/>
    <x v="928"/>
    <x v="1015"/>
    <x v="20"/>
    <x v="1"/>
    <x v="0"/>
    <x v="19"/>
    <x v="0"/>
    <x v="590"/>
    <x v="20"/>
    <x v="786"/>
    <x v="31"/>
    <x v="918"/>
    <x v="0"/>
    <x v="962"/>
    <x v="882"/>
    <x v="760"/>
    <x v="230"/>
    <x v="1016"/>
    <x v="991"/>
    <x v="976"/>
    <x v="2"/>
    <x v="1"/>
    <x v="0"/>
  </r>
  <r>
    <x v="0"/>
    <x v="19"/>
    <x v="888"/>
    <x v="2"/>
    <x v="929"/>
    <x v="1015"/>
    <x v="20"/>
    <x v="1"/>
    <x v="0"/>
    <x v="19"/>
    <x v="0"/>
    <x v="592"/>
    <x v="20"/>
    <x v="789"/>
    <x v="31"/>
    <x v="921"/>
    <x v="0"/>
    <x v="965"/>
    <x v="885"/>
    <x v="762"/>
    <x v="230"/>
    <x v="1018"/>
    <x v="994"/>
    <x v="979"/>
    <x v="2"/>
    <x v="1"/>
    <x v="0"/>
  </r>
  <r>
    <x v="0"/>
    <x v="19"/>
    <x v="888"/>
    <x v="2"/>
    <x v="930"/>
    <x v="1015"/>
    <x v="10"/>
    <x v="1"/>
    <x v="0"/>
    <x v="19"/>
    <x v="0"/>
    <x v="318"/>
    <x v="10"/>
    <x v="411"/>
    <x v="31"/>
    <x v="492"/>
    <x v="0"/>
    <x v="537"/>
    <x v="488"/>
    <x v="421"/>
    <x v="230"/>
    <x v="579"/>
    <x v="553"/>
    <x v="549"/>
    <x v="2"/>
    <x v="1"/>
    <x v="0"/>
  </r>
  <r>
    <x v="0"/>
    <x v="19"/>
    <x v="888"/>
    <x v="2"/>
    <x v="931"/>
    <x v="1015"/>
    <x v="10"/>
    <x v="1"/>
    <x v="0"/>
    <x v="19"/>
    <x v="0"/>
    <x v="299"/>
    <x v="10"/>
    <x v="379"/>
    <x v="31"/>
    <x v="456"/>
    <x v="0"/>
    <x v="498"/>
    <x v="452"/>
    <x v="388"/>
    <x v="230"/>
    <x v="535"/>
    <x v="513"/>
    <x v="511"/>
    <x v="2"/>
    <x v="1"/>
    <x v="0"/>
  </r>
  <r>
    <x v="0"/>
    <x v="19"/>
    <x v="888"/>
    <x v="2"/>
    <x v="932"/>
    <x v="1015"/>
    <x v="20"/>
    <x v="1"/>
    <x v="0"/>
    <x v="19"/>
    <x v="0"/>
    <x v="542"/>
    <x v="20"/>
    <x v="723"/>
    <x v="31"/>
    <x v="836"/>
    <x v="0"/>
    <x v="884"/>
    <x v="809"/>
    <x v="686"/>
    <x v="230"/>
    <x v="929"/>
    <x v="904"/>
    <x v="889"/>
    <x v="2"/>
    <x v="1"/>
    <x v="0"/>
  </r>
  <r>
    <x v="0"/>
    <x v="19"/>
    <x v="888"/>
    <x v="2"/>
    <x v="933"/>
    <x v="1015"/>
    <x v="6"/>
    <x v="1"/>
    <x v="0"/>
    <x v="19"/>
    <x v="0"/>
    <x v="160"/>
    <x v="6"/>
    <x v="184"/>
    <x v="31"/>
    <x v="238"/>
    <x v="0"/>
    <x v="270"/>
    <x v="242"/>
    <x v="192"/>
    <x v="230"/>
    <x v="303"/>
    <x v="283"/>
    <x v="279"/>
    <x v="2"/>
    <x v="1"/>
    <x v="0"/>
  </r>
  <r>
    <x v="0"/>
    <x v="19"/>
    <x v="888"/>
    <x v="2"/>
    <x v="934"/>
    <x v="1015"/>
    <x v="20"/>
    <x v="1"/>
    <x v="0"/>
    <x v="19"/>
    <x v="0"/>
    <x v="594"/>
    <x v="20"/>
    <x v="792"/>
    <x v="31"/>
    <x v="925"/>
    <x v="0"/>
    <x v="969"/>
    <x v="889"/>
    <x v="766"/>
    <x v="230"/>
    <x v="1021"/>
    <x v="998"/>
    <x v="982"/>
    <x v="2"/>
    <x v="1"/>
    <x v="0"/>
  </r>
  <r>
    <x v="0"/>
    <x v="19"/>
    <x v="888"/>
    <x v="2"/>
    <x v="935"/>
    <x v="1015"/>
    <x v="20"/>
    <x v="1"/>
    <x v="0"/>
    <x v="19"/>
    <x v="0"/>
    <x v="605"/>
    <x v="20"/>
    <x v="807"/>
    <x v="31"/>
    <x v="943"/>
    <x v="0"/>
    <x v="987"/>
    <x v="903"/>
    <x v="784"/>
    <x v="230"/>
    <x v="1039"/>
    <x v="1016"/>
    <x v="1001"/>
    <x v="2"/>
    <x v="1"/>
    <x v="0"/>
  </r>
  <r>
    <x v="0"/>
    <x v="19"/>
    <x v="888"/>
    <x v="2"/>
    <x v="936"/>
    <x v="1015"/>
    <x v="7"/>
    <x v="1"/>
    <x v="0"/>
    <x v="19"/>
    <x v="0"/>
    <x v="206"/>
    <x v="7"/>
    <x v="247"/>
    <x v="31"/>
    <x v="318"/>
    <x v="0"/>
    <x v="353"/>
    <x v="324"/>
    <x v="264"/>
    <x v="230"/>
    <x v="391"/>
    <x v="368"/>
    <x v="365"/>
    <x v="2"/>
    <x v="1"/>
    <x v="0"/>
  </r>
  <r>
    <x v="0"/>
    <x v="19"/>
    <x v="888"/>
    <x v="2"/>
    <x v="937"/>
    <x v="1015"/>
    <x v="20"/>
    <x v="1"/>
    <x v="0"/>
    <x v="19"/>
    <x v="0"/>
    <x v="542"/>
    <x v="20"/>
    <x v="723"/>
    <x v="31"/>
    <x v="836"/>
    <x v="0"/>
    <x v="884"/>
    <x v="809"/>
    <x v="686"/>
    <x v="230"/>
    <x v="929"/>
    <x v="904"/>
    <x v="889"/>
    <x v="2"/>
    <x v="1"/>
    <x v="0"/>
  </r>
  <r>
    <x v="0"/>
    <x v="19"/>
    <x v="888"/>
    <x v="2"/>
    <x v="938"/>
    <x v="1015"/>
    <x v="12"/>
    <x v="1"/>
    <x v="0"/>
    <x v="19"/>
    <x v="0"/>
    <x v="343"/>
    <x v="12"/>
    <x v="448"/>
    <x v="31"/>
    <x v="526"/>
    <x v="0"/>
    <x v="566"/>
    <x v="522"/>
    <x v="447"/>
    <x v="230"/>
    <x v="608"/>
    <x v="585"/>
    <x v="580"/>
    <x v="2"/>
    <x v="1"/>
    <x v="0"/>
  </r>
  <r>
    <x v="0"/>
    <x v="19"/>
    <x v="888"/>
    <x v="2"/>
    <x v="939"/>
    <x v="1015"/>
    <x v="20"/>
    <x v="1"/>
    <x v="0"/>
    <x v="19"/>
    <x v="0"/>
    <x v="585"/>
    <x v="20"/>
    <x v="779"/>
    <x v="31"/>
    <x v="909"/>
    <x v="0"/>
    <x v="953"/>
    <x v="874"/>
    <x v="753"/>
    <x v="230"/>
    <x v="1005"/>
    <x v="979"/>
    <x v="964"/>
    <x v="2"/>
    <x v="1"/>
    <x v="0"/>
  </r>
  <r>
    <x v="0"/>
    <x v="19"/>
    <x v="888"/>
    <x v="2"/>
    <x v="940"/>
    <x v="1015"/>
    <x v="20"/>
    <x v="1"/>
    <x v="0"/>
    <x v="19"/>
    <x v="0"/>
    <x v="588"/>
    <x v="20"/>
    <x v="782"/>
    <x v="31"/>
    <x v="912"/>
    <x v="0"/>
    <x v="958"/>
    <x v="878"/>
    <x v="757"/>
    <x v="230"/>
    <x v="1012"/>
    <x v="986"/>
    <x v="971"/>
    <x v="2"/>
    <x v="1"/>
    <x v="0"/>
  </r>
  <r>
    <x v="0"/>
    <x v="19"/>
    <x v="888"/>
    <x v="9"/>
    <x v="941"/>
    <x v="1015"/>
    <x v="14"/>
    <x v="1"/>
    <x v="0"/>
    <x v="19"/>
    <x v="0"/>
    <x v="416"/>
    <x v="14"/>
    <x v="547"/>
    <x v="31"/>
    <x v="634"/>
    <x v="0"/>
    <x v="678"/>
    <x v="618"/>
    <x v="524"/>
    <x v="230"/>
    <x v="727"/>
    <x v="695"/>
    <x v="683"/>
    <x v="16"/>
    <x v="1"/>
    <x v="0"/>
  </r>
  <r>
    <x v="0"/>
    <x v="19"/>
    <x v="888"/>
    <x v="9"/>
    <x v="942"/>
    <x v="1015"/>
    <x v="11"/>
    <x v="1"/>
    <x v="0"/>
    <x v="38"/>
    <x v="0"/>
    <x v="319"/>
    <x v="11"/>
    <x v="412"/>
    <x v="12"/>
    <x v="475"/>
    <x v="0"/>
    <x v="521"/>
    <x v="471"/>
    <x v="408"/>
    <x v="230"/>
    <x v="561"/>
    <x v="537"/>
    <x v="534"/>
    <x v="16"/>
    <x v="1"/>
    <x v="0"/>
  </r>
  <r>
    <x v="0"/>
    <x v="19"/>
    <x v="888"/>
    <x v="9"/>
    <x v="943"/>
    <x v="1015"/>
    <x v="20"/>
    <x v="1"/>
    <x v="0"/>
    <x v="38"/>
    <x v="0"/>
    <x v="529"/>
    <x v="20"/>
    <x v="703"/>
    <x v="12"/>
    <x v="765"/>
    <x v="0"/>
    <x v="815"/>
    <x v="741"/>
    <x v="624"/>
    <x v="230"/>
    <x v="860"/>
    <x v="829"/>
    <x v="817"/>
    <x v="16"/>
    <x v="1"/>
    <x v="0"/>
  </r>
  <r>
    <x v="0"/>
    <x v="19"/>
    <x v="888"/>
    <x v="9"/>
    <x v="1146"/>
    <x v="1015"/>
    <x v="20"/>
    <x v="1"/>
    <x v="0"/>
    <x v="38"/>
    <x v="0"/>
    <x v="549"/>
    <x v="20"/>
    <x v="735"/>
    <x v="12"/>
    <x v="794"/>
    <x v="0"/>
    <x v="842"/>
    <x v="767"/>
    <x v="646"/>
    <x v="230"/>
    <x v="882"/>
    <x v="859"/>
    <x v="845"/>
    <x v="16"/>
    <x v="1"/>
    <x v="0"/>
  </r>
  <r>
    <x v="0"/>
    <x v="19"/>
    <x v="888"/>
    <x v="9"/>
    <x v="1147"/>
    <x v="1015"/>
    <x v="20"/>
    <x v="1"/>
    <x v="0"/>
    <x v="38"/>
    <x v="0"/>
    <x v="592"/>
    <x v="20"/>
    <x v="789"/>
    <x v="12"/>
    <x v="867"/>
    <x v="0"/>
    <x v="913"/>
    <x v="837"/>
    <x v="713"/>
    <x v="230"/>
    <x v="958"/>
    <x v="932"/>
    <x v="919"/>
    <x v="16"/>
    <x v="1"/>
    <x v="0"/>
  </r>
  <r>
    <x v="0"/>
    <x v="19"/>
    <x v="888"/>
    <x v="9"/>
    <x v="1148"/>
    <x v="1015"/>
    <x v="20"/>
    <x v="1"/>
    <x v="0"/>
    <x v="38"/>
    <x v="0"/>
    <x v="597"/>
    <x v="20"/>
    <x v="795"/>
    <x v="12"/>
    <x v="875"/>
    <x v="0"/>
    <x v="921"/>
    <x v="844"/>
    <x v="721"/>
    <x v="230"/>
    <x v="967"/>
    <x v="941"/>
    <x v="928"/>
    <x v="16"/>
    <x v="1"/>
    <x v="0"/>
  </r>
  <r>
    <x v="0"/>
    <x v="19"/>
    <x v="888"/>
    <x v="9"/>
    <x v="1149"/>
    <x v="1015"/>
    <x v="17"/>
    <x v="1"/>
    <x v="0"/>
    <x v="38"/>
    <x v="0"/>
    <x v="488"/>
    <x v="17"/>
    <x v="646"/>
    <x v="12"/>
    <x v="718"/>
    <x v="0"/>
    <x v="769"/>
    <x v="697"/>
    <x v="588"/>
    <x v="230"/>
    <x v="817"/>
    <x v="780"/>
    <x v="771"/>
    <x v="16"/>
    <x v="1"/>
    <x v="0"/>
  </r>
  <r>
    <x v="0"/>
    <x v="19"/>
    <x v="888"/>
    <x v="9"/>
    <x v="1150"/>
    <x v="1015"/>
    <x v="20"/>
    <x v="1"/>
    <x v="0"/>
    <x v="38"/>
    <x v="0"/>
    <x v="636"/>
    <x v="20"/>
    <x v="848"/>
    <x v="12"/>
    <x v="941"/>
    <x v="0"/>
    <x v="985"/>
    <x v="902"/>
    <x v="782"/>
    <x v="230"/>
    <x v="1038"/>
    <x v="1015"/>
    <x v="1000"/>
    <x v="16"/>
    <x v="1"/>
    <x v="0"/>
  </r>
  <r>
    <x v="0"/>
    <x v="19"/>
    <x v="888"/>
    <x v="9"/>
    <x v="1151"/>
    <x v="1015"/>
    <x v="20"/>
    <x v="1"/>
    <x v="0"/>
    <x v="38"/>
    <x v="0"/>
    <x v="630"/>
    <x v="20"/>
    <x v="838"/>
    <x v="12"/>
    <x v="931"/>
    <x v="0"/>
    <x v="975"/>
    <x v="894"/>
    <x v="772"/>
    <x v="230"/>
    <x v="1028"/>
    <x v="1005"/>
    <x v="989"/>
    <x v="16"/>
    <x v="1"/>
    <x v="0"/>
  </r>
  <r>
    <x v="0"/>
    <x v="19"/>
    <x v="888"/>
    <x v="9"/>
    <x v="1152"/>
    <x v="1015"/>
    <x v="20"/>
    <x v="1"/>
    <x v="0"/>
    <x v="19"/>
    <x v="0"/>
    <x v="619"/>
    <x v="20"/>
    <x v="825"/>
    <x v="31"/>
    <x v="961"/>
    <x v="0"/>
    <x v="1009"/>
    <x v="922"/>
    <x v="804"/>
    <x v="230"/>
    <x v="1068"/>
    <x v="1039"/>
    <x v="1025"/>
    <x v="16"/>
    <x v="1"/>
    <x v="0"/>
  </r>
  <r>
    <x v="0"/>
    <x v="19"/>
    <x v="888"/>
    <x v="9"/>
    <x v="1153"/>
    <x v="1015"/>
    <x v="20"/>
    <x v="1"/>
    <x v="0"/>
    <x v="19"/>
    <x v="0"/>
    <x v="634"/>
    <x v="20"/>
    <x v="845"/>
    <x v="31"/>
    <x v="983"/>
    <x v="0"/>
    <x v="1037"/>
    <x v="943"/>
    <x v="825"/>
    <x v="230"/>
    <x v="1096"/>
    <x v="1067"/>
    <x v="1050"/>
    <x v="16"/>
    <x v="1"/>
    <x v="0"/>
  </r>
  <r>
    <x v="0"/>
    <x v="19"/>
    <x v="888"/>
    <x v="9"/>
    <x v="1154"/>
    <x v="1015"/>
    <x v="20"/>
    <x v="1"/>
    <x v="0"/>
    <x v="19"/>
    <x v="0"/>
    <x v="636"/>
    <x v="20"/>
    <x v="848"/>
    <x v="31"/>
    <x v="987"/>
    <x v="0"/>
    <x v="1041"/>
    <x v="947"/>
    <x v="828"/>
    <x v="230"/>
    <x v="1099"/>
    <x v="1072"/>
    <x v="1054"/>
    <x v="16"/>
    <x v="1"/>
    <x v="0"/>
  </r>
  <r>
    <x v="0"/>
    <x v="19"/>
    <x v="888"/>
    <x v="9"/>
    <x v="1155"/>
    <x v="1015"/>
    <x v="1"/>
    <x v="1"/>
    <x v="0"/>
    <x v="19"/>
    <x v="0"/>
    <x v="4"/>
    <x v="1"/>
    <x v="5"/>
    <x v="31"/>
    <x v="7"/>
    <x v="0"/>
    <x v="5"/>
    <x v="4"/>
    <x v="7"/>
    <x v="230"/>
    <x v="7"/>
    <x v="5"/>
    <x v="5"/>
    <x v="16"/>
    <x v="1"/>
    <x v="0"/>
  </r>
  <r>
    <x v="0"/>
    <x v="19"/>
    <x v="888"/>
    <x v="9"/>
    <x v="1156"/>
    <x v="1015"/>
    <x v="15"/>
    <x v="1"/>
    <x v="0"/>
    <x v="38"/>
    <x v="0"/>
    <x v="461"/>
    <x v="15"/>
    <x v="612"/>
    <x v="12"/>
    <x v="684"/>
    <x v="0"/>
    <x v="732"/>
    <x v="664"/>
    <x v="563"/>
    <x v="230"/>
    <x v="777"/>
    <x v="744"/>
    <x v="735"/>
    <x v="16"/>
    <x v="1"/>
    <x v="0"/>
  </r>
  <r>
    <x v="0"/>
    <x v="19"/>
    <x v="888"/>
    <x v="9"/>
    <x v="1157"/>
    <x v="1015"/>
    <x v="17"/>
    <x v="1"/>
    <x v="0"/>
    <x v="38"/>
    <x v="0"/>
    <x v="462"/>
    <x v="17"/>
    <x v="613"/>
    <x v="12"/>
    <x v="685"/>
    <x v="0"/>
    <x v="733"/>
    <x v="665"/>
    <x v="564"/>
    <x v="230"/>
    <x v="778"/>
    <x v="746"/>
    <x v="736"/>
    <x v="16"/>
    <x v="1"/>
    <x v="0"/>
  </r>
  <r>
    <x v="0"/>
    <x v="19"/>
    <x v="888"/>
    <x v="9"/>
    <x v="1158"/>
    <x v="1015"/>
    <x v="20"/>
    <x v="1"/>
    <x v="0"/>
    <x v="38"/>
    <x v="0"/>
    <x v="555"/>
    <x v="20"/>
    <x v="742"/>
    <x v="12"/>
    <x v="801"/>
    <x v="0"/>
    <x v="849"/>
    <x v="774"/>
    <x v="653"/>
    <x v="230"/>
    <x v="890"/>
    <x v="867"/>
    <x v="853"/>
    <x v="16"/>
    <x v="1"/>
    <x v="0"/>
  </r>
  <r>
    <x v="0"/>
    <x v="19"/>
    <x v="888"/>
    <x v="9"/>
    <x v="1159"/>
    <x v="1015"/>
    <x v="2"/>
    <x v="1"/>
    <x v="0"/>
    <x v="19"/>
    <x v="0"/>
    <x v="39"/>
    <x v="2"/>
    <x v="40"/>
    <x v="31"/>
    <x v="54"/>
    <x v="0"/>
    <x v="64"/>
    <x v="56"/>
    <x v="45"/>
    <x v="230"/>
    <x v="90"/>
    <x v="67"/>
    <x v="67"/>
    <x v="16"/>
    <x v="1"/>
    <x v="0"/>
  </r>
  <r>
    <x v="0"/>
    <x v="19"/>
    <x v="888"/>
    <x v="9"/>
    <x v="1160"/>
    <x v="1015"/>
    <x v="1"/>
    <x v="1"/>
    <x v="0"/>
    <x v="39"/>
    <x v="0"/>
    <x v="6"/>
    <x v="1"/>
    <x v="7"/>
    <x v="11"/>
    <x v="8"/>
    <x v="0"/>
    <x v="6"/>
    <x v="5"/>
    <x v="8"/>
    <x v="230"/>
    <x v="8"/>
    <x v="6"/>
    <x v="6"/>
    <x v="16"/>
    <x v="1"/>
    <x v="0"/>
  </r>
  <r>
    <x v="0"/>
    <x v="19"/>
    <x v="888"/>
    <x v="9"/>
    <x v="1161"/>
    <x v="1015"/>
    <x v="20"/>
    <x v="1"/>
    <x v="0"/>
    <x v="38"/>
    <x v="0"/>
    <x v="584"/>
    <x v="20"/>
    <x v="778"/>
    <x v="12"/>
    <x v="854"/>
    <x v="0"/>
    <x v="900"/>
    <x v="825"/>
    <x v="700"/>
    <x v="230"/>
    <x v="944"/>
    <x v="919"/>
    <x v="904"/>
    <x v="16"/>
    <x v="1"/>
    <x v="0"/>
  </r>
  <r>
    <x v="0"/>
    <x v="19"/>
    <x v="888"/>
    <x v="9"/>
    <x v="1162"/>
    <x v="1015"/>
    <x v="20"/>
    <x v="1"/>
    <x v="0"/>
    <x v="38"/>
    <x v="0"/>
    <x v="578"/>
    <x v="20"/>
    <x v="769"/>
    <x v="12"/>
    <x v="841"/>
    <x v="0"/>
    <x v="890"/>
    <x v="815"/>
    <x v="690"/>
    <x v="230"/>
    <x v="933"/>
    <x v="909"/>
    <x v="894"/>
    <x v="16"/>
    <x v="1"/>
    <x v="0"/>
  </r>
  <r>
    <x v="0"/>
    <x v="19"/>
    <x v="888"/>
    <x v="9"/>
    <x v="1163"/>
    <x v="1015"/>
    <x v="15"/>
    <x v="1"/>
    <x v="0"/>
    <x v="38"/>
    <x v="0"/>
    <x v="413"/>
    <x v="15"/>
    <x v="543"/>
    <x v="12"/>
    <x v="608"/>
    <x v="0"/>
    <x v="655"/>
    <x v="595"/>
    <x v="510"/>
    <x v="230"/>
    <x v="707"/>
    <x v="672"/>
    <x v="663"/>
    <x v="16"/>
    <x v="1"/>
    <x v="0"/>
  </r>
  <r>
    <x v="0"/>
    <x v="19"/>
    <x v="888"/>
    <x v="9"/>
    <x v="1164"/>
    <x v="1015"/>
    <x v="10"/>
    <x v="1"/>
    <x v="0"/>
    <x v="38"/>
    <x v="0"/>
    <x v="316"/>
    <x v="10"/>
    <x v="408"/>
    <x v="12"/>
    <x v="472"/>
    <x v="0"/>
    <x v="517"/>
    <x v="468"/>
    <x v="405"/>
    <x v="230"/>
    <x v="554"/>
    <x v="532"/>
    <x v="530"/>
    <x v="16"/>
    <x v="1"/>
    <x v="0"/>
  </r>
  <r>
    <x v="0"/>
    <x v="19"/>
    <x v="888"/>
    <x v="9"/>
    <x v="1165"/>
    <x v="1015"/>
    <x v="12"/>
    <x v="1"/>
    <x v="0"/>
    <x v="38"/>
    <x v="0"/>
    <x v="369"/>
    <x v="12"/>
    <x v="488"/>
    <x v="12"/>
    <x v="550"/>
    <x v="0"/>
    <x v="592"/>
    <x v="546"/>
    <x v="468"/>
    <x v="230"/>
    <x v="635"/>
    <x v="607"/>
    <x v="605"/>
    <x v="16"/>
    <x v="1"/>
    <x v="0"/>
  </r>
  <r>
    <x v="0"/>
    <x v="19"/>
    <x v="888"/>
    <x v="9"/>
    <x v="1166"/>
    <x v="1015"/>
    <x v="17"/>
    <x v="1"/>
    <x v="0"/>
    <x v="38"/>
    <x v="0"/>
    <x v="497"/>
    <x v="17"/>
    <x v="658"/>
    <x v="12"/>
    <x v="728"/>
    <x v="0"/>
    <x v="779"/>
    <x v="708"/>
    <x v="595"/>
    <x v="230"/>
    <x v="829"/>
    <x v="792"/>
    <x v="782"/>
    <x v="16"/>
    <x v="1"/>
    <x v="0"/>
  </r>
  <r>
    <x v="0"/>
    <x v="22"/>
    <x v="888"/>
    <x v="9"/>
    <x v="1167"/>
    <x v="1015"/>
    <x v="11"/>
    <x v="1"/>
    <x v="0"/>
    <x v="38"/>
    <x v="0"/>
    <x v="334"/>
    <x v="11"/>
    <x v="433"/>
    <x v="12"/>
    <x v="495"/>
    <x v="0"/>
    <x v="539"/>
    <x v="490"/>
    <x v="423"/>
    <x v="230"/>
    <x v="581"/>
    <x v="556"/>
    <x v="551"/>
    <x v="16"/>
    <x v="1"/>
    <x v="0"/>
  </r>
  <r>
    <x v="0"/>
    <x v="22"/>
    <x v="888"/>
    <x v="9"/>
    <x v="1168"/>
    <x v="1015"/>
    <x v="2"/>
    <x v="1"/>
    <x v="0"/>
    <x v="18"/>
    <x v="0"/>
    <x v="42"/>
    <x v="2"/>
    <x v="44"/>
    <x v="12"/>
    <x v="53"/>
    <x v="2"/>
    <x v="92"/>
    <x v="87"/>
    <x v="44"/>
    <x v="230"/>
    <x v="113"/>
    <x v="99"/>
    <x v="98"/>
    <x v="16"/>
    <x v="1"/>
    <x v="0"/>
  </r>
  <r>
    <x v="0"/>
    <x v="22"/>
    <x v="888"/>
    <x v="9"/>
    <x v="1169"/>
    <x v="1015"/>
    <x v="10"/>
    <x v="1"/>
    <x v="0"/>
    <x v="38"/>
    <x v="0"/>
    <x v="276"/>
    <x v="10"/>
    <x v="343"/>
    <x v="12"/>
    <x v="401"/>
    <x v="0"/>
    <x v="435"/>
    <x v="397"/>
    <x v="337"/>
    <x v="230"/>
    <x v="472"/>
    <x v="448"/>
    <x v="444"/>
    <x v="16"/>
    <x v="1"/>
    <x v="0"/>
  </r>
  <r>
    <x v="0"/>
    <x v="22"/>
    <x v="888"/>
    <x v="9"/>
    <x v="1170"/>
    <x v="1015"/>
    <x v="9"/>
    <x v="1"/>
    <x v="0"/>
    <x v="38"/>
    <x v="0"/>
    <x v="221"/>
    <x v="9"/>
    <x v="270"/>
    <x v="12"/>
    <x v="325"/>
    <x v="0"/>
    <x v="362"/>
    <x v="332"/>
    <x v="269"/>
    <x v="230"/>
    <x v="398"/>
    <x v="375"/>
    <x v="373"/>
    <x v="16"/>
    <x v="1"/>
    <x v="0"/>
  </r>
  <r>
    <x v="0"/>
    <x v="22"/>
    <x v="115"/>
    <x v="12"/>
    <x v="1635"/>
    <x v="1015"/>
    <x v="0"/>
    <x v="2"/>
    <x v="1"/>
    <x v="0"/>
    <x v="0"/>
    <x v="921"/>
    <x v="96"/>
    <x v="1152"/>
    <x v="32"/>
    <x v="1282"/>
    <x v="4"/>
    <x v="1366"/>
    <x v="1129"/>
    <x v="923"/>
    <x v="230"/>
    <x v="1425"/>
    <x v="0"/>
    <x v="0"/>
    <x v="21"/>
    <x v="3"/>
    <x v="2"/>
  </r>
  <r>
    <x v="0"/>
    <x v="22"/>
    <x v="888"/>
    <x v="9"/>
    <x v="1171"/>
    <x v="1015"/>
    <x v="17"/>
    <x v="1"/>
    <x v="0"/>
    <x v="38"/>
    <x v="0"/>
    <x v="486"/>
    <x v="17"/>
    <x v="644"/>
    <x v="12"/>
    <x v="716"/>
    <x v="0"/>
    <x v="767"/>
    <x v="695"/>
    <x v="586"/>
    <x v="230"/>
    <x v="814"/>
    <x v="778"/>
    <x v="769"/>
    <x v="16"/>
    <x v="1"/>
    <x v="0"/>
  </r>
  <r>
    <x v="5"/>
    <x v="21"/>
    <x v="350"/>
    <x v="4"/>
    <x v="318"/>
    <x v="890"/>
    <x v="5"/>
    <x v="1"/>
    <x v="1"/>
    <x v="19"/>
    <x v="0"/>
    <x v="124"/>
    <x v="5"/>
    <x v="135"/>
    <x v="31"/>
    <x v="184"/>
    <x v="0"/>
    <x v="210"/>
    <x v="187"/>
    <x v="923"/>
    <x v="230"/>
    <x v="210"/>
    <x v="219"/>
    <x v="219"/>
    <x v="5"/>
    <x v="0"/>
    <x v="0"/>
  </r>
  <r>
    <x v="5"/>
    <x v="22"/>
    <x v="211"/>
    <x v="4"/>
    <x v="319"/>
    <x v="891"/>
    <x v="6"/>
    <x v="1"/>
    <x v="1"/>
    <x v="38"/>
    <x v="0"/>
    <x v="165"/>
    <x v="6"/>
    <x v="191"/>
    <x v="12"/>
    <x v="236"/>
    <x v="0"/>
    <x v="268"/>
    <x v="240"/>
    <x v="923"/>
    <x v="230"/>
    <x v="1234"/>
    <x v="1227"/>
    <x v="1227"/>
    <x v="5"/>
    <x v="0"/>
    <x v="0"/>
  </r>
  <r>
    <x v="5"/>
    <x v="24"/>
    <x v="652"/>
    <x v="4"/>
    <x v="320"/>
    <x v="893"/>
    <x v="12"/>
    <x v="1"/>
    <x v="1"/>
    <x v="38"/>
    <x v="0"/>
    <x v="351"/>
    <x v="12"/>
    <x v="460"/>
    <x v="12"/>
    <x v="524"/>
    <x v="0"/>
    <x v="564"/>
    <x v="519"/>
    <x v="923"/>
    <x v="230"/>
    <x v="564"/>
    <x v="582"/>
    <x v="577"/>
    <x v="5"/>
    <x v="0"/>
    <x v="0"/>
  </r>
  <r>
    <x v="5"/>
    <x v="24"/>
    <x v="888"/>
    <x v="4"/>
    <x v="320"/>
    <x v="892"/>
    <x v="30"/>
    <x v="1"/>
    <x v="1"/>
    <x v="36"/>
    <x v="0"/>
    <x v="737"/>
    <x v="30"/>
    <x v="962"/>
    <x v="14"/>
    <x v="1092"/>
    <x v="0"/>
    <x v="1158"/>
    <x v="1038"/>
    <x v="923"/>
    <x v="230"/>
    <x v="1183"/>
    <x v="1192"/>
    <x v="1169"/>
    <x v="5"/>
    <x v="0"/>
    <x v="0"/>
  </r>
  <r>
    <x v="5"/>
    <x v="24"/>
    <x v="888"/>
    <x v="4"/>
    <x v="320"/>
    <x v="889"/>
    <x v="30"/>
    <x v="1"/>
    <x v="1"/>
    <x v="19"/>
    <x v="0"/>
    <x v="741"/>
    <x v="30"/>
    <x v="966"/>
    <x v="31"/>
    <x v="1100"/>
    <x v="0"/>
    <x v="1172"/>
    <x v="1047"/>
    <x v="923"/>
    <x v="230"/>
    <x v="1198"/>
    <x v="1207"/>
    <x v="1187"/>
    <x v="5"/>
    <x v="0"/>
    <x v="0"/>
  </r>
  <r>
    <x v="4"/>
    <x v="23"/>
    <x v="888"/>
    <x v="5"/>
    <x v="7"/>
    <x v="1015"/>
    <x v="17"/>
    <x v="1"/>
    <x v="1"/>
    <x v="19"/>
    <x v="0"/>
    <x v="566"/>
    <x v="17"/>
    <x v="754"/>
    <x v="31"/>
    <x v="882"/>
    <x v="0"/>
    <x v="927"/>
    <x v="850"/>
    <x v="923"/>
    <x v="230"/>
    <x v="848"/>
    <x v="947"/>
    <x v="934"/>
    <x v="12"/>
    <x v="2"/>
    <x v="0"/>
  </r>
  <r>
    <x v="4"/>
    <x v="23"/>
    <x v="115"/>
    <x v="12"/>
    <x v="8"/>
    <x v="1015"/>
    <x v="0"/>
    <x v="2"/>
    <x v="1"/>
    <x v="0"/>
    <x v="0"/>
    <x v="921"/>
    <x v="0"/>
    <x v="0"/>
    <x v="32"/>
    <x v="0"/>
    <x v="4"/>
    <x v="0"/>
    <x v="0"/>
    <x v="923"/>
    <x v="230"/>
    <x v="1425"/>
    <x v="0"/>
    <x v="0"/>
    <x v="21"/>
    <x v="3"/>
    <x v="2"/>
  </r>
  <r>
    <x v="4"/>
    <x v="23"/>
    <x v="888"/>
    <x v="5"/>
    <x v="9"/>
    <x v="1015"/>
    <x v="39"/>
    <x v="1"/>
    <x v="1"/>
    <x v="19"/>
    <x v="0"/>
    <x v="805"/>
    <x v="39"/>
    <x v="1032"/>
    <x v="31"/>
    <x v="1163"/>
    <x v="0"/>
    <x v="1231"/>
    <x v="1081"/>
    <x v="923"/>
    <x v="230"/>
    <x v="1283"/>
    <x v="1268"/>
    <x v="1252"/>
    <x v="12"/>
    <x v="2"/>
    <x v="0"/>
  </r>
  <r>
    <x v="4"/>
    <x v="23"/>
    <x v="115"/>
    <x v="12"/>
    <x v="10"/>
    <x v="1015"/>
    <x v="0"/>
    <x v="2"/>
    <x v="1"/>
    <x v="0"/>
    <x v="0"/>
    <x v="921"/>
    <x v="0"/>
    <x v="0"/>
    <x v="32"/>
    <x v="0"/>
    <x v="4"/>
    <x v="0"/>
    <x v="0"/>
    <x v="923"/>
    <x v="230"/>
    <x v="1425"/>
    <x v="0"/>
    <x v="0"/>
    <x v="21"/>
    <x v="3"/>
    <x v="2"/>
  </r>
  <r>
    <x v="4"/>
    <x v="23"/>
    <x v="115"/>
    <x v="12"/>
    <x v="11"/>
    <x v="1015"/>
    <x v="0"/>
    <x v="2"/>
    <x v="1"/>
    <x v="0"/>
    <x v="0"/>
    <x v="921"/>
    <x v="0"/>
    <x v="0"/>
    <x v="32"/>
    <x v="0"/>
    <x v="4"/>
    <x v="0"/>
    <x v="0"/>
    <x v="923"/>
    <x v="230"/>
    <x v="1425"/>
    <x v="0"/>
    <x v="0"/>
    <x v="21"/>
    <x v="3"/>
    <x v="2"/>
  </r>
  <r>
    <x v="4"/>
    <x v="23"/>
    <x v="888"/>
    <x v="5"/>
    <x v="12"/>
    <x v="1015"/>
    <x v="4"/>
    <x v="0"/>
    <x v="1"/>
    <x v="18"/>
    <x v="0"/>
    <x v="103"/>
    <x v="4"/>
    <x v="109"/>
    <x v="12"/>
    <x v="143"/>
    <x v="2"/>
    <x v="215"/>
    <x v="227"/>
    <x v="923"/>
    <x v="230"/>
    <x v="222"/>
    <x v="233"/>
    <x v="225"/>
    <x v="12"/>
    <x v="2"/>
    <x v="0"/>
  </r>
  <r>
    <x v="4"/>
    <x v="23"/>
    <x v="888"/>
    <x v="5"/>
    <x v="13"/>
    <x v="1015"/>
    <x v="3"/>
    <x v="1"/>
    <x v="1"/>
    <x v="31"/>
    <x v="0"/>
    <x v="74"/>
    <x v="3"/>
    <x v="76"/>
    <x v="19"/>
    <x v="105"/>
    <x v="0"/>
    <x v="120"/>
    <x v="109"/>
    <x v="923"/>
    <x v="230"/>
    <x v="131"/>
    <x v="128"/>
    <x v="126"/>
    <x v="12"/>
    <x v="2"/>
    <x v="0"/>
  </r>
  <r>
    <x v="4"/>
    <x v="23"/>
    <x v="888"/>
    <x v="5"/>
    <x v="14"/>
    <x v="1015"/>
    <x v="10"/>
    <x v="1"/>
    <x v="1"/>
    <x v="29"/>
    <x v="0"/>
    <x v="337"/>
    <x v="10"/>
    <x v="439"/>
    <x v="21"/>
    <x v="512"/>
    <x v="0"/>
    <x v="556"/>
    <x v="507"/>
    <x v="923"/>
    <x v="230"/>
    <x v="550"/>
    <x v="572"/>
    <x v="568"/>
    <x v="12"/>
    <x v="2"/>
    <x v="0"/>
  </r>
  <r>
    <x v="4"/>
    <x v="23"/>
    <x v="888"/>
    <x v="5"/>
    <x v="15"/>
    <x v="1015"/>
    <x v="12"/>
    <x v="1"/>
    <x v="1"/>
    <x v="23"/>
    <x v="0"/>
    <x v="417"/>
    <x v="12"/>
    <x v="551"/>
    <x v="27"/>
    <x v="633"/>
    <x v="0"/>
    <x v="677"/>
    <x v="616"/>
    <x v="923"/>
    <x v="230"/>
    <x v="683"/>
    <x v="694"/>
    <x v="682"/>
    <x v="12"/>
    <x v="2"/>
    <x v="0"/>
  </r>
  <r>
    <x v="4"/>
    <x v="23"/>
    <x v="888"/>
    <x v="5"/>
    <x v="16"/>
    <x v="1015"/>
    <x v="22"/>
    <x v="1"/>
    <x v="1"/>
    <x v="21"/>
    <x v="0"/>
    <x v="653"/>
    <x v="22"/>
    <x v="867"/>
    <x v="29"/>
    <x v="1002"/>
    <x v="0"/>
    <x v="1059"/>
    <x v="960"/>
    <x v="923"/>
    <x v="230"/>
    <x v="978"/>
    <x v="1090"/>
    <x v="1073"/>
    <x v="12"/>
    <x v="2"/>
    <x v="0"/>
  </r>
  <r>
    <x v="4"/>
    <x v="23"/>
    <x v="888"/>
    <x v="5"/>
    <x v="17"/>
    <x v="1015"/>
    <x v="13"/>
    <x v="1"/>
    <x v="1"/>
    <x v="23"/>
    <x v="0"/>
    <x v="431"/>
    <x v="13"/>
    <x v="573"/>
    <x v="27"/>
    <x v="652"/>
    <x v="0"/>
    <x v="701"/>
    <x v="636"/>
    <x v="923"/>
    <x v="230"/>
    <x v="697"/>
    <x v="713"/>
    <x v="702"/>
    <x v="12"/>
    <x v="2"/>
    <x v="0"/>
  </r>
  <r>
    <x v="4"/>
    <x v="23"/>
    <x v="888"/>
    <x v="5"/>
    <x v="18"/>
    <x v="1015"/>
    <x v="22"/>
    <x v="1"/>
    <x v="1"/>
    <x v="19"/>
    <x v="0"/>
    <x v="716"/>
    <x v="22"/>
    <x v="940"/>
    <x v="31"/>
    <x v="1075"/>
    <x v="0"/>
    <x v="1132"/>
    <x v="1019"/>
    <x v="923"/>
    <x v="230"/>
    <x v="1165"/>
    <x v="1170"/>
    <x v="1147"/>
    <x v="12"/>
    <x v="2"/>
    <x v="0"/>
  </r>
  <r>
    <x v="4"/>
    <x v="24"/>
    <x v="888"/>
    <x v="5"/>
    <x v="19"/>
    <x v="1015"/>
    <x v="6"/>
    <x v="1"/>
    <x v="1"/>
    <x v="19"/>
    <x v="0"/>
    <x v="212"/>
    <x v="6"/>
    <x v="256"/>
    <x v="31"/>
    <x v="323"/>
    <x v="0"/>
    <x v="360"/>
    <x v="330"/>
    <x v="923"/>
    <x v="230"/>
    <x v="361"/>
    <x v="373"/>
    <x v="371"/>
    <x v="12"/>
    <x v="2"/>
    <x v="0"/>
  </r>
  <r>
    <x v="4"/>
    <x v="24"/>
    <x v="888"/>
    <x v="5"/>
    <x v="20"/>
    <x v="1015"/>
    <x v="12"/>
    <x v="1"/>
    <x v="1"/>
    <x v="19"/>
    <x v="0"/>
    <x v="405"/>
    <x v="12"/>
    <x v="532"/>
    <x v="31"/>
    <x v="612"/>
    <x v="0"/>
    <x v="659"/>
    <x v="600"/>
    <x v="923"/>
    <x v="230"/>
    <x v="664"/>
    <x v="676"/>
    <x v="667"/>
    <x v="12"/>
    <x v="2"/>
    <x v="0"/>
  </r>
  <r>
    <x v="4"/>
    <x v="24"/>
    <x v="888"/>
    <x v="5"/>
    <x v="21"/>
    <x v="1015"/>
    <x v="11"/>
    <x v="1"/>
    <x v="1"/>
    <x v="24"/>
    <x v="0"/>
    <x v="357"/>
    <x v="11"/>
    <x v="469"/>
    <x v="26"/>
    <x v="552"/>
    <x v="0"/>
    <x v="594"/>
    <x v="548"/>
    <x v="923"/>
    <x v="230"/>
    <x v="588"/>
    <x v="610"/>
    <x v="607"/>
    <x v="12"/>
    <x v="2"/>
    <x v="0"/>
  </r>
  <r>
    <x v="4"/>
    <x v="24"/>
    <x v="888"/>
    <x v="5"/>
    <x v="22"/>
    <x v="1015"/>
    <x v="15"/>
    <x v="1"/>
    <x v="1"/>
    <x v="21"/>
    <x v="0"/>
    <x v="458"/>
    <x v="15"/>
    <x v="609"/>
    <x v="29"/>
    <x v="694"/>
    <x v="0"/>
    <x v="743"/>
    <x v="675"/>
    <x v="923"/>
    <x v="230"/>
    <x v="728"/>
    <x v="756"/>
    <x v="745"/>
    <x v="12"/>
    <x v="2"/>
    <x v="0"/>
  </r>
  <r>
    <x v="4"/>
    <x v="24"/>
    <x v="888"/>
    <x v="5"/>
    <x v="23"/>
    <x v="1015"/>
    <x v="4"/>
    <x v="1"/>
    <x v="1"/>
    <x v="28"/>
    <x v="0"/>
    <x v="99"/>
    <x v="4"/>
    <x v="105"/>
    <x v="22"/>
    <x v="140"/>
    <x v="0"/>
    <x v="163"/>
    <x v="142"/>
    <x v="923"/>
    <x v="230"/>
    <x v="173"/>
    <x v="172"/>
    <x v="170"/>
    <x v="12"/>
    <x v="2"/>
    <x v="0"/>
  </r>
  <r>
    <x v="4"/>
    <x v="24"/>
    <x v="888"/>
    <x v="5"/>
    <x v="24"/>
    <x v="1015"/>
    <x v="6"/>
    <x v="1"/>
    <x v="1"/>
    <x v="26"/>
    <x v="0"/>
    <x v="210"/>
    <x v="6"/>
    <x v="254"/>
    <x v="24"/>
    <x v="319"/>
    <x v="0"/>
    <x v="354"/>
    <x v="326"/>
    <x v="923"/>
    <x v="230"/>
    <x v="357"/>
    <x v="369"/>
    <x v="366"/>
    <x v="12"/>
    <x v="2"/>
    <x v="0"/>
  </r>
  <r>
    <x v="4"/>
    <x v="24"/>
    <x v="888"/>
    <x v="5"/>
    <x v="25"/>
    <x v="1015"/>
    <x v="30"/>
    <x v="1"/>
    <x v="1"/>
    <x v="21"/>
    <x v="0"/>
    <x v="768"/>
    <x v="30"/>
    <x v="994"/>
    <x v="29"/>
    <x v="1126"/>
    <x v="0"/>
    <x v="1197"/>
    <x v="1066"/>
    <x v="923"/>
    <x v="230"/>
    <x v="1246"/>
    <x v="1233"/>
    <x v="1215"/>
    <x v="12"/>
    <x v="2"/>
    <x v="0"/>
  </r>
  <r>
    <x v="4"/>
    <x v="24"/>
    <x v="888"/>
    <x v="5"/>
    <x v="26"/>
    <x v="1015"/>
    <x v="5"/>
    <x v="1"/>
    <x v="1"/>
    <x v="33"/>
    <x v="0"/>
    <x v="157"/>
    <x v="5"/>
    <x v="180"/>
    <x v="17"/>
    <x v="231"/>
    <x v="0"/>
    <x v="258"/>
    <x v="233"/>
    <x v="923"/>
    <x v="230"/>
    <x v="265"/>
    <x v="273"/>
    <x v="268"/>
    <x v="12"/>
    <x v="2"/>
    <x v="0"/>
  </r>
  <r>
    <x v="4"/>
    <x v="24"/>
    <x v="888"/>
    <x v="5"/>
    <x v="27"/>
    <x v="1015"/>
    <x v="14"/>
    <x v="1"/>
    <x v="1"/>
    <x v="19"/>
    <x v="0"/>
    <x v="455"/>
    <x v="14"/>
    <x v="604"/>
    <x v="31"/>
    <x v="691"/>
    <x v="0"/>
    <x v="740"/>
    <x v="672"/>
    <x v="923"/>
    <x v="230"/>
    <x v="726"/>
    <x v="753"/>
    <x v="742"/>
    <x v="12"/>
    <x v="2"/>
    <x v="0"/>
  </r>
  <r>
    <x v="4"/>
    <x v="24"/>
    <x v="888"/>
    <x v="5"/>
    <x v="28"/>
    <x v="1015"/>
    <x v="4"/>
    <x v="1"/>
    <x v="1"/>
    <x v="25"/>
    <x v="0"/>
    <x v="101"/>
    <x v="4"/>
    <x v="107"/>
    <x v="25"/>
    <x v="145"/>
    <x v="0"/>
    <x v="169"/>
    <x v="148"/>
    <x v="923"/>
    <x v="230"/>
    <x v="176"/>
    <x v="179"/>
    <x v="176"/>
    <x v="12"/>
    <x v="2"/>
    <x v="0"/>
  </r>
  <r>
    <x v="4"/>
    <x v="24"/>
    <x v="888"/>
    <x v="5"/>
    <x v="29"/>
    <x v="1015"/>
    <x v="49"/>
    <x v="1"/>
    <x v="1"/>
    <x v="19"/>
    <x v="0"/>
    <x v="827"/>
    <x v="49"/>
    <x v="1055"/>
    <x v="31"/>
    <x v="1187"/>
    <x v="0"/>
    <x v="1254"/>
    <x v="1091"/>
    <x v="923"/>
    <x v="230"/>
    <x v="1303"/>
    <x v="1290"/>
    <x v="1271"/>
    <x v="12"/>
    <x v="2"/>
    <x v="0"/>
  </r>
  <r>
    <x v="4"/>
    <x v="24"/>
    <x v="888"/>
    <x v="5"/>
    <x v="30"/>
    <x v="1015"/>
    <x v="2"/>
    <x v="1"/>
    <x v="1"/>
    <x v="20"/>
    <x v="0"/>
    <x v="43"/>
    <x v="2"/>
    <x v="45"/>
    <x v="30"/>
    <x v="61"/>
    <x v="0"/>
    <x v="74"/>
    <x v="63"/>
    <x v="923"/>
    <x v="230"/>
    <x v="73"/>
    <x v="79"/>
    <x v="79"/>
    <x v="12"/>
    <x v="2"/>
    <x v="0"/>
  </r>
  <r>
    <x v="4"/>
    <x v="24"/>
    <x v="888"/>
    <x v="5"/>
    <x v="31"/>
    <x v="1015"/>
    <x v="4"/>
    <x v="1"/>
    <x v="1"/>
    <x v="27"/>
    <x v="0"/>
    <x v="114"/>
    <x v="4"/>
    <x v="122"/>
    <x v="23"/>
    <x v="166"/>
    <x v="0"/>
    <x v="188"/>
    <x v="169"/>
    <x v="923"/>
    <x v="230"/>
    <x v="197"/>
    <x v="200"/>
    <x v="197"/>
    <x v="12"/>
    <x v="2"/>
    <x v="0"/>
  </r>
  <r>
    <x v="4"/>
    <x v="24"/>
    <x v="888"/>
    <x v="5"/>
    <x v="32"/>
    <x v="1015"/>
    <x v="6"/>
    <x v="0"/>
    <x v="1"/>
    <x v="18"/>
    <x v="0"/>
    <x v="171"/>
    <x v="6"/>
    <x v="199"/>
    <x v="12"/>
    <x v="247"/>
    <x v="2"/>
    <x v="336"/>
    <x v="345"/>
    <x v="923"/>
    <x v="230"/>
    <x v="349"/>
    <x v="360"/>
    <x v="349"/>
    <x v="12"/>
    <x v="2"/>
    <x v="0"/>
  </r>
  <r>
    <x v="4"/>
    <x v="24"/>
    <x v="888"/>
    <x v="5"/>
    <x v="33"/>
    <x v="1015"/>
    <x v="49"/>
    <x v="1"/>
    <x v="1"/>
    <x v="20"/>
    <x v="0"/>
    <x v="839"/>
    <x v="49"/>
    <x v="1068"/>
    <x v="30"/>
    <x v="1205"/>
    <x v="0"/>
    <x v="1274"/>
    <x v="1098"/>
    <x v="923"/>
    <x v="230"/>
    <x v="1321"/>
    <x v="1309"/>
    <x v="1290"/>
    <x v="12"/>
    <x v="2"/>
    <x v="0"/>
  </r>
  <r>
    <x v="4"/>
    <x v="24"/>
    <x v="888"/>
    <x v="5"/>
    <x v="34"/>
    <x v="1015"/>
    <x v="72"/>
    <x v="1"/>
    <x v="1"/>
    <x v="21"/>
    <x v="0"/>
    <x v="893"/>
    <x v="72"/>
    <x v="1123"/>
    <x v="29"/>
    <x v="1255"/>
    <x v="0"/>
    <x v="1323"/>
    <x v="1118"/>
    <x v="923"/>
    <x v="230"/>
    <x v="1378"/>
    <x v="1363"/>
    <x v="1345"/>
    <x v="12"/>
    <x v="2"/>
    <x v="0"/>
  </r>
  <r>
    <x v="4"/>
    <x v="25"/>
    <x v="888"/>
    <x v="5"/>
    <x v="35"/>
    <x v="1015"/>
    <x v="8"/>
    <x v="1"/>
    <x v="1"/>
    <x v="26"/>
    <x v="0"/>
    <x v="285"/>
    <x v="8"/>
    <x v="360"/>
    <x v="24"/>
    <x v="434"/>
    <x v="0"/>
    <x v="472"/>
    <x v="429"/>
    <x v="923"/>
    <x v="230"/>
    <x v="451"/>
    <x v="483"/>
    <x v="485"/>
    <x v="12"/>
    <x v="2"/>
    <x v="0"/>
  </r>
  <r>
    <x v="4"/>
    <x v="25"/>
    <x v="888"/>
    <x v="5"/>
    <x v="36"/>
    <x v="1015"/>
    <x v="3"/>
    <x v="1"/>
    <x v="1"/>
    <x v="27"/>
    <x v="0"/>
    <x v="68"/>
    <x v="3"/>
    <x v="70"/>
    <x v="23"/>
    <x v="99"/>
    <x v="0"/>
    <x v="115"/>
    <x v="105"/>
    <x v="923"/>
    <x v="230"/>
    <x v="124"/>
    <x v="123"/>
    <x v="121"/>
    <x v="12"/>
    <x v="2"/>
    <x v="0"/>
  </r>
  <r>
    <x v="4"/>
    <x v="25"/>
    <x v="888"/>
    <x v="5"/>
    <x v="37"/>
    <x v="1015"/>
    <x v="20"/>
    <x v="1"/>
    <x v="1"/>
    <x v="23"/>
    <x v="0"/>
    <x v="680"/>
    <x v="20"/>
    <x v="899"/>
    <x v="27"/>
    <x v="1032"/>
    <x v="0"/>
    <x v="1090"/>
    <x v="988"/>
    <x v="923"/>
    <x v="230"/>
    <x v="1095"/>
    <x v="1123"/>
    <x v="1104"/>
    <x v="12"/>
    <x v="2"/>
    <x v="0"/>
  </r>
  <r>
    <x v="5"/>
    <x v="25"/>
    <x v="552"/>
    <x v="4"/>
    <x v="321"/>
    <x v="894"/>
    <x v="45"/>
    <x v="1"/>
    <x v="1"/>
    <x v="19"/>
    <x v="0"/>
    <x v="804"/>
    <x v="45"/>
    <x v="1031"/>
    <x v="31"/>
    <x v="1161"/>
    <x v="0"/>
    <x v="1230"/>
    <x v="1080"/>
    <x v="898"/>
    <x v="230"/>
    <x v="1300"/>
    <x v="1264"/>
    <x v="1250"/>
    <x v="5"/>
    <x v="0"/>
    <x v="0"/>
  </r>
  <r>
    <x v="5"/>
    <x v="25"/>
    <x v="46"/>
    <x v="4"/>
    <x v="322"/>
    <x v="895"/>
    <x v="10"/>
    <x v="1"/>
    <x v="1"/>
    <x v="19"/>
    <x v="0"/>
    <x v="301"/>
    <x v="10"/>
    <x v="381"/>
    <x v="31"/>
    <x v="460"/>
    <x v="0"/>
    <x v="502"/>
    <x v="455"/>
    <x v="534"/>
    <x v="230"/>
    <x v="572"/>
    <x v="518"/>
    <x v="515"/>
    <x v="5"/>
    <x v="0"/>
    <x v="0"/>
  </r>
  <r>
    <x v="3"/>
    <x v="26"/>
    <x v="637"/>
    <x v="1"/>
    <x v="1589"/>
    <x v="245"/>
    <x v="54"/>
    <x v="1"/>
    <x v="1"/>
    <x v="19"/>
    <x v="2"/>
    <x v="845"/>
    <x v="54"/>
    <x v="1075"/>
    <x v="31"/>
    <x v="1209"/>
    <x v="0"/>
    <x v="1277"/>
    <x v="1100"/>
    <x v="923"/>
    <x v="230"/>
    <x v="1326"/>
    <x v="1314"/>
    <x v="1293"/>
    <x v="1"/>
    <x v="1"/>
    <x v="0"/>
  </r>
  <r>
    <x v="3"/>
    <x v="26"/>
    <x v="463"/>
    <x v="1"/>
    <x v="1590"/>
    <x v="246"/>
    <x v="24"/>
    <x v="1"/>
    <x v="1"/>
    <x v="19"/>
    <x v="0"/>
    <x v="712"/>
    <x v="24"/>
    <x v="935"/>
    <x v="31"/>
    <x v="1072"/>
    <x v="0"/>
    <x v="1128"/>
    <x v="1064"/>
    <x v="923"/>
    <x v="230"/>
    <x v="1161"/>
    <x v="1167"/>
    <x v="1122"/>
    <x v="1"/>
    <x v="1"/>
    <x v="0"/>
  </r>
  <r>
    <x v="3"/>
    <x v="26"/>
    <x v="28"/>
    <x v="1"/>
    <x v="1591"/>
    <x v="247"/>
    <x v="62"/>
    <x v="1"/>
    <x v="1"/>
    <x v="19"/>
    <x v="2"/>
    <x v="860"/>
    <x v="62"/>
    <x v="1090"/>
    <x v="31"/>
    <x v="1224"/>
    <x v="0"/>
    <x v="1290"/>
    <x v="1107"/>
    <x v="923"/>
    <x v="230"/>
    <x v="1342"/>
    <x v="1327"/>
    <x v="1307"/>
    <x v="1"/>
    <x v="1"/>
    <x v="0"/>
  </r>
  <r>
    <x v="3"/>
    <x v="26"/>
    <x v="29"/>
    <x v="2"/>
    <x v="1592"/>
    <x v="110"/>
    <x v="20"/>
    <x v="1"/>
    <x v="1"/>
    <x v="19"/>
    <x v="3"/>
    <x v="572"/>
    <x v="20"/>
    <x v="762"/>
    <x v="31"/>
    <x v="892"/>
    <x v="0"/>
    <x v="938"/>
    <x v="859"/>
    <x v="738"/>
    <x v="230"/>
    <x v="987"/>
    <x v="960"/>
    <x v="946"/>
    <x v="3"/>
    <x v="1"/>
    <x v="0"/>
  </r>
  <r>
    <x v="3"/>
    <x v="26"/>
    <x v="101"/>
    <x v="2"/>
    <x v="1593"/>
    <x v="111"/>
    <x v="10"/>
    <x v="1"/>
    <x v="1"/>
    <x v="19"/>
    <x v="3"/>
    <x v="302"/>
    <x v="10"/>
    <x v="383"/>
    <x v="31"/>
    <x v="464"/>
    <x v="0"/>
    <x v="506"/>
    <x v="459"/>
    <x v="396"/>
    <x v="230"/>
    <x v="542"/>
    <x v="523"/>
    <x v="520"/>
    <x v="3"/>
    <x v="1"/>
    <x v="0"/>
  </r>
  <r>
    <x v="3"/>
    <x v="26"/>
    <x v="476"/>
    <x v="2"/>
    <x v="1594"/>
    <x v="112"/>
    <x v="20"/>
    <x v="1"/>
    <x v="1"/>
    <x v="19"/>
    <x v="4"/>
    <x v="635"/>
    <x v="20"/>
    <x v="847"/>
    <x v="31"/>
    <x v="985"/>
    <x v="0"/>
    <x v="1039"/>
    <x v="945"/>
    <x v="826"/>
    <x v="230"/>
    <x v="1097"/>
    <x v="1070"/>
    <x v="1052"/>
    <x v="3"/>
    <x v="1"/>
    <x v="0"/>
  </r>
  <r>
    <x v="3"/>
    <x v="26"/>
    <x v="644"/>
    <x v="2"/>
    <x v="1595"/>
    <x v="113"/>
    <x v="10"/>
    <x v="1"/>
    <x v="1"/>
    <x v="19"/>
    <x v="4"/>
    <x v="325"/>
    <x v="10"/>
    <x v="421"/>
    <x v="31"/>
    <x v="498"/>
    <x v="0"/>
    <x v="542"/>
    <x v="492"/>
    <x v="425"/>
    <x v="230"/>
    <x v="584"/>
    <x v="558"/>
    <x v="554"/>
    <x v="3"/>
    <x v="1"/>
    <x v="0"/>
  </r>
  <r>
    <x v="3"/>
    <x v="27"/>
    <x v="226"/>
    <x v="1"/>
    <x v="1596"/>
    <x v="248"/>
    <x v="76"/>
    <x v="0"/>
    <x v="1"/>
    <x v="18"/>
    <x v="4"/>
    <x v="896"/>
    <x v="76"/>
    <x v="1126"/>
    <x v="12"/>
    <x v="1254"/>
    <x v="2"/>
    <x v="1339"/>
    <x v="1123"/>
    <x v="923"/>
    <x v="230"/>
    <x v="1393"/>
    <x v="1378"/>
    <x v="1362"/>
    <x v="1"/>
    <x v="1"/>
    <x v="0"/>
  </r>
  <r>
    <x v="3"/>
    <x v="27"/>
    <x v="127"/>
    <x v="9"/>
    <x v="1597"/>
    <x v="55"/>
    <x v="20"/>
    <x v="1"/>
    <x v="1"/>
    <x v="38"/>
    <x v="5"/>
    <x v="597"/>
    <x v="20"/>
    <x v="795"/>
    <x v="12"/>
    <x v="875"/>
    <x v="0"/>
    <x v="921"/>
    <x v="844"/>
    <x v="721"/>
    <x v="230"/>
    <x v="967"/>
    <x v="941"/>
    <x v="928"/>
    <x v="16"/>
    <x v="1"/>
    <x v="0"/>
  </r>
  <r>
    <x v="3"/>
    <x v="27"/>
    <x v="146"/>
    <x v="9"/>
    <x v="1598"/>
    <x v="56"/>
    <x v="4"/>
    <x v="1"/>
    <x v="1"/>
    <x v="38"/>
    <x v="6"/>
    <x v="78"/>
    <x v="4"/>
    <x v="80"/>
    <x v="12"/>
    <x v="108"/>
    <x v="0"/>
    <x v="125"/>
    <x v="112"/>
    <x v="85"/>
    <x v="230"/>
    <x v="151"/>
    <x v="132"/>
    <x v="128"/>
    <x v="16"/>
    <x v="1"/>
    <x v="0"/>
  </r>
  <r>
    <x v="3"/>
    <x v="27"/>
    <x v="88"/>
    <x v="9"/>
    <x v="1599"/>
    <x v="54"/>
    <x v="20"/>
    <x v="1"/>
    <x v="1"/>
    <x v="38"/>
    <x v="6"/>
    <x v="533"/>
    <x v="20"/>
    <x v="710"/>
    <x v="12"/>
    <x v="770"/>
    <x v="0"/>
    <x v="819"/>
    <x v="745"/>
    <x v="627"/>
    <x v="230"/>
    <x v="863"/>
    <x v="835"/>
    <x v="821"/>
    <x v="16"/>
    <x v="1"/>
    <x v="0"/>
  </r>
  <r>
    <x v="3"/>
    <x v="27"/>
    <x v="321"/>
    <x v="2"/>
    <x v="1600"/>
    <x v="114"/>
    <x v="20"/>
    <x v="1"/>
    <x v="1"/>
    <x v="19"/>
    <x v="4"/>
    <x v="594"/>
    <x v="20"/>
    <x v="792"/>
    <x v="31"/>
    <x v="925"/>
    <x v="0"/>
    <x v="968"/>
    <x v="888"/>
    <x v="767"/>
    <x v="230"/>
    <x v="1021"/>
    <x v="997"/>
    <x v="982"/>
    <x v="3"/>
    <x v="1"/>
    <x v="0"/>
  </r>
  <r>
    <x v="3"/>
    <x v="27"/>
    <x v="765"/>
    <x v="2"/>
    <x v="1601"/>
    <x v="109"/>
    <x v="20"/>
    <x v="1"/>
    <x v="1"/>
    <x v="19"/>
    <x v="4"/>
    <x v="610"/>
    <x v="20"/>
    <x v="812"/>
    <x v="31"/>
    <x v="952"/>
    <x v="0"/>
    <x v="997"/>
    <x v="911"/>
    <x v="795"/>
    <x v="230"/>
    <x v="1048"/>
    <x v="1026"/>
    <x v="1011"/>
    <x v="3"/>
    <x v="1"/>
    <x v="0"/>
  </r>
  <r>
    <x v="3"/>
    <x v="27"/>
    <x v="360"/>
    <x v="2"/>
    <x v="1602"/>
    <x v="115"/>
    <x v="20"/>
    <x v="1"/>
    <x v="1"/>
    <x v="19"/>
    <x v="4"/>
    <x v="607"/>
    <x v="20"/>
    <x v="809"/>
    <x v="31"/>
    <x v="945"/>
    <x v="0"/>
    <x v="990"/>
    <x v="905"/>
    <x v="787"/>
    <x v="230"/>
    <x v="1042"/>
    <x v="1019"/>
    <x v="1004"/>
    <x v="3"/>
    <x v="1"/>
    <x v="0"/>
  </r>
  <r>
    <x v="3"/>
    <x v="27"/>
    <x v="396"/>
    <x v="2"/>
    <x v="1603"/>
    <x v="116"/>
    <x v="20"/>
    <x v="1"/>
    <x v="1"/>
    <x v="19"/>
    <x v="4"/>
    <x v="586"/>
    <x v="20"/>
    <x v="780"/>
    <x v="31"/>
    <x v="910"/>
    <x v="0"/>
    <x v="954"/>
    <x v="875"/>
    <x v="755"/>
    <x v="230"/>
    <x v="1007"/>
    <x v="981"/>
    <x v="967"/>
    <x v="3"/>
    <x v="1"/>
    <x v="0"/>
  </r>
  <r>
    <x v="3"/>
    <x v="27"/>
    <x v="417"/>
    <x v="2"/>
    <x v="1604"/>
    <x v="117"/>
    <x v="19"/>
    <x v="1"/>
    <x v="1"/>
    <x v="19"/>
    <x v="0"/>
    <x v="522"/>
    <x v="19"/>
    <x v="691"/>
    <x v="31"/>
    <x v="802"/>
    <x v="0"/>
    <x v="850"/>
    <x v="775"/>
    <x v="654"/>
    <x v="230"/>
    <x v="891"/>
    <x v="868"/>
    <x v="854"/>
    <x v="3"/>
    <x v="1"/>
    <x v="0"/>
  </r>
  <r>
    <x v="5"/>
    <x v="26"/>
    <x v="800"/>
    <x v="4"/>
    <x v="323"/>
    <x v="896"/>
    <x v="34"/>
    <x v="1"/>
    <x v="1"/>
    <x v="19"/>
    <x v="0"/>
    <x v="758"/>
    <x v="34"/>
    <x v="984"/>
    <x v="31"/>
    <x v="1116"/>
    <x v="0"/>
    <x v="1185"/>
    <x v="1061"/>
    <x v="893"/>
    <x v="230"/>
    <x v="1258"/>
    <x v="1225"/>
    <x v="1206"/>
    <x v="5"/>
    <x v="0"/>
    <x v="0"/>
  </r>
  <r>
    <x v="5"/>
    <x v="26"/>
    <x v="461"/>
    <x v="4"/>
    <x v="324"/>
    <x v="897"/>
    <x v="8"/>
    <x v="1"/>
    <x v="1"/>
    <x v="19"/>
    <x v="0"/>
    <x v="253"/>
    <x v="8"/>
    <x v="314"/>
    <x v="31"/>
    <x v="388"/>
    <x v="0"/>
    <x v="423"/>
    <x v="383"/>
    <x v="923"/>
    <x v="230"/>
    <x v="423"/>
    <x v="437"/>
    <x v="432"/>
    <x v="5"/>
    <x v="0"/>
    <x v="0"/>
  </r>
  <r>
    <x v="5"/>
    <x v="27"/>
    <x v="444"/>
    <x v="4"/>
    <x v="325"/>
    <x v="898"/>
    <x v="25"/>
    <x v="1"/>
    <x v="1"/>
    <x v="19"/>
    <x v="0"/>
    <x v="689"/>
    <x v="25"/>
    <x v="910"/>
    <x v="31"/>
    <x v="1046"/>
    <x v="0"/>
    <x v="1101"/>
    <x v="1000"/>
    <x v="880"/>
    <x v="230"/>
    <x v="1188"/>
    <x v="1140"/>
    <x v="1115"/>
    <x v="5"/>
    <x v="0"/>
    <x v="0"/>
  </r>
  <r>
    <x v="5"/>
    <x v="27"/>
    <x v="687"/>
    <x v="4"/>
    <x v="326"/>
    <x v="899"/>
    <x v="58"/>
    <x v="1"/>
    <x v="1"/>
    <x v="38"/>
    <x v="0"/>
    <x v="837"/>
    <x v="58"/>
    <x v="1066"/>
    <x v="12"/>
    <x v="1196"/>
    <x v="0"/>
    <x v="1264"/>
    <x v="1097"/>
    <x v="910"/>
    <x v="230"/>
    <x v="1334"/>
    <x v="1300"/>
    <x v="1282"/>
    <x v="5"/>
    <x v="0"/>
    <x v="0"/>
  </r>
  <r>
    <x v="1"/>
    <x v="26"/>
    <x v="115"/>
    <x v="12"/>
    <x v="991"/>
    <x v="1015"/>
    <x v="0"/>
    <x v="2"/>
    <x v="1"/>
    <x v="0"/>
    <x v="0"/>
    <x v="921"/>
    <x v="0"/>
    <x v="0"/>
    <x v="32"/>
    <x v="0"/>
    <x v="4"/>
    <x v="0"/>
    <x v="0"/>
    <x v="0"/>
    <x v="230"/>
    <x v="0"/>
    <x v="0"/>
    <x v="0"/>
    <x v="21"/>
    <x v="3"/>
    <x v="2"/>
  </r>
  <r>
    <x v="1"/>
    <x v="26"/>
    <x v="258"/>
    <x v="9"/>
    <x v="992"/>
    <x v="676"/>
    <x v="20"/>
    <x v="1"/>
    <x v="1"/>
    <x v="43"/>
    <x v="0"/>
    <x v="600"/>
    <x v="20"/>
    <x v="801"/>
    <x v="7"/>
    <x v="847"/>
    <x v="0"/>
    <x v="895"/>
    <x v="820"/>
    <x v="695"/>
    <x v="230"/>
    <x v="938"/>
    <x v="914"/>
    <x v="899"/>
    <x v="16"/>
    <x v="1"/>
    <x v="0"/>
  </r>
  <r>
    <x v="1"/>
    <x v="26"/>
    <x v="115"/>
    <x v="12"/>
    <x v="993"/>
    <x v="1015"/>
    <x v="0"/>
    <x v="2"/>
    <x v="1"/>
    <x v="0"/>
    <x v="0"/>
    <x v="921"/>
    <x v="0"/>
    <x v="0"/>
    <x v="32"/>
    <x v="0"/>
    <x v="4"/>
    <x v="0"/>
    <x v="0"/>
    <x v="0"/>
    <x v="230"/>
    <x v="0"/>
    <x v="0"/>
    <x v="0"/>
    <x v="21"/>
    <x v="3"/>
    <x v="2"/>
  </r>
  <r>
    <x v="1"/>
    <x v="26"/>
    <x v="732"/>
    <x v="9"/>
    <x v="1406"/>
    <x v="677"/>
    <x v="17"/>
    <x v="1"/>
    <x v="1"/>
    <x v="38"/>
    <x v="0"/>
    <x v="469"/>
    <x v="17"/>
    <x v="622"/>
    <x v="12"/>
    <x v="695"/>
    <x v="0"/>
    <x v="744"/>
    <x v="676"/>
    <x v="569"/>
    <x v="230"/>
    <x v="787"/>
    <x v="758"/>
    <x v="747"/>
    <x v="16"/>
    <x v="1"/>
    <x v="0"/>
  </r>
  <r>
    <x v="1"/>
    <x v="26"/>
    <x v="768"/>
    <x v="9"/>
    <x v="1407"/>
    <x v="678"/>
    <x v="16"/>
    <x v="1"/>
    <x v="1"/>
    <x v="43"/>
    <x v="0"/>
    <x v="466"/>
    <x v="16"/>
    <x v="618"/>
    <x v="7"/>
    <x v="682"/>
    <x v="0"/>
    <x v="731"/>
    <x v="662"/>
    <x v="561"/>
    <x v="230"/>
    <x v="776"/>
    <x v="742"/>
    <x v="734"/>
    <x v="16"/>
    <x v="1"/>
    <x v="0"/>
  </r>
  <r>
    <x v="1"/>
    <x v="26"/>
    <x v="180"/>
    <x v="9"/>
    <x v="1408"/>
    <x v="679"/>
    <x v="20"/>
    <x v="1"/>
    <x v="1"/>
    <x v="38"/>
    <x v="0"/>
    <x v="654"/>
    <x v="20"/>
    <x v="868"/>
    <x v="12"/>
    <x v="967"/>
    <x v="0"/>
    <x v="1018"/>
    <x v="928"/>
    <x v="810"/>
    <x v="230"/>
    <x v="1076"/>
    <x v="1048"/>
    <x v="1032"/>
    <x v="16"/>
    <x v="1"/>
    <x v="0"/>
  </r>
  <r>
    <x v="1"/>
    <x v="26"/>
    <x v="793"/>
    <x v="9"/>
    <x v="1409"/>
    <x v="680"/>
    <x v="7"/>
    <x v="1"/>
    <x v="1"/>
    <x v="43"/>
    <x v="0"/>
    <x v="214"/>
    <x v="7"/>
    <x v="259"/>
    <x v="7"/>
    <x v="299"/>
    <x v="0"/>
    <x v="335"/>
    <x v="306"/>
    <x v="248"/>
    <x v="230"/>
    <x v="375"/>
    <x v="349"/>
    <x v="348"/>
    <x v="16"/>
    <x v="1"/>
    <x v="0"/>
  </r>
  <r>
    <x v="1"/>
    <x v="26"/>
    <x v="322"/>
    <x v="9"/>
    <x v="1410"/>
    <x v="681"/>
    <x v="8"/>
    <x v="1"/>
    <x v="1"/>
    <x v="38"/>
    <x v="0"/>
    <x v="244"/>
    <x v="8"/>
    <x v="301"/>
    <x v="12"/>
    <x v="352"/>
    <x v="0"/>
    <x v="389"/>
    <x v="351"/>
    <x v="294"/>
    <x v="230"/>
    <x v="427"/>
    <x v="403"/>
    <x v="398"/>
    <x v="16"/>
    <x v="1"/>
    <x v="0"/>
  </r>
  <r>
    <x v="1"/>
    <x v="26"/>
    <x v="8"/>
    <x v="9"/>
    <x v="1411"/>
    <x v="682"/>
    <x v="13"/>
    <x v="1"/>
    <x v="1"/>
    <x v="38"/>
    <x v="0"/>
    <x v="453"/>
    <x v="13"/>
    <x v="602"/>
    <x v="12"/>
    <x v="672"/>
    <x v="0"/>
    <x v="720"/>
    <x v="653"/>
    <x v="552"/>
    <x v="230"/>
    <x v="762"/>
    <x v="732"/>
    <x v="722"/>
    <x v="16"/>
    <x v="1"/>
    <x v="0"/>
  </r>
  <r>
    <x v="1"/>
    <x v="26"/>
    <x v="460"/>
    <x v="9"/>
    <x v="1412"/>
    <x v="683"/>
    <x v="7"/>
    <x v="1"/>
    <x v="1"/>
    <x v="38"/>
    <x v="0"/>
    <x v="209"/>
    <x v="7"/>
    <x v="253"/>
    <x v="12"/>
    <x v="303"/>
    <x v="0"/>
    <x v="339"/>
    <x v="309"/>
    <x v="252"/>
    <x v="230"/>
    <x v="378"/>
    <x v="353"/>
    <x v="352"/>
    <x v="16"/>
    <x v="1"/>
    <x v="0"/>
  </r>
  <r>
    <x v="1"/>
    <x v="26"/>
    <x v="639"/>
    <x v="9"/>
    <x v="1413"/>
    <x v="684"/>
    <x v="20"/>
    <x v="1"/>
    <x v="1"/>
    <x v="38"/>
    <x v="0"/>
    <x v="578"/>
    <x v="20"/>
    <x v="769"/>
    <x v="12"/>
    <x v="841"/>
    <x v="0"/>
    <x v="890"/>
    <x v="815"/>
    <x v="690"/>
    <x v="230"/>
    <x v="933"/>
    <x v="909"/>
    <x v="894"/>
    <x v="16"/>
    <x v="1"/>
    <x v="0"/>
  </r>
  <r>
    <x v="1"/>
    <x v="26"/>
    <x v="577"/>
    <x v="9"/>
    <x v="1414"/>
    <x v="685"/>
    <x v="9"/>
    <x v="1"/>
    <x v="1"/>
    <x v="38"/>
    <x v="0"/>
    <x v="282"/>
    <x v="9"/>
    <x v="354"/>
    <x v="12"/>
    <x v="412"/>
    <x v="0"/>
    <x v="445"/>
    <x v="407"/>
    <x v="348"/>
    <x v="230"/>
    <x v="482"/>
    <x v="457"/>
    <x v="454"/>
    <x v="16"/>
    <x v="1"/>
    <x v="0"/>
  </r>
  <r>
    <x v="1"/>
    <x v="26"/>
    <x v="555"/>
    <x v="9"/>
    <x v="1415"/>
    <x v="686"/>
    <x v="7"/>
    <x v="1"/>
    <x v="1"/>
    <x v="38"/>
    <x v="0"/>
    <x v="170"/>
    <x v="7"/>
    <x v="197"/>
    <x v="12"/>
    <x v="245"/>
    <x v="0"/>
    <x v="281"/>
    <x v="249"/>
    <x v="199"/>
    <x v="230"/>
    <x v="316"/>
    <x v="293"/>
    <x v="290"/>
    <x v="16"/>
    <x v="1"/>
    <x v="0"/>
  </r>
  <r>
    <x v="1"/>
    <x v="26"/>
    <x v="198"/>
    <x v="9"/>
    <x v="1416"/>
    <x v="687"/>
    <x v="2"/>
    <x v="0"/>
    <x v="1"/>
    <x v="18"/>
    <x v="0"/>
    <x v="39"/>
    <x v="2"/>
    <x v="40"/>
    <x v="12"/>
    <x v="47"/>
    <x v="2"/>
    <x v="89"/>
    <x v="85"/>
    <x v="39"/>
    <x v="230"/>
    <x v="111"/>
    <x v="96"/>
    <x v="95"/>
    <x v="16"/>
    <x v="1"/>
    <x v="0"/>
  </r>
  <r>
    <x v="1"/>
    <x v="26"/>
    <x v="539"/>
    <x v="9"/>
    <x v="1417"/>
    <x v="688"/>
    <x v="20"/>
    <x v="1"/>
    <x v="1"/>
    <x v="38"/>
    <x v="0"/>
    <x v="667"/>
    <x v="20"/>
    <x v="882"/>
    <x v="12"/>
    <x v="989"/>
    <x v="0"/>
    <x v="1044"/>
    <x v="949"/>
    <x v="830"/>
    <x v="230"/>
    <x v="1101"/>
    <x v="1075"/>
    <x v="1056"/>
    <x v="16"/>
    <x v="1"/>
    <x v="0"/>
  </r>
  <r>
    <x v="1"/>
    <x v="26"/>
    <x v="578"/>
    <x v="9"/>
    <x v="1418"/>
    <x v="689"/>
    <x v="10"/>
    <x v="1"/>
    <x v="1"/>
    <x v="38"/>
    <x v="0"/>
    <x v="335"/>
    <x v="10"/>
    <x v="435"/>
    <x v="12"/>
    <x v="496"/>
    <x v="0"/>
    <x v="541"/>
    <x v="491"/>
    <x v="424"/>
    <x v="230"/>
    <x v="583"/>
    <x v="557"/>
    <x v="553"/>
    <x v="16"/>
    <x v="1"/>
    <x v="0"/>
  </r>
  <r>
    <x v="1"/>
    <x v="26"/>
    <x v="309"/>
    <x v="9"/>
    <x v="1419"/>
    <x v="690"/>
    <x v="20"/>
    <x v="1"/>
    <x v="1"/>
    <x v="38"/>
    <x v="0"/>
    <x v="660"/>
    <x v="20"/>
    <x v="875"/>
    <x v="12"/>
    <x v="975"/>
    <x v="0"/>
    <x v="1028"/>
    <x v="936"/>
    <x v="817"/>
    <x v="230"/>
    <x v="1085"/>
    <x v="1057"/>
    <x v="1041"/>
    <x v="16"/>
    <x v="1"/>
    <x v="0"/>
  </r>
  <r>
    <x v="1"/>
    <x v="26"/>
    <x v="73"/>
    <x v="9"/>
    <x v="1420"/>
    <x v="691"/>
    <x v="20"/>
    <x v="1"/>
    <x v="1"/>
    <x v="38"/>
    <x v="0"/>
    <x v="662"/>
    <x v="20"/>
    <x v="877"/>
    <x v="12"/>
    <x v="979"/>
    <x v="0"/>
    <x v="1032"/>
    <x v="939"/>
    <x v="821"/>
    <x v="230"/>
    <x v="1090"/>
    <x v="1062"/>
    <x v="1046"/>
    <x v="16"/>
    <x v="1"/>
    <x v="0"/>
  </r>
  <r>
    <x v="1"/>
    <x v="26"/>
    <x v="320"/>
    <x v="9"/>
    <x v="1421"/>
    <x v="692"/>
    <x v="20"/>
    <x v="1"/>
    <x v="1"/>
    <x v="38"/>
    <x v="0"/>
    <x v="573"/>
    <x v="20"/>
    <x v="764"/>
    <x v="12"/>
    <x v="833"/>
    <x v="0"/>
    <x v="881"/>
    <x v="806"/>
    <x v="683"/>
    <x v="230"/>
    <x v="922"/>
    <x v="901"/>
    <x v="885"/>
    <x v="16"/>
    <x v="1"/>
    <x v="0"/>
  </r>
  <r>
    <x v="1"/>
    <x v="26"/>
    <x v="722"/>
    <x v="9"/>
    <x v="1422"/>
    <x v="693"/>
    <x v="9"/>
    <x v="1"/>
    <x v="1"/>
    <x v="38"/>
    <x v="0"/>
    <x v="281"/>
    <x v="9"/>
    <x v="351"/>
    <x v="12"/>
    <x v="409"/>
    <x v="0"/>
    <x v="442"/>
    <x v="404"/>
    <x v="345"/>
    <x v="230"/>
    <x v="479"/>
    <x v="454"/>
    <x v="451"/>
    <x v="16"/>
    <x v="1"/>
    <x v="0"/>
  </r>
  <r>
    <x v="1"/>
    <x v="26"/>
    <x v="224"/>
    <x v="9"/>
    <x v="1423"/>
    <x v="694"/>
    <x v="15"/>
    <x v="1"/>
    <x v="1"/>
    <x v="38"/>
    <x v="0"/>
    <x v="419"/>
    <x v="15"/>
    <x v="554"/>
    <x v="12"/>
    <x v="618"/>
    <x v="0"/>
    <x v="664"/>
    <x v="604"/>
    <x v="516"/>
    <x v="230"/>
    <x v="713"/>
    <x v="681"/>
    <x v="671"/>
    <x v="16"/>
    <x v="1"/>
    <x v="0"/>
  </r>
  <r>
    <x v="1"/>
    <x v="26"/>
    <x v="776"/>
    <x v="9"/>
    <x v="1424"/>
    <x v="695"/>
    <x v="20"/>
    <x v="1"/>
    <x v="1"/>
    <x v="38"/>
    <x v="0"/>
    <x v="675"/>
    <x v="20"/>
    <x v="892"/>
    <x v="12"/>
    <x v="1001"/>
    <x v="0"/>
    <x v="1058"/>
    <x v="959"/>
    <x v="839"/>
    <x v="230"/>
    <x v="1115"/>
    <x v="1089"/>
    <x v="1071"/>
    <x v="16"/>
    <x v="1"/>
    <x v="0"/>
  </r>
  <r>
    <x v="1"/>
    <x v="26"/>
    <x v="378"/>
    <x v="9"/>
    <x v="1425"/>
    <x v="697"/>
    <x v="20"/>
    <x v="1"/>
    <x v="1"/>
    <x v="46"/>
    <x v="0"/>
    <x v="573"/>
    <x v="20"/>
    <x v="764"/>
    <x v="4"/>
    <x v="779"/>
    <x v="0"/>
    <x v="826"/>
    <x v="752"/>
    <x v="631"/>
    <x v="230"/>
    <x v="866"/>
    <x v="842"/>
    <x v="828"/>
    <x v="16"/>
    <x v="1"/>
    <x v="0"/>
  </r>
  <r>
    <x v="1"/>
    <x v="26"/>
    <x v="232"/>
    <x v="9"/>
    <x v="1426"/>
    <x v="696"/>
    <x v="6"/>
    <x v="0"/>
    <x v="1"/>
    <x v="18"/>
    <x v="0"/>
    <x v="136"/>
    <x v="6"/>
    <x v="151"/>
    <x v="12"/>
    <x v="189"/>
    <x v="2"/>
    <x v="275"/>
    <x v="283"/>
    <x v="154"/>
    <x v="230"/>
    <x v="310"/>
    <x v="297"/>
    <x v="284"/>
    <x v="16"/>
    <x v="1"/>
    <x v="0"/>
  </r>
  <r>
    <x v="1"/>
    <x v="26"/>
    <x v="285"/>
    <x v="9"/>
    <x v="1427"/>
    <x v="700"/>
    <x v="15"/>
    <x v="1"/>
    <x v="1"/>
    <x v="38"/>
    <x v="0"/>
    <x v="452"/>
    <x v="15"/>
    <x v="599"/>
    <x v="12"/>
    <x v="669"/>
    <x v="0"/>
    <x v="716"/>
    <x v="650"/>
    <x v="549"/>
    <x v="230"/>
    <x v="759"/>
    <x v="729"/>
    <x v="718"/>
    <x v="16"/>
    <x v="1"/>
    <x v="0"/>
  </r>
  <r>
    <x v="1"/>
    <x v="26"/>
    <x v="369"/>
    <x v="9"/>
    <x v="1428"/>
    <x v="698"/>
    <x v="10"/>
    <x v="1"/>
    <x v="1"/>
    <x v="38"/>
    <x v="0"/>
    <x v="309"/>
    <x v="10"/>
    <x v="395"/>
    <x v="12"/>
    <x v="453"/>
    <x v="0"/>
    <x v="494"/>
    <x v="449"/>
    <x v="385"/>
    <x v="230"/>
    <x v="532"/>
    <x v="509"/>
    <x v="508"/>
    <x v="16"/>
    <x v="1"/>
    <x v="0"/>
  </r>
  <r>
    <x v="1"/>
    <x v="26"/>
    <x v="300"/>
    <x v="9"/>
    <x v="1429"/>
    <x v="699"/>
    <x v="20"/>
    <x v="1"/>
    <x v="1"/>
    <x v="38"/>
    <x v="0"/>
    <x v="604"/>
    <x v="20"/>
    <x v="806"/>
    <x v="12"/>
    <x v="889"/>
    <x v="0"/>
    <x v="935"/>
    <x v="856"/>
    <x v="734"/>
    <x v="230"/>
    <x v="983"/>
    <x v="955"/>
    <x v="942"/>
    <x v="16"/>
    <x v="1"/>
    <x v="0"/>
  </r>
  <r>
    <x v="1"/>
    <x v="26"/>
    <x v="310"/>
    <x v="9"/>
    <x v="1430"/>
    <x v="705"/>
    <x v="14"/>
    <x v="1"/>
    <x v="1"/>
    <x v="38"/>
    <x v="0"/>
    <x v="364"/>
    <x v="14"/>
    <x v="479"/>
    <x v="12"/>
    <x v="541"/>
    <x v="0"/>
    <x v="582"/>
    <x v="538"/>
    <x v="460"/>
    <x v="230"/>
    <x v="623"/>
    <x v="599"/>
    <x v="596"/>
    <x v="16"/>
    <x v="1"/>
    <x v="0"/>
  </r>
  <r>
    <x v="1"/>
    <x v="26"/>
    <x v="171"/>
    <x v="9"/>
    <x v="1431"/>
    <x v="706"/>
    <x v="20"/>
    <x v="1"/>
    <x v="1"/>
    <x v="38"/>
    <x v="0"/>
    <x v="484"/>
    <x v="20"/>
    <x v="640"/>
    <x v="12"/>
    <x v="714"/>
    <x v="0"/>
    <x v="764"/>
    <x v="693"/>
    <x v="584"/>
    <x v="230"/>
    <x v="810"/>
    <x v="776"/>
    <x v="767"/>
    <x v="16"/>
    <x v="1"/>
    <x v="0"/>
  </r>
  <r>
    <x v="1"/>
    <x v="26"/>
    <x v="435"/>
    <x v="9"/>
    <x v="1432"/>
    <x v="701"/>
    <x v="15"/>
    <x v="1"/>
    <x v="1"/>
    <x v="38"/>
    <x v="0"/>
    <x v="399"/>
    <x v="15"/>
    <x v="524"/>
    <x v="12"/>
    <x v="588"/>
    <x v="0"/>
    <x v="637"/>
    <x v="577"/>
    <x v="498"/>
    <x v="230"/>
    <x v="684"/>
    <x v="649"/>
    <x v="643"/>
    <x v="16"/>
    <x v="1"/>
    <x v="0"/>
  </r>
  <r>
    <x v="1"/>
    <x v="26"/>
    <x v="305"/>
    <x v="9"/>
    <x v="1433"/>
    <x v="50"/>
    <x v="6"/>
    <x v="1"/>
    <x v="1"/>
    <x v="38"/>
    <x v="0"/>
    <x v="167"/>
    <x v="6"/>
    <x v="193"/>
    <x v="12"/>
    <x v="240"/>
    <x v="0"/>
    <x v="273"/>
    <x v="244"/>
    <x v="194"/>
    <x v="230"/>
    <x v="307"/>
    <x v="287"/>
    <x v="282"/>
    <x v="16"/>
    <x v="1"/>
    <x v="0"/>
  </r>
  <r>
    <x v="1"/>
    <x v="26"/>
    <x v="669"/>
    <x v="9"/>
    <x v="1434"/>
    <x v="704"/>
    <x v="12"/>
    <x v="1"/>
    <x v="1"/>
    <x v="38"/>
    <x v="0"/>
    <x v="313"/>
    <x v="12"/>
    <x v="401"/>
    <x v="12"/>
    <x v="461"/>
    <x v="0"/>
    <x v="503"/>
    <x v="456"/>
    <x v="393"/>
    <x v="230"/>
    <x v="540"/>
    <x v="520"/>
    <x v="517"/>
    <x v="16"/>
    <x v="1"/>
    <x v="0"/>
  </r>
  <r>
    <x v="1"/>
    <x v="26"/>
    <x v="739"/>
    <x v="9"/>
    <x v="1435"/>
    <x v="703"/>
    <x v="15"/>
    <x v="1"/>
    <x v="1"/>
    <x v="38"/>
    <x v="0"/>
    <x v="386"/>
    <x v="15"/>
    <x v="507"/>
    <x v="12"/>
    <x v="574"/>
    <x v="0"/>
    <x v="620"/>
    <x v="565"/>
    <x v="486"/>
    <x v="230"/>
    <x v="665"/>
    <x v="631"/>
    <x v="629"/>
    <x v="16"/>
    <x v="1"/>
    <x v="0"/>
  </r>
  <r>
    <x v="1"/>
    <x v="26"/>
    <x v="168"/>
    <x v="9"/>
    <x v="1436"/>
    <x v="702"/>
    <x v="20"/>
    <x v="1"/>
    <x v="1"/>
    <x v="38"/>
    <x v="0"/>
    <x v="504"/>
    <x v="20"/>
    <x v="665"/>
    <x v="12"/>
    <x v="736"/>
    <x v="0"/>
    <x v="789"/>
    <x v="717"/>
    <x v="602"/>
    <x v="230"/>
    <x v="837"/>
    <x v="803"/>
    <x v="792"/>
    <x v="16"/>
    <x v="1"/>
    <x v="0"/>
  </r>
  <r>
    <x v="1"/>
    <x v="27"/>
    <x v="642"/>
    <x v="9"/>
    <x v="1437"/>
    <x v="57"/>
    <x v="19"/>
    <x v="0"/>
    <x v="1"/>
    <x v="18"/>
    <x v="0"/>
    <x v="508"/>
    <x v="19"/>
    <x v="671"/>
    <x v="12"/>
    <x v="740"/>
    <x v="2"/>
    <x v="1008"/>
    <x v="987"/>
    <x v="605"/>
    <x v="230"/>
    <x v="1071"/>
    <x v="1064"/>
    <x v="1023"/>
    <x v="16"/>
    <x v="1"/>
    <x v="0"/>
  </r>
  <r>
    <x v="1"/>
    <x v="27"/>
    <x v="32"/>
    <x v="9"/>
    <x v="1438"/>
    <x v="51"/>
    <x v="20"/>
    <x v="1"/>
    <x v="1"/>
    <x v="38"/>
    <x v="0"/>
    <x v="565"/>
    <x v="20"/>
    <x v="752"/>
    <x v="12"/>
    <x v="817"/>
    <x v="0"/>
    <x v="865"/>
    <x v="791"/>
    <x v="668"/>
    <x v="230"/>
    <x v="905"/>
    <x v="885"/>
    <x v="870"/>
    <x v="16"/>
    <x v="1"/>
    <x v="0"/>
  </r>
  <r>
    <x v="1"/>
    <x v="27"/>
    <x v="38"/>
    <x v="9"/>
    <x v="1439"/>
    <x v="52"/>
    <x v="20"/>
    <x v="1"/>
    <x v="1"/>
    <x v="38"/>
    <x v="0"/>
    <x v="540"/>
    <x v="20"/>
    <x v="720"/>
    <x v="12"/>
    <x v="781"/>
    <x v="0"/>
    <x v="828"/>
    <x v="754"/>
    <x v="633"/>
    <x v="230"/>
    <x v="869"/>
    <x v="845"/>
    <x v="830"/>
    <x v="16"/>
    <x v="1"/>
    <x v="0"/>
  </r>
  <r>
    <x v="1"/>
    <x v="27"/>
    <x v="53"/>
    <x v="9"/>
    <x v="1440"/>
    <x v="53"/>
    <x v="20"/>
    <x v="1"/>
    <x v="1"/>
    <x v="38"/>
    <x v="0"/>
    <x v="532"/>
    <x v="20"/>
    <x v="707"/>
    <x v="12"/>
    <x v="767"/>
    <x v="0"/>
    <x v="817"/>
    <x v="743"/>
    <x v="626"/>
    <x v="230"/>
    <x v="862"/>
    <x v="832"/>
    <x v="819"/>
    <x v="16"/>
    <x v="1"/>
    <x v="0"/>
  </r>
  <r>
    <x v="1"/>
    <x v="27"/>
    <x v="115"/>
    <x v="12"/>
    <x v="1441"/>
    <x v="1015"/>
    <x v="0"/>
    <x v="2"/>
    <x v="1"/>
    <x v="0"/>
    <x v="0"/>
    <x v="921"/>
    <x v="0"/>
    <x v="0"/>
    <x v="32"/>
    <x v="0"/>
    <x v="4"/>
    <x v="0"/>
    <x v="0"/>
    <x v="0"/>
    <x v="230"/>
    <x v="0"/>
    <x v="0"/>
    <x v="0"/>
    <x v="21"/>
    <x v="3"/>
    <x v="2"/>
  </r>
  <r>
    <x v="0"/>
    <x v="27"/>
    <x v="462"/>
    <x v="2"/>
    <x v="1172"/>
    <x v="118"/>
    <x v="20"/>
    <x v="0"/>
    <x v="1"/>
    <x v="18"/>
    <x v="0"/>
    <x v="636"/>
    <x v="20"/>
    <x v="848"/>
    <x v="12"/>
    <x v="941"/>
    <x v="2"/>
    <x v="1100"/>
    <x v="1031"/>
    <x v="782"/>
    <x v="230"/>
    <x v="1169"/>
    <x v="1150"/>
    <x v="1114"/>
    <x v="3"/>
    <x v="1"/>
    <x v="0"/>
  </r>
  <r>
    <x v="0"/>
    <x v="27"/>
    <x v="175"/>
    <x v="9"/>
    <x v="1173"/>
    <x v="58"/>
    <x v="11"/>
    <x v="1"/>
    <x v="1"/>
    <x v="38"/>
    <x v="0"/>
    <x v="327"/>
    <x v="11"/>
    <x v="423"/>
    <x v="12"/>
    <x v="484"/>
    <x v="0"/>
    <x v="532"/>
    <x v="480"/>
    <x v="415"/>
    <x v="230"/>
    <x v="574"/>
    <x v="546"/>
    <x v="544"/>
    <x v="16"/>
    <x v="1"/>
    <x v="0"/>
  </r>
  <r>
    <x v="0"/>
    <x v="27"/>
    <x v="661"/>
    <x v="9"/>
    <x v="1174"/>
    <x v="59"/>
    <x v="20"/>
    <x v="1"/>
    <x v="1"/>
    <x v="38"/>
    <x v="0"/>
    <x v="542"/>
    <x v="20"/>
    <x v="723"/>
    <x v="12"/>
    <x v="784"/>
    <x v="0"/>
    <x v="831"/>
    <x v="757"/>
    <x v="636"/>
    <x v="230"/>
    <x v="872"/>
    <x v="848"/>
    <x v="833"/>
    <x v="16"/>
    <x v="1"/>
    <x v="0"/>
  </r>
  <r>
    <x v="0"/>
    <x v="27"/>
    <x v="644"/>
    <x v="2"/>
    <x v="1175"/>
    <x v="119"/>
    <x v="10"/>
    <x v="1"/>
    <x v="1"/>
    <x v="19"/>
    <x v="0"/>
    <x v="326"/>
    <x v="10"/>
    <x v="422"/>
    <x v="31"/>
    <x v="500"/>
    <x v="0"/>
    <x v="544"/>
    <x v="494"/>
    <x v="427"/>
    <x v="230"/>
    <x v="586"/>
    <x v="561"/>
    <x v="556"/>
    <x v="3"/>
    <x v="1"/>
    <x v="0"/>
  </r>
  <r>
    <x v="0"/>
    <x v="27"/>
    <x v="10"/>
    <x v="2"/>
    <x v="1176"/>
    <x v="120"/>
    <x v="7"/>
    <x v="1"/>
    <x v="1"/>
    <x v="19"/>
    <x v="0"/>
    <x v="198"/>
    <x v="7"/>
    <x v="237"/>
    <x v="31"/>
    <x v="297"/>
    <x v="0"/>
    <x v="333"/>
    <x v="304"/>
    <x v="246"/>
    <x v="230"/>
    <x v="373"/>
    <x v="347"/>
    <x v="346"/>
    <x v="3"/>
    <x v="1"/>
    <x v="0"/>
  </r>
  <r>
    <x v="0"/>
    <x v="27"/>
    <x v="419"/>
    <x v="2"/>
    <x v="1177"/>
    <x v="121"/>
    <x v="16"/>
    <x v="1"/>
    <x v="1"/>
    <x v="19"/>
    <x v="0"/>
    <x v="485"/>
    <x v="16"/>
    <x v="642"/>
    <x v="31"/>
    <x v="731"/>
    <x v="0"/>
    <x v="783"/>
    <x v="712"/>
    <x v="598"/>
    <x v="230"/>
    <x v="833"/>
    <x v="797"/>
    <x v="786"/>
    <x v="3"/>
    <x v="1"/>
    <x v="0"/>
  </r>
  <r>
    <x v="0"/>
    <x v="27"/>
    <x v="94"/>
    <x v="2"/>
    <x v="1178"/>
    <x v="122"/>
    <x v="4"/>
    <x v="1"/>
    <x v="1"/>
    <x v="19"/>
    <x v="0"/>
    <x v="91"/>
    <x v="4"/>
    <x v="96"/>
    <x v="31"/>
    <x v="132"/>
    <x v="0"/>
    <x v="153"/>
    <x v="134"/>
    <x v="104"/>
    <x v="230"/>
    <x v="186"/>
    <x v="163"/>
    <x v="161"/>
    <x v="3"/>
    <x v="1"/>
    <x v="0"/>
  </r>
  <r>
    <x v="0"/>
    <x v="27"/>
    <x v="147"/>
    <x v="2"/>
    <x v="1179"/>
    <x v="123"/>
    <x v="3"/>
    <x v="1"/>
    <x v="1"/>
    <x v="19"/>
    <x v="0"/>
    <x v="58"/>
    <x v="3"/>
    <x v="60"/>
    <x v="31"/>
    <x v="81"/>
    <x v="0"/>
    <x v="99"/>
    <x v="88"/>
    <x v="66"/>
    <x v="230"/>
    <x v="126"/>
    <x v="105"/>
    <x v="105"/>
    <x v="3"/>
    <x v="1"/>
    <x v="0"/>
  </r>
  <r>
    <x v="0"/>
    <x v="27"/>
    <x v="851"/>
    <x v="2"/>
    <x v="1180"/>
    <x v="124"/>
    <x v="20"/>
    <x v="0"/>
    <x v="1"/>
    <x v="18"/>
    <x v="0"/>
    <x v="641"/>
    <x v="20"/>
    <x v="854"/>
    <x v="12"/>
    <x v="951"/>
    <x v="2"/>
    <x v="1104"/>
    <x v="1033"/>
    <x v="793"/>
    <x v="230"/>
    <x v="1172"/>
    <x v="1153"/>
    <x v="1117"/>
    <x v="3"/>
    <x v="1"/>
    <x v="0"/>
  </r>
  <r>
    <x v="0"/>
    <x v="27"/>
    <x v="153"/>
    <x v="2"/>
    <x v="1181"/>
    <x v="125"/>
    <x v="2"/>
    <x v="0"/>
    <x v="1"/>
    <x v="18"/>
    <x v="0"/>
    <x v="31"/>
    <x v="2"/>
    <x v="32"/>
    <x v="12"/>
    <x v="40"/>
    <x v="2"/>
    <x v="73"/>
    <x v="80"/>
    <x v="35"/>
    <x v="230"/>
    <x v="97"/>
    <x v="83"/>
    <x v="78"/>
    <x v="3"/>
    <x v="1"/>
    <x v="0"/>
  </r>
  <r>
    <x v="0"/>
    <x v="27"/>
    <x v="54"/>
    <x v="2"/>
    <x v="1182"/>
    <x v="126"/>
    <x v="20"/>
    <x v="1"/>
    <x v="1"/>
    <x v="19"/>
    <x v="0"/>
    <x v="579"/>
    <x v="20"/>
    <x v="770"/>
    <x v="31"/>
    <x v="902"/>
    <x v="0"/>
    <x v="947"/>
    <x v="867"/>
    <x v="747"/>
    <x v="230"/>
    <x v="996"/>
    <x v="970"/>
    <x v="954"/>
    <x v="3"/>
    <x v="1"/>
    <x v="0"/>
  </r>
  <r>
    <x v="0"/>
    <x v="27"/>
    <x v="755"/>
    <x v="2"/>
    <x v="1183"/>
    <x v="127"/>
    <x v="20"/>
    <x v="1"/>
    <x v="1"/>
    <x v="19"/>
    <x v="0"/>
    <x v="610"/>
    <x v="20"/>
    <x v="812"/>
    <x v="31"/>
    <x v="952"/>
    <x v="0"/>
    <x v="998"/>
    <x v="912"/>
    <x v="794"/>
    <x v="230"/>
    <x v="1048"/>
    <x v="1027"/>
    <x v="1011"/>
    <x v="3"/>
    <x v="1"/>
    <x v="0"/>
  </r>
  <r>
    <x v="0"/>
    <x v="27"/>
    <x v="871"/>
    <x v="2"/>
    <x v="1184"/>
    <x v="128"/>
    <x v="3"/>
    <x v="1"/>
    <x v="1"/>
    <x v="19"/>
    <x v="0"/>
    <x v="60"/>
    <x v="3"/>
    <x v="62"/>
    <x v="31"/>
    <x v="84"/>
    <x v="0"/>
    <x v="102"/>
    <x v="92"/>
    <x v="69"/>
    <x v="230"/>
    <x v="129"/>
    <x v="108"/>
    <x v="108"/>
    <x v="3"/>
    <x v="1"/>
    <x v="0"/>
  </r>
  <r>
    <x v="0"/>
    <x v="27"/>
    <x v="147"/>
    <x v="2"/>
    <x v="1185"/>
    <x v="129"/>
    <x v="6"/>
    <x v="1"/>
    <x v="1"/>
    <x v="19"/>
    <x v="0"/>
    <x v="172"/>
    <x v="6"/>
    <x v="201"/>
    <x v="31"/>
    <x v="259"/>
    <x v="0"/>
    <x v="296"/>
    <x v="263"/>
    <x v="210"/>
    <x v="230"/>
    <x v="331"/>
    <x v="311"/>
    <x v="306"/>
    <x v="3"/>
    <x v="1"/>
    <x v="0"/>
  </r>
  <r>
    <x v="0"/>
    <x v="27"/>
    <x v="594"/>
    <x v="2"/>
    <x v="1186"/>
    <x v="130"/>
    <x v="19"/>
    <x v="1"/>
    <x v="1"/>
    <x v="19"/>
    <x v="0"/>
    <x v="572"/>
    <x v="19"/>
    <x v="763"/>
    <x v="12"/>
    <x v="829"/>
    <x v="0"/>
    <x v="877"/>
    <x v="802"/>
    <x v="679"/>
    <x v="230"/>
    <x v="918"/>
    <x v="897"/>
    <x v="881"/>
    <x v="3"/>
    <x v="1"/>
    <x v="0"/>
  </r>
  <r>
    <x v="0"/>
    <x v="27"/>
    <x v="481"/>
    <x v="2"/>
    <x v="1187"/>
    <x v="131"/>
    <x v="20"/>
    <x v="1"/>
    <x v="1"/>
    <x v="19"/>
    <x v="0"/>
    <x v="629"/>
    <x v="20"/>
    <x v="836"/>
    <x v="31"/>
    <x v="972"/>
    <x v="0"/>
    <x v="1025"/>
    <x v="933"/>
    <x v="814"/>
    <x v="230"/>
    <x v="1082"/>
    <x v="1054"/>
    <x v="1038"/>
    <x v="3"/>
    <x v="1"/>
    <x v="0"/>
  </r>
  <r>
    <x v="0"/>
    <x v="27"/>
    <x v="276"/>
    <x v="2"/>
    <x v="1188"/>
    <x v="132"/>
    <x v="6"/>
    <x v="1"/>
    <x v="1"/>
    <x v="19"/>
    <x v="0"/>
    <x v="177"/>
    <x v="6"/>
    <x v="208"/>
    <x v="31"/>
    <x v="269"/>
    <x v="0"/>
    <x v="307"/>
    <x v="272"/>
    <x v="220"/>
    <x v="230"/>
    <x v="341"/>
    <x v="321"/>
    <x v="316"/>
    <x v="3"/>
    <x v="1"/>
    <x v="0"/>
  </r>
  <r>
    <x v="0"/>
    <x v="27"/>
    <x v="874"/>
    <x v="2"/>
    <x v="1189"/>
    <x v="133"/>
    <x v="4"/>
    <x v="1"/>
    <x v="1"/>
    <x v="19"/>
    <x v="0"/>
    <x v="98"/>
    <x v="4"/>
    <x v="104"/>
    <x v="31"/>
    <x v="142"/>
    <x v="0"/>
    <x v="165"/>
    <x v="144"/>
    <x v="113"/>
    <x v="230"/>
    <x v="198"/>
    <x v="176"/>
    <x v="172"/>
    <x v="3"/>
    <x v="1"/>
    <x v="0"/>
  </r>
  <r>
    <x v="0"/>
    <x v="27"/>
    <x v="424"/>
    <x v="2"/>
    <x v="1190"/>
    <x v="134"/>
    <x v="5"/>
    <x v="1"/>
    <x v="1"/>
    <x v="19"/>
    <x v="0"/>
    <x v="144"/>
    <x v="5"/>
    <x v="163"/>
    <x v="31"/>
    <x v="214"/>
    <x v="0"/>
    <x v="243"/>
    <x v="216"/>
    <x v="176"/>
    <x v="230"/>
    <x v="285"/>
    <x v="252"/>
    <x v="251"/>
    <x v="3"/>
    <x v="1"/>
    <x v="0"/>
  </r>
  <r>
    <x v="0"/>
    <x v="28"/>
    <x v="855"/>
    <x v="2"/>
    <x v="1191"/>
    <x v="135"/>
    <x v="20"/>
    <x v="1"/>
    <x v="1"/>
    <x v="19"/>
    <x v="0"/>
    <x v="564"/>
    <x v="20"/>
    <x v="751"/>
    <x v="31"/>
    <x v="878"/>
    <x v="0"/>
    <x v="923"/>
    <x v="846"/>
    <x v="724"/>
    <x v="230"/>
    <x v="970"/>
    <x v="943"/>
    <x v="930"/>
    <x v="3"/>
    <x v="1"/>
    <x v="0"/>
  </r>
  <r>
    <x v="0"/>
    <x v="28"/>
    <x v="625"/>
    <x v="2"/>
    <x v="1192"/>
    <x v="136"/>
    <x v="20"/>
    <x v="1"/>
    <x v="1"/>
    <x v="19"/>
    <x v="0"/>
    <x v="593"/>
    <x v="20"/>
    <x v="791"/>
    <x v="31"/>
    <x v="924"/>
    <x v="0"/>
    <x v="967"/>
    <x v="887"/>
    <x v="765"/>
    <x v="230"/>
    <x v="1020"/>
    <x v="996"/>
    <x v="981"/>
    <x v="3"/>
    <x v="1"/>
    <x v="0"/>
  </r>
  <r>
    <x v="0"/>
    <x v="28"/>
    <x v="705"/>
    <x v="2"/>
    <x v="1193"/>
    <x v="137"/>
    <x v="20"/>
    <x v="1"/>
    <x v="1"/>
    <x v="19"/>
    <x v="0"/>
    <x v="586"/>
    <x v="20"/>
    <x v="780"/>
    <x v="31"/>
    <x v="910"/>
    <x v="0"/>
    <x v="955"/>
    <x v="876"/>
    <x v="754"/>
    <x v="230"/>
    <x v="1007"/>
    <x v="982"/>
    <x v="967"/>
    <x v="3"/>
    <x v="1"/>
    <x v="0"/>
  </r>
  <r>
    <x v="0"/>
    <x v="28"/>
    <x v="335"/>
    <x v="2"/>
    <x v="1194"/>
    <x v="138"/>
    <x v="20"/>
    <x v="1"/>
    <x v="1"/>
    <x v="19"/>
    <x v="0"/>
    <x v="654"/>
    <x v="20"/>
    <x v="868"/>
    <x v="31"/>
    <x v="1005"/>
    <x v="0"/>
    <x v="1062"/>
    <x v="963"/>
    <x v="841"/>
    <x v="230"/>
    <x v="1120"/>
    <x v="1093"/>
    <x v="1075"/>
    <x v="3"/>
    <x v="1"/>
    <x v="0"/>
  </r>
  <r>
    <x v="0"/>
    <x v="28"/>
    <x v="673"/>
    <x v="2"/>
    <x v="1461"/>
    <x v="139"/>
    <x v="20"/>
    <x v="1"/>
    <x v="1"/>
    <x v="19"/>
    <x v="0"/>
    <x v="626"/>
    <x v="20"/>
    <x v="832"/>
    <x v="31"/>
    <x v="968"/>
    <x v="0"/>
    <x v="1020"/>
    <x v="929"/>
    <x v="811"/>
    <x v="230"/>
    <x v="1078"/>
    <x v="1050"/>
    <x v="1033"/>
    <x v="3"/>
    <x v="1"/>
    <x v="0"/>
  </r>
  <r>
    <x v="0"/>
    <x v="28"/>
    <x v="696"/>
    <x v="2"/>
    <x v="1462"/>
    <x v="140"/>
    <x v="20"/>
    <x v="1"/>
    <x v="1"/>
    <x v="19"/>
    <x v="0"/>
    <x v="619"/>
    <x v="20"/>
    <x v="825"/>
    <x v="31"/>
    <x v="961"/>
    <x v="0"/>
    <x v="1009"/>
    <x v="922"/>
    <x v="804"/>
    <x v="230"/>
    <x v="1068"/>
    <x v="1039"/>
    <x v="1025"/>
    <x v="3"/>
    <x v="1"/>
    <x v="0"/>
  </r>
  <r>
    <x v="0"/>
    <x v="28"/>
    <x v="686"/>
    <x v="2"/>
    <x v="1463"/>
    <x v="141"/>
    <x v="20"/>
    <x v="1"/>
    <x v="1"/>
    <x v="19"/>
    <x v="0"/>
    <x v="621"/>
    <x v="20"/>
    <x v="827"/>
    <x v="31"/>
    <x v="964"/>
    <x v="0"/>
    <x v="1013"/>
    <x v="925"/>
    <x v="807"/>
    <x v="230"/>
    <x v="1072"/>
    <x v="1044"/>
    <x v="1028"/>
    <x v="3"/>
    <x v="1"/>
    <x v="0"/>
  </r>
  <r>
    <x v="0"/>
    <x v="28"/>
    <x v="676"/>
    <x v="2"/>
    <x v="1464"/>
    <x v="142"/>
    <x v="20"/>
    <x v="1"/>
    <x v="1"/>
    <x v="19"/>
    <x v="0"/>
    <x v="612"/>
    <x v="20"/>
    <x v="816"/>
    <x v="31"/>
    <x v="954"/>
    <x v="0"/>
    <x v="1001"/>
    <x v="914"/>
    <x v="797"/>
    <x v="230"/>
    <x v="1052"/>
    <x v="1029"/>
    <x v="1014"/>
    <x v="3"/>
    <x v="1"/>
    <x v="0"/>
  </r>
  <r>
    <x v="0"/>
    <x v="28"/>
    <x v="14"/>
    <x v="2"/>
    <x v="1465"/>
    <x v="143"/>
    <x v="20"/>
    <x v="1"/>
    <x v="1"/>
    <x v="19"/>
    <x v="0"/>
    <x v="521"/>
    <x v="20"/>
    <x v="688"/>
    <x v="31"/>
    <x v="799"/>
    <x v="0"/>
    <x v="847"/>
    <x v="772"/>
    <x v="651"/>
    <x v="230"/>
    <x v="888"/>
    <x v="865"/>
    <x v="851"/>
    <x v="3"/>
    <x v="1"/>
    <x v="0"/>
  </r>
  <r>
    <x v="0"/>
    <x v="28"/>
    <x v="248"/>
    <x v="2"/>
    <x v="1466"/>
    <x v="144"/>
    <x v="20"/>
    <x v="1"/>
    <x v="1"/>
    <x v="19"/>
    <x v="0"/>
    <x v="556"/>
    <x v="20"/>
    <x v="743"/>
    <x v="31"/>
    <x v="864"/>
    <x v="0"/>
    <x v="911"/>
    <x v="835"/>
    <x v="710"/>
    <x v="230"/>
    <x v="955"/>
    <x v="930"/>
    <x v="917"/>
    <x v="3"/>
    <x v="1"/>
    <x v="0"/>
  </r>
  <r>
    <x v="0"/>
    <x v="28"/>
    <x v="169"/>
    <x v="2"/>
    <x v="1467"/>
    <x v="145"/>
    <x v="20"/>
    <x v="1"/>
    <x v="1"/>
    <x v="19"/>
    <x v="0"/>
    <x v="597"/>
    <x v="20"/>
    <x v="795"/>
    <x v="31"/>
    <x v="929"/>
    <x v="0"/>
    <x v="972"/>
    <x v="892"/>
    <x v="770"/>
    <x v="230"/>
    <x v="1026"/>
    <x v="1003"/>
    <x v="987"/>
    <x v="3"/>
    <x v="1"/>
    <x v="0"/>
  </r>
  <r>
    <x v="0"/>
    <x v="28"/>
    <x v="242"/>
    <x v="2"/>
    <x v="1468"/>
    <x v="146"/>
    <x v="19"/>
    <x v="1"/>
    <x v="1"/>
    <x v="19"/>
    <x v="0"/>
    <x v="544"/>
    <x v="19"/>
    <x v="726"/>
    <x v="31"/>
    <x v="842"/>
    <x v="0"/>
    <x v="891"/>
    <x v="816"/>
    <x v="691"/>
    <x v="230"/>
    <x v="934"/>
    <x v="910"/>
    <x v="895"/>
    <x v="3"/>
    <x v="1"/>
    <x v="0"/>
  </r>
  <r>
    <x v="0"/>
    <x v="28"/>
    <x v="876"/>
    <x v="2"/>
    <x v="1469"/>
    <x v="147"/>
    <x v="9"/>
    <x v="1"/>
    <x v="1"/>
    <x v="19"/>
    <x v="0"/>
    <x v="260"/>
    <x v="9"/>
    <x v="322"/>
    <x v="31"/>
    <x v="398"/>
    <x v="0"/>
    <x v="431"/>
    <x v="394"/>
    <x v="335"/>
    <x v="230"/>
    <x v="469"/>
    <x v="445"/>
    <x v="440"/>
    <x v="3"/>
    <x v="1"/>
    <x v="0"/>
  </r>
  <r>
    <x v="6"/>
    <x v="29"/>
    <x v="271"/>
    <x v="2"/>
    <x v="1073"/>
    <x v="148"/>
    <x v="20"/>
    <x v="1"/>
    <x v="1"/>
    <x v="19"/>
    <x v="0"/>
    <x v="596"/>
    <x v="20"/>
    <x v="794"/>
    <x v="31"/>
    <x v="928"/>
    <x v="0"/>
    <x v="971"/>
    <x v="891"/>
    <x v="769"/>
    <x v="230"/>
    <x v="1024"/>
    <x v="1001"/>
    <x v="985"/>
    <x v="3"/>
    <x v="1"/>
    <x v="0"/>
  </r>
  <r>
    <x v="6"/>
    <x v="29"/>
    <x v="631"/>
    <x v="9"/>
    <x v="1074"/>
    <x v="675"/>
    <x v="17"/>
    <x v="1"/>
    <x v="1"/>
    <x v="47"/>
    <x v="0"/>
    <x v="473"/>
    <x v="17"/>
    <x v="627"/>
    <x v="3"/>
    <x v="681"/>
    <x v="0"/>
    <x v="730"/>
    <x v="661"/>
    <x v="560"/>
    <x v="230"/>
    <x v="775"/>
    <x v="740"/>
    <x v="733"/>
    <x v="16"/>
    <x v="1"/>
    <x v="0"/>
  </r>
  <r>
    <x v="6"/>
    <x v="29"/>
    <x v="688"/>
    <x v="2"/>
    <x v="1075"/>
    <x v="149"/>
    <x v="20"/>
    <x v="1"/>
    <x v="1"/>
    <x v="19"/>
    <x v="0"/>
    <x v="550"/>
    <x v="20"/>
    <x v="736"/>
    <x v="31"/>
    <x v="855"/>
    <x v="0"/>
    <x v="901"/>
    <x v="826"/>
    <x v="701"/>
    <x v="230"/>
    <x v="945"/>
    <x v="920"/>
    <x v="905"/>
    <x v="3"/>
    <x v="1"/>
    <x v="0"/>
  </r>
  <r>
    <x v="6"/>
    <x v="29"/>
    <x v="763"/>
    <x v="2"/>
    <x v="1076"/>
    <x v="150"/>
    <x v="20"/>
    <x v="1"/>
    <x v="1"/>
    <x v="19"/>
    <x v="0"/>
    <x v="563"/>
    <x v="20"/>
    <x v="750"/>
    <x v="31"/>
    <x v="874"/>
    <x v="0"/>
    <x v="920"/>
    <x v="843"/>
    <x v="720"/>
    <x v="230"/>
    <x v="966"/>
    <x v="939"/>
    <x v="927"/>
    <x v="3"/>
    <x v="1"/>
    <x v="0"/>
  </r>
  <r>
    <x v="6"/>
    <x v="29"/>
    <x v="713"/>
    <x v="2"/>
    <x v="1077"/>
    <x v="151"/>
    <x v="20"/>
    <x v="1"/>
    <x v="1"/>
    <x v="19"/>
    <x v="0"/>
    <x v="602"/>
    <x v="20"/>
    <x v="803"/>
    <x v="31"/>
    <x v="937"/>
    <x v="0"/>
    <x v="981"/>
    <x v="898"/>
    <x v="778"/>
    <x v="230"/>
    <x v="1033"/>
    <x v="1010"/>
    <x v="995"/>
    <x v="3"/>
    <x v="1"/>
    <x v="0"/>
  </r>
  <r>
    <x v="6"/>
    <x v="29"/>
    <x v="691"/>
    <x v="2"/>
    <x v="1078"/>
    <x v="152"/>
    <x v="20"/>
    <x v="1"/>
    <x v="1"/>
    <x v="19"/>
    <x v="0"/>
    <x v="600"/>
    <x v="20"/>
    <x v="801"/>
    <x v="31"/>
    <x v="934"/>
    <x v="0"/>
    <x v="977"/>
    <x v="896"/>
    <x v="775"/>
    <x v="230"/>
    <x v="1030"/>
    <x v="1007"/>
    <x v="991"/>
    <x v="3"/>
    <x v="1"/>
    <x v="0"/>
  </r>
  <r>
    <x v="6"/>
    <x v="29"/>
    <x v="689"/>
    <x v="2"/>
    <x v="1079"/>
    <x v="153"/>
    <x v="20"/>
    <x v="1"/>
    <x v="1"/>
    <x v="19"/>
    <x v="0"/>
    <x v="631"/>
    <x v="20"/>
    <x v="839"/>
    <x v="31"/>
    <x v="978"/>
    <x v="0"/>
    <x v="1031"/>
    <x v="938"/>
    <x v="820"/>
    <x v="230"/>
    <x v="1089"/>
    <x v="1060"/>
    <x v="1045"/>
    <x v="3"/>
    <x v="1"/>
    <x v="0"/>
  </r>
  <r>
    <x v="6"/>
    <x v="29"/>
    <x v="878"/>
    <x v="2"/>
    <x v="1080"/>
    <x v="154"/>
    <x v="10"/>
    <x v="1"/>
    <x v="1"/>
    <x v="19"/>
    <x v="0"/>
    <x v="318"/>
    <x v="10"/>
    <x v="411"/>
    <x v="31"/>
    <x v="492"/>
    <x v="0"/>
    <x v="537"/>
    <x v="488"/>
    <x v="421"/>
    <x v="230"/>
    <x v="579"/>
    <x v="553"/>
    <x v="549"/>
    <x v="3"/>
    <x v="1"/>
    <x v="0"/>
  </r>
  <r>
    <x v="6"/>
    <x v="29"/>
    <x v="493"/>
    <x v="9"/>
    <x v="1081"/>
    <x v="61"/>
    <x v="12"/>
    <x v="1"/>
    <x v="1"/>
    <x v="38"/>
    <x v="0"/>
    <x v="381"/>
    <x v="12"/>
    <x v="502"/>
    <x v="12"/>
    <x v="568"/>
    <x v="0"/>
    <x v="614"/>
    <x v="562"/>
    <x v="481"/>
    <x v="230"/>
    <x v="655"/>
    <x v="626"/>
    <x v="624"/>
    <x v="16"/>
    <x v="1"/>
    <x v="0"/>
  </r>
  <r>
    <x v="6"/>
    <x v="29"/>
    <x v="847"/>
    <x v="9"/>
    <x v="1082"/>
    <x v="60"/>
    <x v="19"/>
    <x v="1"/>
    <x v="1"/>
    <x v="38"/>
    <x v="0"/>
    <x v="579"/>
    <x v="19"/>
    <x v="771"/>
    <x v="12"/>
    <x v="845"/>
    <x v="0"/>
    <x v="894"/>
    <x v="819"/>
    <x v="694"/>
    <x v="230"/>
    <x v="937"/>
    <x v="913"/>
    <x v="898"/>
    <x v="16"/>
    <x v="1"/>
    <x v="0"/>
  </r>
  <r>
    <x v="6"/>
    <x v="29"/>
    <x v="856"/>
    <x v="2"/>
    <x v="1083"/>
    <x v="155"/>
    <x v="14"/>
    <x v="1"/>
    <x v="1"/>
    <x v="19"/>
    <x v="0"/>
    <x v="396"/>
    <x v="14"/>
    <x v="519"/>
    <x v="31"/>
    <x v="601"/>
    <x v="0"/>
    <x v="649"/>
    <x v="590"/>
    <x v="505"/>
    <x v="230"/>
    <x v="699"/>
    <x v="666"/>
    <x v="657"/>
    <x v="3"/>
    <x v="1"/>
    <x v="0"/>
  </r>
  <r>
    <x v="6"/>
    <x v="29"/>
    <x v="831"/>
    <x v="2"/>
    <x v="1084"/>
    <x v="156"/>
    <x v="18"/>
    <x v="1"/>
    <x v="1"/>
    <x v="19"/>
    <x v="0"/>
    <x v="471"/>
    <x v="18"/>
    <x v="624"/>
    <x v="31"/>
    <x v="717"/>
    <x v="0"/>
    <x v="768"/>
    <x v="696"/>
    <x v="587"/>
    <x v="230"/>
    <x v="815"/>
    <x v="779"/>
    <x v="770"/>
    <x v="3"/>
    <x v="1"/>
    <x v="0"/>
  </r>
  <r>
    <x v="6"/>
    <x v="29"/>
    <x v="699"/>
    <x v="2"/>
    <x v="1085"/>
    <x v="158"/>
    <x v="10"/>
    <x v="1"/>
    <x v="1"/>
    <x v="19"/>
    <x v="0"/>
    <x v="301"/>
    <x v="10"/>
    <x v="381"/>
    <x v="31"/>
    <x v="460"/>
    <x v="0"/>
    <x v="502"/>
    <x v="455"/>
    <x v="392"/>
    <x v="230"/>
    <x v="539"/>
    <x v="519"/>
    <x v="516"/>
    <x v="3"/>
    <x v="1"/>
    <x v="0"/>
  </r>
  <r>
    <x v="6"/>
    <x v="29"/>
    <x v="490"/>
    <x v="2"/>
    <x v="1086"/>
    <x v="157"/>
    <x v="20"/>
    <x v="1"/>
    <x v="1"/>
    <x v="19"/>
    <x v="0"/>
    <x v="598"/>
    <x v="20"/>
    <x v="798"/>
    <x v="31"/>
    <x v="930"/>
    <x v="0"/>
    <x v="973"/>
    <x v="893"/>
    <x v="771"/>
    <x v="230"/>
    <x v="1027"/>
    <x v="1004"/>
    <x v="988"/>
    <x v="3"/>
    <x v="1"/>
    <x v="0"/>
  </r>
  <r>
    <x v="6"/>
    <x v="29"/>
    <x v="231"/>
    <x v="2"/>
    <x v="1087"/>
    <x v="159"/>
    <x v="6"/>
    <x v="1"/>
    <x v="1"/>
    <x v="19"/>
    <x v="0"/>
    <x v="182"/>
    <x v="6"/>
    <x v="216"/>
    <x v="31"/>
    <x v="274"/>
    <x v="0"/>
    <x v="313"/>
    <x v="280"/>
    <x v="224"/>
    <x v="230"/>
    <x v="348"/>
    <x v="325"/>
    <x v="323"/>
    <x v="3"/>
    <x v="1"/>
    <x v="0"/>
  </r>
  <r>
    <x v="6"/>
    <x v="29"/>
    <x v="483"/>
    <x v="2"/>
    <x v="1088"/>
    <x v="160"/>
    <x v="2"/>
    <x v="1"/>
    <x v="1"/>
    <x v="19"/>
    <x v="0"/>
    <x v="40"/>
    <x v="2"/>
    <x v="41"/>
    <x v="31"/>
    <x v="56"/>
    <x v="0"/>
    <x v="67"/>
    <x v="58"/>
    <x v="47"/>
    <x v="230"/>
    <x v="91"/>
    <x v="69"/>
    <x v="70"/>
    <x v="3"/>
    <x v="1"/>
    <x v="0"/>
  </r>
  <r>
    <x v="6"/>
    <x v="29"/>
    <x v="876"/>
    <x v="2"/>
    <x v="1089"/>
    <x v="161"/>
    <x v="1"/>
    <x v="1"/>
    <x v="1"/>
    <x v="19"/>
    <x v="0"/>
    <x v="12"/>
    <x v="1"/>
    <x v="13"/>
    <x v="31"/>
    <x v="19"/>
    <x v="0"/>
    <x v="17"/>
    <x v="15"/>
    <x v="18"/>
    <x v="230"/>
    <x v="25"/>
    <x v="16"/>
    <x v="17"/>
    <x v="3"/>
    <x v="1"/>
    <x v="0"/>
  </r>
  <r>
    <x v="6"/>
    <x v="29"/>
    <x v="715"/>
    <x v="2"/>
    <x v="1090"/>
    <x v="162"/>
    <x v="20"/>
    <x v="1"/>
    <x v="1"/>
    <x v="19"/>
    <x v="0"/>
    <x v="515"/>
    <x v="20"/>
    <x v="681"/>
    <x v="31"/>
    <x v="792"/>
    <x v="0"/>
    <x v="839"/>
    <x v="765"/>
    <x v="644"/>
    <x v="230"/>
    <x v="880"/>
    <x v="857"/>
    <x v="842"/>
    <x v="3"/>
    <x v="1"/>
    <x v="0"/>
  </r>
  <r>
    <x v="6"/>
    <x v="29"/>
    <x v="752"/>
    <x v="2"/>
    <x v="1091"/>
    <x v="163"/>
    <x v="20"/>
    <x v="1"/>
    <x v="1"/>
    <x v="19"/>
    <x v="0"/>
    <x v="531"/>
    <x v="20"/>
    <x v="706"/>
    <x v="31"/>
    <x v="816"/>
    <x v="0"/>
    <x v="864"/>
    <x v="790"/>
    <x v="667"/>
    <x v="230"/>
    <x v="904"/>
    <x v="884"/>
    <x v="869"/>
    <x v="3"/>
    <x v="1"/>
    <x v="0"/>
  </r>
  <r>
    <x v="6"/>
    <x v="29"/>
    <x v="753"/>
    <x v="2"/>
    <x v="1092"/>
    <x v="164"/>
    <x v="20"/>
    <x v="1"/>
    <x v="1"/>
    <x v="19"/>
    <x v="0"/>
    <x v="523"/>
    <x v="20"/>
    <x v="693"/>
    <x v="31"/>
    <x v="804"/>
    <x v="0"/>
    <x v="852"/>
    <x v="777"/>
    <x v="656"/>
    <x v="230"/>
    <x v="893"/>
    <x v="870"/>
    <x v="856"/>
    <x v="3"/>
    <x v="1"/>
    <x v="0"/>
  </r>
  <r>
    <x v="6"/>
    <x v="29"/>
    <x v="7"/>
    <x v="2"/>
    <x v="1093"/>
    <x v="165"/>
    <x v="8"/>
    <x v="1"/>
    <x v="1"/>
    <x v="19"/>
    <x v="0"/>
    <x v="213"/>
    <x v="8"/>
    <x v="257"/>
    <x v="31"/>
    <x v="324"/>
    <x v="0"/>
    <x v="361"/>
    <x v="331"/>
    <x v="268"/>
    <x v="230"/>
    <x v="397"/>
    <x v="374"/>
    <x v="372"/>
    <x v="3"/>
    <x v="1"/>
    <x v="0"/>
  </r>
  <r>
    <x v="6"/>
    <x v="29"/>
    <x v="816"/>
    <x v="2"/>
    <x v="1094"/>
    <x v="166"/>
    <x v="18"/>
    <x v="1"/>
    <x v="1"/>
    <x v="19"/>
    <x v="0"/>
    <x v="633"/>
    <x v="18"/>
    <x v="844"/>
    <x v="31"/>
    <x v="982"/>
    <x v="0"/>
    <x v="1035"/>
    <x v="942"/>
    <x v="824"/>
    <x v="230"/>
    <x v="1094"/>
    <x v="1066"/>
    <x v="1049"/>
    <x v="3"/>
    <x v="1"/>
    <x v="0"/>
  </r>
  <r>
    <x v="6"/>
    <x v="29"/>
    <x v="220"/>
    <x v="2"/>
    <x v="1095"/>
    <x v="167"/>
    <x v="16"/>
    <x v="1"/>
    <x v="1"/>
    <x v="19"/>
    <x v="0"/>
    <x v="542"/>
    <x v="16"/>
    <x v="724"/>
    <x v="31"/>
    <x v="838"/>
    <x v="0"/>
    <x v="886"/>
    <x v="811"/>
    <x v="688"/>
    <x v="230"/>
    <x v="931"/>
    <x v="906"/>
    <x v="891"/>
    <x v="3"/>
    <x v="1"/>
    <x v="0"/>
  </r>
  <r>
    <x v="6"/>
    <x v="29"/>
    <x v="613"/>
    <x v="2"/>
    <x v="1096"/>
    <x v="168"/>
    <x v="16"/>
    <x v="1"/>
    <x v="1"/>
    <x v="19"/>
    <x v="0"/>
    <x v="524"/>
    <x v="16"/>
    <x v="696"/>
    <x v="31"/>
    <x v="805"/>
    <x v="0"/>
    <x v="853"/>
    <x v="778"/>
    <x v="657"/>
    <x v="230"/>
    <x v="894"/>
    <x v="872"/>
    <x v="857"/>
    <x v="3"/>
    <x v="1"/>
    <x v="0"/>
  </r>
  <r>
    <x v="6"/>
    <x v="29"/>
    <x v="784"/>
    <x v="2"/>
    <x v="1097"/>
    <x v="169"/>
    <x v="18"/>
    <x v="1"/>
    <x v="1"/>
    <x v="19"/>
    <x v="0"/>
    <x v="629"/>
    <x v="18"/>
    <x v="837"/>
    <x v="31"/>
    <x v="973"/>
    <x v="0"/>
    <x v="1026"/>
    <x v="934"/>
    <x v="815"/>
    <x v="230"/>
    <x v="1083"/>
    <x v="1055"/>
    <x v="1039"/>
    <x v="3"/>
    <x v="1"/>
    <x v="0"/>
  </r>
  <r>
    <x v="6"/>
    <x v="29"/>
    <x v="779"/>
    <x v="2"/>
    <x v="1098"/>
    <x v="170"/>
    <x v="12"/>
    <x v="1"/>
    <x v="1"/>
    <x v="19"/>
    <x v="0"/>
    <x v="398"/>
    <x v="12"/>
    <x v="523"/>
    <x v="31"/>
    <x v="602"/>
    <x v="0"/>
    <x v="650"/>
    <x v="591"/>
    <x v="506"/>
    <x v="230"/>
    <x v="700"/>
    <x v="668"/>
    <x v="659"/>
    <x v="3"/>
    <x v="1"/>
    <x v="0"/>
  </r>
  <r>
    <x v="6"/>
    <x v="29"/>
    <x v="709"/>
    <x v="9"/>
    <x v="1099"/>
    <x v="63"/>
    <x v="10"/>
    <x v="1"/>
    <x v="1"/>
    <x v="38"/>
    <x v="0"/>
    <x v="280"/>
    <x v="10"/>
    <x v="348"/>
    <x v="12"/>
    <x v="406"/>
    <x v="0"/>
    <x v="440"/>
    <x v="401"/>
    <x v="342"/>
    <x v="230"/>
    <x v="477"/>
    <x v="452"/>
    <x v="449"/>
    <x v="16"/>
    <x v="1"/>
    <x v="0"/>
  </r>
  <r>
    <x v="6"/>
    <x v="29"/>
    <x v="720"/>
    <x v="9"/>
    <x v="1100"/>
    <x v="62"/>
    <x v="9"/>
    <x v="1"/>
    <x v="1"/>
    <x v="38"/>
    <x v="0"/>
    <x v="224"/>
    <x v="9"/>
    <x v="275"/>
    <x v="12"/>
    <x v="330"/>
    <x v="0"/>
    <x v="367"/>
    <x v="337"/>
    <x v="273"/>
    <x v="230"/>
    <x v="402"/>
    <x v="381"/>
    <x v="378"/>
    <x v="16"/>
    <x v="1"/>
    <x v="0"/>
  </r>
  <r>
    <x v="6"/>
    <x v="29"/>
    <x v="699"/>
    <x v="2"/>
    <x v="1101"/>
    <x v="171"/>
    <x v="4"/>
    <x v="1"/>
    <x v="1"/>
    <x v="19"/>
    <x v="0"/>
    <x v="90"/>
    <x v="4"/>
    <x v="95"/>
    <x v="31"/>
    <x v="130"/>
    <x v="0"/>
    <x v="151"/>
    <x v="132"/>
    <x v="102"/>
    <x v="230"/>
    <x v="184"/>
    <x v="161"/>
    <x v="159"/>
    <x v="3"/>
    <x v="1"/>
    <x v="0"/>
  </r>
  <r>
    <x v="4"/>
    <x v="27"/>
    <x v="822"/>
    <x v="5"/>
    <x v="38"/>
    <x v="173"/>
    <x v="36"/>
    <x v="1"/>
    <x v="1"/>
    <x v="19"/>
    <x v="0"/>
    <x v="795"/>
    <x v="36"/>
    <x v="1022"/>
    <x v="31"/>
    <x v="1154"/>
    <x v="0"/>
    <x v="1220"/>
    <x v="1074"/>
    <x v="923"/>
    <x v="230"/>
    <x v="1270"/>
    <x v="1254"/>
    <x v="1235"/>
    <x v="11"/>
    <x v="2"/>
    <x v="0"/>
  </r>
  <r>
    <x v="4"/>
    <x v="27"/>
    <x v="118"/>
    <x v="5"/>
    <x v="39"/>
    <x v="174"/>
    <x v="15"/>
    <x v="1"/>
    <x v="1"/>
    <x v="23"/>
    <x v="0"/>
    <x v="482"/>
    <x v="15"/>
    <x v="638"/>
    <x v="27"/>
    <x v="724"/>
    <x v="0"/>
    <x v="776"/>
    <x v="704"/>
    <x v="923"/>
    <x v="230"/>
    <x v="774"/>
    <x v="789"/>
    <x v="779"/>
    <x v="11"/>
    <x v="2"/>
    <x v="0"/>
  </r>
  <r>
    <x v="4"/>
    <x v="27"/>
    <x v="648"/>
    <x v="5"/>
    <x v="40"/>
    <x v="175"/>
    <x v="3"/>
    <x v="1"/>
    <x v="1"/>
    <x v="28"/>
    <x v="0"/>
    <x v="62"/>
    <x v="3"/>
    <x v="64"/>
    <x v="22"/>
    <x v="88"/>
    <x v="0"/>
    <x v="106"/>
    <x v="96"/>
    <x v="923"/>
    <x v="230"/>
    <x v="119"/>
    <x v="113"/>
    <x v="112"/>
    <x v="11"/>
    <x v="2"/>
    <x v="0"/>
  </r>
  <r>
    <x v="4"/>
    <x v="27"/>
    <x v="830"/>
    <x v="5"/>
    <x v="41"/>
    <x v="176"/>
    <x v="27"/>
    <x v="1"/>
    <x v="1"/>
    <x v="19"/>
    <x v="0"/>
    <x v="747"/>
    <x v="27"/>
    <x v="973"/>
    <x v="31"/>
    <x v="1105"/>
    <x v="0"/>
    <x v="1174"/>
    <x v="1052"/>
    <x v="923"/>
    <x v="230"/>
    <x v="1210"/>
    <x v="1214"/>
    <x v="1191"/>
    <x v="11"/>
    <x v="2"/>
    <x v="0"/>
  </r>
  <r>
    <x v="4"/>
    <x v="27"/>
    <x v="233"/>
    <x v="5"/>
    <x v="42"/>
    <x v="177"/>
    <x v="12"/>
    <x v="1"/>
    <x v="1"/>
    <x v="19"/>
    <x v="0"/>
    <x v="407"/>
    <x v="12"/>
    <x v="534"/>
    <x v="31"/>
    <x v="623"/>
    <x v="0"/>
    <x v="671"/>
    <x v="609"/>
    <x v="923"/>
    <x v="230"/>
    <x v="672"/>
    <x v="685"/>
    <x v="677"/>
    <x v="11"/>
    <x v="2"/>
    <x v="0"/>
  </r>
  <r>
    <x v="4"/>
    <x v="27"/>
    <x v="675"/>
    <x v="5"/>
    <x v="43"/>
    <x v="178"/>
    <x v="13"/>
    <x v="1"/>
    <x v="1"/>
    <x v="27"/>
    <x v="0"/>
    <x v="467"/>
    <x v="13"/>
    <x v="620"/>
    <x v="23"/>
    <x v="710"/>
    <x v="0"/>
    <x v="759"/>
    <x v="688"/>
    <x v="923"/>
    <x v="230"/>
    <x v="746"/>
    <x v="771"/>
    <x v="762"/>
    <x v="11"/>
    <x v="2"/>
    <x v="0"/>
  </r>
  <r>
    <x v="4"/>
    <x v="27"/>
    <x v="727"/>
    <x v="5"/>
    <x v="44"/>
    <x v="179"/>
    <x v="11"/>
    <x v="1"/>
    <x v="1"/>
    <x v="26"/>
    <x v="0"/>
    <x v="397"/>
    <x v="11"/>
    <x v="522"/>
    <x v="24"/>
    <x v="598"/>
    <x v="0"/>
    <x v="646"/>
    <x v="587"/>
    <x v="923"/>
    <x v="230"/>
    <x v="649"/>
    <x v="661"/>
    <x v="654"/>
    <x v="11"/>
    <x v="2"/>
    <x v="0"/>
  </r>
  <r>
    <x v="4"/>
    <x v="27"/>
    <x v="822"/>
    <x v="5"/>
    <x v="45"/>
    <x v="180"/>
    <x v="40"/>
    <x v="1"/>
    <x v="1"/>
    <x v="19"/>
    <x v="0"/>
    <x v="801"/>
    <x v="40"/>
    <x v="1028"/>
    <x v="31"/>
    <x v="1158"/>
    <x v="0"/>
    <x v="1226"/>
    <x v="1077"/>
    <x v="923"/>
    <x v="230"/>
    <x v="1276"/>
    <x v="1259"/>
    <x v="1243"/>
    <x v="11"/>
    <x v="2"/>
    <x v="0"/>
  </r>
  <r>
    <x v="4"/>
    <x v="27"/>
    <x v="511"/>
    <x v="5"/>
    <x v="46"/>
    <x v="181"/>
    <x v="78"/>
    <x v="1"/>
    <x v="1"/>
    <x v="19"/>
    <x v="0"/>
    <x v="903"/>
    <x v="78"/>
    <x v="1134"/>
    <x v="31"/>
    <x v="1264"/>
    <x v="0"/>
    <x v="1335"/>
    <x v="1121"/>
    <x v="923"/>
    <x v="230"/>
    <x v="1385"/>
    <x v="1370"/>
    <x v="1356"/>
    <x v="11"/>
    <x v="2"/>
    <x v="0"/>
  </r>
  <r>
    <x v="4"/>
    <x v="27"/>
    <x v="885"/>
    <x v="5"/>
    <x v="47"/>
    <x v="182"/>
    <x v="13"/>
    <x v="1"/>
    <x v="1"/>
    <x v="19"/>
    <x v="0"/>
    <x v="437"/>
    <x v="13"/>
    <x v="581"/>
    <x v="31"/>
    <x v="673"/>
    <x v="0"/>
    <x v="721"/>
    <x v="654"/>
    <x v="923"/>
    <x v="230"/>
    <x v="705"/>
    <x v="733"/>
    <x v="723"/>
    <x v="11"/>
    <x v="2"/>
    <x v="0"/>
  </r>
  <r>
    <x v="4"/>
    <x v="27"/>
    <x v="74"/>
    <x v="5"/>
    <x v="48"/>
    <x v="183"/>
    <x v="12"/>
    <x v="1"/>
    <x v="1"/>
    <x v="19"/>
    <x v="0"/>
    <x v="391"/>
    <x v="12"/>
    <x v="513"/>
    <x v="31"/>
    <x v="595"/>
    <x v="0"/>
    <x v="644"/>
    <x v="584"/>
    <x v="923"/>
    <x v="230"/>
    <x v="645"/>
    <x v="657"/>
    <x v="651"/>
    <x v="11"/>
    <x v="2"/>
    <x v="0"/>
  </r>
  <r>
    <x v="4"/>
    <x v="27"/>
    <x v="118"/>
    <x v="5"/>
    <x v="49"/>
    <x v="184"/>
    <x v="27"/>
    <x v="1"/>
    <x v="1"/>
    <x v="19"/>
    <x v="0"/>
    <x v="754"/>
    <x v="27"/>
    <x v="980"/>
    <x v="31"/>
    <x v="1109"/>
    <x v="0"/>
    <x v="1179"/>
    <x v="1058"/>
    <x v="923"/>
    <x v="230"/>
    <x v="1222"/>
    <x v="1220"/>
    <x v="1197"/>
    <x v="11"/>
    <x v="2"/>
    <x v="0"/>
  </r>
  <r>
    <x v="4"/>
    <x v="27"/>
    <x v="459"/>
    <x v="5"/>
    <x v="50"/>
    <x v="185"/>
    <x v="30"/>
    <x v="1"/>
    <x v="1"/>
    <x v="19"/>
    <x v="0"/>
    <x v="763"/>
    <x v="30"/>
    <x v="989"/>
    <x v="31"/>
    <x v="1124"/>
    <x v="0"/>
    <x v="1195"/>
    <x v="1065"/>
    <x v="923"/>
    <x v="230"/>
    <x v="1244"/>
    <x v="1231"/>
    <x v="1214"/>
    <x v="11"/>
    <x v="2"/>
    <x v="0"/>
  </r>
  <r>
    <x v="4"/>
    <x v="27"/>
    <x v="822"/>
    <x v="5"/>
    <x v="51"/>
    <x v="186"/>
    <x v="44"/>
    <x v="1"/>
    <x v="1"/>
    <x v="19"/>
    <x v="0"/>
    <x v="818"/>
    <x v="44"/>
    <x v="1045"/>
    <x v="31"/>
    <x v="1181"/>
    <x v="0"/>
    <x v="1244"/>
    <x v="1088"/>
    <x v="923"/>
    <x v="230"/>
    <x v="1297"/>
    <x v="1283"/>
    <x v="1264"/>
    <x v="11"/>
    <x v="2"/>
    <x v="0"/>
  </r>
  <r>
    <x v="4"/>
    <x v="27"/>
    <x v="353"/>
    <x v="5"/>
    <x v="52"/>
    <x v="187"/>
    <x v="42"/>
    <x v="1"/>
    <x v="1"/>
    <x v="19"/>
    <x v="0"/>
    <x v="803"/>
    <x v="42"/>
    <x v="1030"/>
    <x v="31"/>
    <x v="1160"/>
    <x v="0"/>
    <x v="1229"/>
    <x v="1079"/>
    <x v="923"/>
    <x v="230"/>
    <x v="1279"/>
    <x v="1263"/>
    <x v="1249"/>
    <x v="11"/>
    <x v="2"/>
    <x v="0"/>
  </r>
  <r>
    <x v="4"/>
    <x v="28"/>
    <x v="451"/>
    <x v="5"/>
    <x v="53"/>
    <x v="188"/>
    <x v="4"/>
    <x v="0"/>
    <x v="1"/>
    <x v="18"/>
    <x v="0"/>
    <x v="130"/>
    <x v="4"/>
    <x v="143"/>
    <x v="12"/>
    <x v="181"/>
    <x v="2"/>
    <x v="264"/>
    <x v="274"/>
    <x v="923"/>
    <x v="230"/>
    <x v="277"/>
    <x v="282"/>
    <x v="274"/>
    <x v="11"/>
    <x v="2"/>
    <x v="0"/>
  </r>
  <r>
    <x v="6"/>
    <x v="29"/>
    <x v="134"/>
    <x v="9"/>
    <x v="1102"/>
    <x v="66"/>
    <x v="3"/>
    <x v="1"/>
    <x v="1"/>
    <x v="38"/>
    <x v="0"/>
    <x v="73"/>
    <x v="3"/>
    <x v="75"/>
    <x v="12"/>
    <x v="101"/>
    <x v="0"/>
    <x v="116"/>
    <x v="106"/>
    <x v="80"/>
    <x v="230"/>
    <x v="143"/>
    <x v="125"/>
    <x v="122"/>
    <x v="16"/>
    <x v="1"/>
    <x v="0"/>
  </r>
  <r>
    <x v="6"/>
    <x v="29"/>
    <x v="616"/>
    <x v="9"/>
    <x v="1103"/>
    <x v="67"/>
    <x v="5"/>
    <x v="1"/>
    <x v="1"/>
    <x v="38"/>
    <x v="0"/>
    <x v="136"/>
    <x v="5"/>
    <x v="152"/>
    <x v="12"/>
    <x v="190"/>
    <x v="2"/>
    <x v="276"/>
    <x v="284"/>
    <x v="155"/>
    <x v="230"/>
    <x v="313"/>
    <x v="298"/>
    <x v="285"/>
    <x v="16"/>
    <x v="1"/>
    <x v="0"/>
  </r>
  <r>
    <x v="6"/>
    <x v="29"/>
    <x v="222"/>
    <x v="9"/>
    <x v="1104"/>
    <x v="68"/>
    <x v="20"/>
    <x v="1"/>
    <x v="1"/>
    <x v="38"/>
    <x v="0"/>
    <x v="585"/>
    <x v="20"/>
    <x v="779"/>
    <x v="12"/>
    <x v="857"/>
    <x v="0"/>
    <x v="903"/>
    <x v="828"/>
    <x v="703"/>
    <x v="230"/>
    <x v="947"/>
    <x v="922"/>
    <x v="907"/>
    <x v="16"/>
    <x v="1"/>
    <x v="0"/>
  </r>
  <r>
    <x v="6"/>
    <x v="29"/>
    <x v="244"/>
    <x v="9"/>
    <x v="1105"/>
    <x v="69"/>
    <x v="20"/>
    <x v="1"/>
    <x v="1"/>
    <x v="38"/>
    <x v="0"/>
    <x v="561"/>
    <x v="20"/>
    <x v="748"/>
    <x v="12"/>
    <x v="812"/>
    <x v="0"/>
    <x v="860"/>
    <x v="786"/>
    <x v="663"/>
    <x v="230"/>
    <x v="900"/>
    <x v="879"/>
    <x v="865"/>
    <x v="16"/>
    <x v="1"/>
    <x v="0"/>
  </r>
  <r>
    <x v="6"/>
    <x v="29"/>
    <x v="720"/>
    <x v="9"/>
    <x v="1106"/>
    <x v="70"/>
    <x v="2"/>
    <x v="1"/>
    <x v="1"/>
    <x v="38"/>
    <x v="0"/>
    <x v="37"/>
    <x v="2"/>
    <x v="38"/>
    <x v="12"/>
    <x v="46"/>
    <x v="0"/>
    <x v="55"/>
    <x v="48"/>
    <x v="38"/>
    <x v="230"/>
    <x v="74"/>
    <x v="57"/>
    <x v="57"/>
    <x v="16"/>
    <x v="1"/>
    <x v="0"/>
  </r>
  <r>
    <x v="6"/>
    <x v="29"/>
    <x v="326"/>
    <x v="9"/>
    <x v="1107"/>
    <x v="71"/>
    <x v="16"/>
    <x v="1"/>
    <x v="1"/>
    <x v="38"/>
    <x v="0"/>
    <x v="452"/>
    <x v="16"/>
    <x v="598"/>
    <x v="12"/>
    <x v="668"/>
    <x v="0"/>
    <x v="715"/>
    <x v="649"/>
    <x v="548"/>
    <x v="230"/>
    <x v="758"/>
    <x v="728"/>
    <x v="717"/>
    <x v="16"/>
    <x v="1"/>
    <x v="0"/>
  </r>
  <r>
    <x v="5"/>
    <x v="28"/>
    <x v="678"/>
    <x v="4"/>
    <x v="327"/>
    <x v="900"/>
    <x v="30"/>
    <x v="1"/>
    <x v="1"/>
    <x v="19"/>
    <x v="0"/>
    <x v="740"/>
    <x v="30"/>
    <x v="965"/>
    <x v="31"/>
    <x v="1098"/>
    <x v="0"/>
    <x v="1169"/>
    <x v="1045"/>
    <x v="884"/>
    <x v="230"/>
    <x v="1236"/>
    <x v="1205"/>
    <x v="1184"/>
    <x v="5"/>
    <x v="0"/>
    <x v="0"/>
  </r>
  <r>
    <x v="5"/>
    <x v="29"/>
    <x v="151"/>
    <x v="4"/>
    <x v="328"/>
    <x v="901"/>
    <x v="82"/>
    <x v="1"/>
    <x v="1"/>
    <x v="38"/>
    <x v="0"/>
    <x v="898"/>
    <x v="82"/>
    <x v="1128"/>
    <x v="12"/>
    <x v="1258"/>
    <x v="0"/>
    <x v="1327"/>
    <x v="1120"/>
    <x v="922"/>
    <x v="230"/>
    <x v="1400"/>
    <x v="1367"/>
    <x v="1350"/>
    <x v="5"/>
    <x v="0"/>
    <x v="0"/>
  </r>
  <r>
    <x v="5"/>
    <x v="29"/>
    <x v="370"/>
    <x v="4"/>
    <x v="329"/>
    <x v="902"/>
    <x v="47"/>
    <x v="1"/>
    <x v="1"/>
    <x v="38"/>
    <x v="0"/>
    <x v="808"/>
    <x v="47"/>
    <x v="1035"/>
    <x v="12"/>
    <x v="1159"/>
    <x v="0"/>
    <x v="1228"/>
    <x v="1078"/>
    <x v="917"/>
    <x v="230"/>
    <x v="1312"/>
    <x v="1261"/>
    <x v="1247"/>
    <x v="5"/>
    <x v="0"/>
    <x v="0"/>
  </r>
  <r>
    <x v="5"/>
    <x v="29"/>
    <x v="207"/>
    <x v="4"/>
    <x v="330"/>
    <x v="903"/>
    <x v="30"/>
    <x v="1"/>
    <x v="1"/>
    <x v="19"/>
    <x v="0"/>
    <x v="750"/>
    <x v="30"/>
    <x v="976"/>
    <x v="31"/>
    <x v="1107"/>
    <x v="0"/>
    <x v="1176"/>
    <x v="1054"/>
    <x v="908"/>
    <x v="230"/>
    <x v="1263"/>
    <x v="1217"/>
    <x v="1195"/>
    <x v="5"/>
    <x v="0"/>
    <x v="0"/>
  </r>
  <r>
    <x v="7"/>
    <x v="28"/>
    <x v="90"/>
    <x v="7"/>
    <x v="1379"/>
    <x v="414"/>
    <x v="3"/>
    <x v="0"/>
    <x v="1"/>
    <x v="18"/>
    <x v="0"/>
    <x v="64"/>
    <x v="3"/>
    <x v="66"/>
    <x v="12"/>
    <x v="86"/>
    <x v="2"/>
    <x v="137"/>
    <x v="140"/>
    <x v="71"/>
    <x v="230"/>
    <x v="165"/>
    <x v="149"/>
    <x v="141"/>
    <x v="10"/>
    <x v="1"/>
    <x v="0"/>
  </r>
  <r>
    <x v="7"/>
    <x v="28"/>
    <x v="770"/>
    <x v="7"/>
    <x v="1380"/>
    <x v="415"/>
    <x v="1"/>
    <x v="0"/>
    <x v="1"/>
    <x v="16"/>
    <x v="0"/>
    <x v="9"/>
    <x v="1"/>
    <x v="10"/>
    <x v="12"/>
    <x v="13"/>
    <x v="2"/>
    <x v="28"/>
    <x v="33"/>
    <x v="12"/>
    <x v="230"/>
    <x v="35"/>
    <x v="32"/>
    <x v="29"/>
    <x v="10"/>
    <x v="1"/>
    <x v="0"/>
  </r>
  <r>
    <x v="7"/>
    <x v="28"/>
    <x v="89"/>
    <x v="7"/>
    <x v="1381"/>
    <x v="416"/>
    <x v="11"/>
    <x v="0"/>
    <x v="1"/>
    <x v="9"/>
    <x v="0"/>
    <x v="358"/>
    <x v="11"/>
    <x v="471"/>
    <x v="12"/>
    <x v="534"/>
    <x v="2"/>
    <x v="652"/>
    <x v="655"/>
    <x v="454"/>
    <x v="230"/>
    <x v="704"/>
    <x v="677"/>
    <x v="661"/>
    <x v="10"/>
    <x v="1"/>
    <x v="0"/>
  </r>
  <r>
    <x v="7"/>
    <x v="28"/>
    <x v="804"/>
    <x v="7"/>
    <x v="1382"/>
    <x v="417"/>
    <x v="1"/>
    <x v="0"/>
    <x v="1"/>
    <x v="15"/>
    <x v="0"/>
    <x v="4"/>
    <x v="1"/>
    <x v="5"/>
    <x v="12"/>
    <x v="5"/>
    <x v="2"/>
    <x v="13"/>
    <x v="22"/>
    <x v="5"/>
    <x v="230"/>
    <x v="20"/>
    <x v="14"/>
    <x v="13"/>
    <x v="10"/>
    <x v="1"/>
    <x v="0"/>
  </r>
  <r>
    <x v="7"/>
    <x v="28"/>
    <x v="835"/>
    <x v="7"/>
    <x v="1383"/>
    <x v="418"/>
    <x v="4"/>
    <x v="0"/>
    <x v="1"/>
    <x v="10"/>
    <x v="0"/>
    <x v="105"/>
    <x v="4"/>
    <x v="111"/>
    <x v="12"/>
    <x v="146"/>
    <x v="2"/>
    <x v="220"/>
    <x v="232"/>
    <x v="116"/>
    <x v="230"/>
    <x v="256"/>
    <x v="237"/>
    <x v="230"/>
    <x v="10"/>
    <x v="1"/>
    <x v="0"/>
  </r>
  <r>
    <x v="7"/>
    <x v="28"/>
    <x v="437"/>
    <x v="7"/>
    <x v="1384"/>
    <x v="409"/>
    <x v="3"/>
    <x v="0"/>
    <x v="1"/>
    <x v="18"/>
    <x v="0"/>
    <x v="71"/>
    <x v="3"/>
    <x v="73"/>
    <x v="12"/>
    <x v="98"/>
    <x v="2"/>
    <x v="146"/>
    <x v="151"/>
    <x v="78"/>
    <x v="230"/>
    <x v="178"/>
    <x v="157"/>
    <x v="152"/>
    <x v="10"/>
    <x v="1"/>
    <x v="0"/>
  </r>
  <r>
    <x v="7"/>
    <x v="28"/>
    <x v="156"/>
    <x v="7"/>
    <x v="1385"/>
    <x v="410"/>
    <x v="1"/>
    <x v="0"/>
    <x v="1"/>
    <x v="17"/>
    <x v="0"/>
    <x v="18"/>
    <x v="1"/>
    <x v="19"/>
    <x v="12"/>
    <x v="26"/>
    <x v="2"/>
    <x v="40"/>
    <x v="41"/>
    <x v="24"/>
    <x v="230"/>
    <x v="49"/>
    <x v="44"/>
    <x v="44"/>
    <x v="10"/>
    <x v="1"/>
    <x v="0"/>
  </r>
  <r>
    <x v="7"/>
    <x v="28"/>
    <x v="439"/>
    <x v="7"/>
    <x v="1386"/>
    <x v="411"/>
    <x v="4"/>
    <x v="0"/>
    <x v="1"/>
    <x v="18"/>
    <x v="0"/>
    <x v="153"/>
    <x v="4"/>
    <x v="175"/>
    <x v="12"/>
    <x v="217"/>
    <x v="2"/>
    <x v="309"/>
    <x v="317"/>
    <x v="179"/>
    <x v="230"/>
    <x v="345"/>
    <x v="329"/>
    <x v="319"/>
    <x v="10"/>
    <x v="1"/>
    <x v="0"/>
  </r>
  <r>
    <x v="7"/>
    <x v="28"/>
    <x v="277"/>
    <x v="7"/>
    <x v="1387"/>
    <x v="412"/>
    <x v="2"/>
    <x v="0"/>
    <x v="1"/>
    <x v="4"/>
    <x v="0"/>
    <x v="50"/>
    <x v="2"/>
    <x v="52"/>
    <x v="12"/>
    <x v="67"/>
    <x v="2"/>
    <x v="98"/>
    <x v="104"/>
    <x v="55"/>
    <x v="230"/>
    <x v="121"/>
    <x v="104"/>
    <x v="104"/>
    <x v="10"/>
    <x v="1"/>
    <x v="0"/>
  </r>
  <r>
    <x v="7"/>
    <x v="28"/>
    <x v="411"/>
    <x v="7"/>
    <x v="1388"/>
    <x v="419"/>
    <x v="21"/>
    <x v="0"/>
    <x v="1"/>
    <x v="18"/>
    <x v="0"/>
    <x v="688"/>
    <x v="21"/>
    <x v="909"/>
    <x v="12"/>
    <x v="1031"/>
    <x v="2"/>
    <x v="1155"/>
    <x v="1056"/>
    <x v="848"/>
    <x v="230"/>
    <x v="1212"/>
    <x v="1195"/>
    <x v="1167"/>
    <x v="10"/>
    <x v="1"/>
    <x v="0"/>
  </r>
  <r>
    <x v="7"/>
    <x v="28"/>
    <x v="698"/>
    <x v="7"/>
    <x v="1389"/>
    <x v="413"/>
    <x v="8"/>
    <x v="0"/>
    <x v="1"/>
    <x v="18"/>
    <x v="0"/>
    <x v="254"/>
    <x v="8"/>
    <x v="315"/>
    <x v="12"/>
    <x v="372"/>
    <x v="2"/>
    <x v="511"/>
    <x v="512"/>
    <x v="311"/>
    <x v="230"/>
    <x v="549"/>
    <x v="536"/>
    <x v="524"/>
    <x v="10"/>
    <x v="1"/>
    <x v="0"/>
  </r>
  <r>
    <x v="7"/>
    <x v="28"/>
    <x v="329"/>
    <x v="7"/>
    <x v="1390"/>
    <x v="420"/>
    <x v="4"/>
    <x v="0"/>
    <x v="1"/>
    <x v="18"/>
    <x v="0"/>
    <x v="132"/>
    <x v="4"/>
    <x v="146"/>
    <x v="12"/>
    <x v="183"/>
    <x v="2"/>
    <x v="267"/>
    <x v="277"/>
    <x v="149"/>
    <x v="230"/>
    <x v="302"/>
    <x v="289"/>
    <x v="277"/>
    <x v="10"/>
    <x v="1"/>
    <x v="0"/>
  </r>
  <r>
    <x v="7"/>
    <x v="28"/>
    <x v="91"/>
    <x v="7"/>
    <x v="1391"/>
    <x v="421"/>
    <x v="4"/>
    <x v="0"/>
    <x v="1"/>
    <x v="18"/>
    <x v="0"/>
    <x v="131"/>
    <x v="4"/>
    <x v="144"/>
    <x v="12"/>
    <x v="182"/>
    <x v="2"/>
    <x v="265"/>
    <x v="276"/>
    <x v="148"/>
    <x v="230"/>
    <x v="301"/>
    <x v="286"/>
    <x v="275"/>
    <x v="10"/>
    <x v="1"/>
    <x v="0"/>
  </r>
  <r>
    <x v="7"/>
    <x v="28"/>
    <x v="861"/>
    <x v="7"/>
    <x v="1392"/>
    <x v="422"/>
    <x v="4"/>
    <x v="0"/>
    <x v="1"/>
    <x v="18"/>
    <x v="0"/>
    <x v="138"/>
    <x v="4"/>
    <x v="156"/>
    <x v="12"/>
    <x v="194"/>
    <x v="2"/>
    <x v="282"/>
    <x v="288"/>
    <x v="158"/>
    <x v="230"/>
    <x v="318"/>
    <x v="301"/>
    <x v="291"/>
    <x v="10"/>
    <x v="1"/>
    <x v="0"/>
  </r>
  <r>
    <x v="7"/>
    <x v="28"/>
    <x v="523"/>
    <x v="7"/>
    <x v="1393"/>
    <x v="423"/>
    <x v="4"/>
    <x v="0"/>
    <x v="1"/>
    <x v="18"/>
    <x v="0"/>
    <x v="137"/>
    <x v="4"/>
    <x v="155"/>
    <x v="12"/>
    <x v="192"/>
    <x v="2"/>
    <x v="279"/>
    <x v="286"/>
    <x v="157"/>
    <x v="230"/>
    <x v="315"/>
    <x v="300"/>
    <x v="288"/>
    <x v="10"/>
    <x v="1"/>
    <x v="0"/>
  </r>
  <r>
    <x v="3"/>
    <x v="30"/>
    <x v="516"/>
    <x v="9"/>
    <x v="1605"/>
    <x v="64"/>
    <x v="20"/>
    <x v="1"/>
    <x v="1"/>
    <x v="38"/>
    <x v="2"/>
    <x v="522"/>
    <x v="20"/>
    <x v="690"/>
    <x v="12"/>
    <x v="756"/>
    <x v="0"/>
    <x v="808"/>
    <x v="734"/>
    <x v="617"/>
    <x v="230"/>
    <x v="853"/>
    <x v="821"/>
    <x v="810"/>
    <x v="16"/>
    <x v="1"/>
    <x v="0"/>
  </r>
  <r>
    <x v="3"/>
    <x v="30"/>
    <x v="141"/>
    <x v="9"/>
    <x v="1606"/>
    <x v="65"/>
    <x v="11"/>
    <x v="1"/>
    <x v="1"/>
    <x v="38"/>
    <x v="1"/>
    <x v="297"/>
    <x v="11"/>
    <x v="377"/>
    <x v="12"/>
    <x v="435"/>
    <x v="0"/>
    <x v="473"/>
    <x v="430"/>
    <x v="368"/>
    <x v="230"/>
    <x v="508"/>
    <x v="484"/>
    <x v="486"/>
    <x v="16"/>
    <x v="1"/>
    <x v="0"/>
  </r>
  <r>
    <x v="3"/>
    <x v="30"/>
    <x v="217"/>
    <x v="1"/>
    <x v="1607"/>
    <x v="249"/>
    <x v="81"/>
    <x v="0"/>
    <x v="1"/>
    <x v="18"/>
    <x v="4"/>
    <x v="905"/>
    <x v="81"/>
    <x v="1136"/>
    <x v="12"/>
    <x v="1266"/>
    <x v="2"/>
    <x v="1348"/>
    <x v="1125"/>
    <x v="923"/>
    <x v="230"/>
    <x v="1401"/>
    <x v="1384"/>
    <x v="1369"/>
    <x v="1"/>
    <x v="1"/>
    <x v="0"/>
  </r>
  <r>
    <x v="3"/>
    <x v="30"/>
    <x v="20"/>
    <x v="2"/>
    <x v="1608"/>
    <x v="172"/>
    <x v="20"/>
    <x v="1"/>
    <x v="1"/>
    <x v="19"/>
    <x v="4"/>
    <x v="547"/>
    <x v="20"/>
    <x v="732"/>
    <x v="31"/>
    <x v="848"/>
    <x v="0"/>
    <x v="896"/>
    <x v="821"/>
    <x v="696"/>
    <x v="230"/>
    <x v="939"/>
    <x v="915"/>
    <x v="900"/>
    <x v="3"/>
    <x v="1"/>
    <x v="0"/>
  </r>
  <r>
    <x v="3"/>
    <x v="30"/>
    <x v="803"/>
    <x v="2"/>
    <x v="1609"/>
    <x v="0"/>
    <x v="10"/>
    <x v="1"/>
    <x v="1"/>
    <x v="19"/>
    <x v="5"/>
    <x v="274"/>
    <x v="10"/>
    <x v="341"/>
    <x v="31"/>
    <x v="427"/>
    <x v="0"/>
    <x v="461"/>
    <x v="422"/>
    <x v="361"/>
    <x v="230"/>
    <x v="496"/>
    <x v="474"/>
    <x v="471"/>
    <x v="3"/>
    <x v="1"/>
    <x v="0"/>
  </r>
  <r>
    <x v="3"/>
    <x v="30"/>
    <x v="852"/>
    <x v="2"/>
    <x v="1610"/>
    <x v="1"/>
    <x v="20"/>
    <x v="1"/>
    <x v="1"/>
    <x v="19"/>
    <x v="4"/>
    <x v="630"/>
    <x v="20"/>
    <x v="838"/>
    <x v="31"/>
    <x v="976"/>
    <x v="0"/>
    <x v="1029"/>
    <x v="937"/>
    <x v="818"/>
    <x v="230"/>
    <x v="1088"/>
    <x v="1059"/>
    <x v="1043"/>
    <x v="3"/>
    <x v="1"/>
    <x v="0"/>
  </r>
  <r>
    <x v="3"/>
    <x v="30"/>
    <x v="574"/>
    <x v="2"/>
    <x v="1611"/>
    <x v="2"/>
    <x v="20"/>
    <x v="1"/>
    <x v="1"/>
    <x v="19"/>
    <x v="5"/>
    <x v="614"/>
    <x v="20"/>
    <x v="819"/>
    <x v="31"/>
    <x v="958"/>
    <x v="0"/>
    <x v="1005"/>
    <x v="919"/>
    <x v="801"/>
    <x v="230"/>
    <x v="1059"/>
    <x v="1034"/>
    <x v="1019"/>
    <x v="3"/>
    <x v="1"/>
    <x v="0"/>
  </r>
  <r>
    <x v="3"/>
    <x v="30"/>
    <x v="35"/>
    <x v="2"/>
    <x v="1612"/>
    <x v="4"/>
    <x v="2"/>
    <x v="0"/>
    <x v="1"/>
    <x v="18"/>
    <x v="5"/>
    <x v="29"/>
    <x v="2"/>
    <x v="30"/>
    <x v="12"/>
    <x v="38"/>
    <x v="2"/>
    <x v="66"/>
    <x v="79"/>
    <x v="34"/>
    <x v="230"/>
    <x v="92"/>
    <x v="77"/>
    <x v="69"/>
    <x v="3"/>
    <x v="1"/>
    <x v="0"/>
  </r>
  <r>
    <x v="3"/>
    <x v="30"/>
    <x v="789"/>
    <x v="2"/>
    <x v="1613"/>
    <x v="3"/>
    <x v="20"/>
    <x v="1"/>
    <x v="1"/>
    <x v="19"/>
    <x v="5"/>
    <x v="619"/>
    <x v="20"/>
    <x v="825"/>
    <x v="31"/>
    <x v="961"/>
    <x v="0"/>
    <x v="1009"/>
    <x v="922"/>
    <x v="804"/>
    <x v="230"/>
    <x v="1068"/>
    <x v="1039"/>
    <x v="1025"/>
    <x v="3"/>
    <x v="1"/>
    <x v="0"/>
  </r>
  <r>
    <x v="3"/>
    <x v="30"/>
    <x v="645"/>
    <x v="2"/>
    <x v="1614"/>
    <x v="6"/>
    <x v="20"/>
    <x v="1"/>
    <x v="1"/>
    <x v="19"/>
    <x v="5"/>
    <x v="599"/>
    <x v="20"/>
    <x v="800"/>
    <x v="31"/>
    <x v="932"/>
    <x v="0"/>
    <x v="976"/>
    <x v="895"/>
    <x v="773"/>
    <x v="230"/>
    <x v="1029"/>
    <x v="1006"/>
    <x v="990"/>
    <x v="3"/>
    <x v="1"/>
    <x v="0"/>
  </r>
  <r>
    <x v="3"/>
    <x v="30"/>
    <x v="576"/>
    <x v="2"/>
    <x v="1615"/>
    <x v="5"/>
    <x v="20"/>
    <x v="1"/>
    <x v="1"/>
    <x v="19"/>
    <x v="4"/>
    <x v="531"/>
    <x v="20"/>
    <x v="706"/>
    <x v="31"/>
    <x v="816"/>
    <x v="0"/>
    <x v="864"/>
    <x v="790"/>
    <x v="667"/>
    <x v="230"/>
    <x v="904"/>
    <x v="884"/>
    <x v="869"/>
    <x v="3"/>
    <x v="1"/>
    <x v="0"/>
  </r>
  <r>
    <x v="3"/>
    <x v="30"/>
    <x v="602"/>
    <x v="2"/>
    <x v="1616"/>
    <x v="7"/>
    <x v="15"/>
    <x v="1"/>
    <x v="1"/>
    <x v="19"/>
    <x v="0"/>
    <x v="435"/>
    <x v="15"/>
    <x v="578"/>
    <x v="31"/>
    <x v="665"/>
    <x v="0"/>
    <x v="712"/>
    <x v="646"/>
    <x v="545"/>
    <x v="230"/>
    <x v="755"/>
    <x v="725"/>
    <x v="714"/>
    <x v="3"/>
    <x v="1"/>
    <x v="0"/>
  </r>
  <r>
    <x v="3"/>
    <x v="30"/>
    <x v="84"/>
    <x v="9"/>
    <x v="1617"/>
    <x v="72"/>
    <x v="12"/>
    <x v="1"/>
    <x v="1"/>
    <x v="38"/>
    <x v="3"/>
    <x v="325"/>
    <x v="12"/>
    <x v="420"/>
    <x v="12"/>
    <x v="482"/>
    <x v="0"/>
    <x v="529"/>
    <x v="477"/>
    <x v="413"/>
    <x v="230"/>
    <x v="568"/>
    <x v="544"/>
    <x v="541"/>
    <x v="16"/>
    <x v="1"/>
    <x v="0"/>
  </r>
  <r>
    <x v="3"/>
    <x v="30"/>
    <x v="555"/>
    <x v="9"/>
    <x v="1618"/>
    <x v="73"/>
    <x v="11"/>
    <x v="1"/>
    <x v="1"/>
    <x v="38"/>
    <x v="1"/>
    <x v="350"/>
    <x v="11"/>
    <x v="458"/>
    <x v="12"/>
    <x v="522"/>
    <x v="0"/>
    <x v="563"/>
    <x v="518"/>
    <x v="445"/>
    <x v="230"/>
    <x v="606"/>
    <x v="581"/>
    <x v="576"/>
    <x v="16"/>
    <x v="1"/>
    <x v="0"/>
  </r>
  <r>
    <x v="3"/>
    <x v="30"/>
    <x v="598"/>
    <x v="9"/>
    <x v="1619"/>
    <x v="74"/>
    <x v="20"/>
    <x v="1"/>
    <x v="1"/>
    <x v="38"/>
    <x v="3"/>
    <x v="541"/>
    <x v="20"/>
    <x v="722"/>
    <x v="12"/>
    <x v="783"/>
    <x v="0"/>
    <x v="830"/>
    <x v="756"/>
    <x v="635"/>
    <x v="230"/>
    <x v="871"/>
    <x v="847"/>
    <x v="832"/>
    <x v="16"/>
    <x v="1"/>
    <x v="0"/>
  </r>
  <r>
    <x v="3"/>
    <x v="30"/>
    <x v="610"/>
    <x v="9"/>
    <x v="1620"/>
    <x v="75"/>
    <x v="2"/>
    <x v="1"/>
    <x v="1"/>
    <x v="38"/>
    <x v="3"/>
    <x v="24"/>
    <x v="2"/>
    <x v="25"/>
    <x v="12"/>
    <x v="33"/>
    <x v="0"/>
    <x v="43"/>
    <x v="40"/>
    <x v="30"/>
    <x v="230"/>
    <x v="52"/>
    <x v="46"/>
    <x v="46"/>
    <x v="16"/>
    <x v="1"/>
    <x v="0"/>
  </r>
  <r>
    <x v="3"/>
    <x v="30"/>
    <x v="827"/>
    <x v="9"/>
    <x v="1621"/>
    <x v="76"/>
    <x v="20"/>
    <x v="1"/>
    <x v="1"/>
    <x v="38"/>
    <x v="2"/>
    <x v="567"/>
    <x v="20"/>
    <x v="755"/>
    <x v="12"/>
    <x v="820"/>
    <x v="0"/>
    <x v="868"/>
    <x v="794"/>
    <x v="671"/>
    <x v="230"/>
    <x v="908"/>
    <x v="889"/>
    <x v="873"/>
    <x v="16"/>
    <x v="1"/>
    <x v="0"/>
  </r>
  <r>
    <x v="3"/>
    <x v="30"/>
    <x v="302"/>
    <x v="9"/>
    <x v="1622"/>
    <x v="77"/>
    <x v="20"/>
    <x v="1"/>
    <x v="1"/>
    <x v="38"/>
    <x v="3"/>
    <x v="610"/>
    <x v="20"/>
    <x v="812"/>
    <x v="12"/>
    <x v="896"/>
    <x v="0"/>
    <x v="943"/>
    <x v="863"/>
    <x v="741"/>
    <x v="230"/>
    <x v="991"/>
    <x v="965"/>
    <x v="950"/>
    <x v="16"/>
    <x v="1"/>
    <x v="0"/>
  </r>
  <r>
    <x v="3"/>
    <x v="30"/>
    <x v="86"/>
    <x v="2"/>
    <x v="1623"/>
    <x v="8"/>
    <x v="20"/>
    <x v="1"/>
    <x v="1"/>
    <x v="19"/>
    <x v="0"/>
    <x v="604"/>
    <x v="20"/>
    <x v="806"/>
    <x v="31"/>
    <x v="940"/>
    <x v="0"/>
    <x v="984"/>
    <x v="901"/>
    <x v="781"/>
    <x v="230"/>
    <x v="1037"/>
    <x v="1014"/>
    <x v="999"/>
    <x v="3"/>
    <x v="1"/>
    <x v="0"/>
  </r>
  <r>
    <x v="3"/>
    <x v="30"/>
    <x v="44"/>
    <x v="2"/>
    <x v="1624"/>
    <x v="9"/>
    <x v="8"/>
    <x v="1"/>
    <x v="1"/>
    <x v="19"/>
    <x v="0"/>
    <x v="248"/>
    <x v="8"/>
    <x v="308"/>
    <x v="31"/>
    <x v="380"/>
    <x v="0"/>
    <x v="415"/>
    <x v="375"/>
    <x v="319"/>
    <x v="230"/>
    <x v="453"/>
    <x v="427"/>
    <x v="424"/>
    <x v="3"/>
    <x v="1"/>
    <x v="0"/>
  </r>
  <r>
    <x v="3"/>
    <x v="30"/>
    <x v="623"/>
    <x v="9"/>
    <x v="1625"/>
    <x v="78"/>
    <x v="20"/>
    <x v="1"/>
    <x v="1"/>
    <x v="38"/>
    <x v="0"/>
    <x v="590"/>
    <x v="20"/>
    <x v="786"/>
    <x v="12"/>
    <x v="863"/>
    <x v="0"/>
    <x v="910"/>
    <x v="834"/>
    <x v="709"/>
    <x v="230"/>
    <x v="954"/>
    <x v="929"/>
    <x v="916"/>
    <x v="16"/>
    <x v="1"/>
    <x v="0"/>
  </r>
  <r>
    <x v="3"/>
    <x v="30"/>
    <x v="18"/>
    <x v="9"/>
    <x v="1626"/>
    <x v="79"/>
    <x v="20"/>
    <x v="1"/>
    <x v="1"/>
    <x v="38"/>
    <x v="3"/>
    <x v="563"/>
    <x v="20"/>
    <x v="750"/>
    <x v="12"/>
    <x v="814"/>
    <x v="0"/>
    <x v="862"/>
    <x v="788"/>
    <x v="665"/>
    <x v="230"/>
    <x v="902"/>
    <x v="881"/>
    <x v="867"/>
    <x v="16"/>
    <x v="1"/>
    <x v="0"/>
  </r>
  <r>
    <x v="3"/>
    <x v="30"/>
    <x v="431"/>
    <x v="9"/>
    <x v="1627"/>
    <x v="80"/>
    <x v="4"/>
    <x v="1"/>
    <x v="1"/>
    <x v="38"/>
    <x v="0"/>
    <x v="97"/>
    <x v="4"/>
    <x v="103"/>
    <x v="12"/>
    <x v="133"/>
    <x v="0"/>
    <x v="154"/>
    <x v="135"/>
    <x v="105"/>
    <x v="230"/>
    <x v="188"/>
    <x v="164"/>
    <x v="162"/>
    <x v="16"/>
    <x v="1"/>
    <x v="0"/>
  </r>
  <r>
    <x v="3"/>
    <x v="30"/>
    <x v="836"/>
    <x v="9"/>
    <x v="1628"/>
    <x v="81"/>
    <x v="13"/>
    <x v="1"/>
    <x v="1"/>
    <x v="38"/>
    <x v="2"/>
    <x v="364"/>
    <x v="13"/>
    <x v="480"/>
    <x v="12"/>
    <x v="542"/>
    <x v="0"/>
    <x v="583"/>
    <x v="539"/>
    <x v="461"/>
    <x v="230"/>
    <x v="624"/>
    <x v="600"/>
    <x v="597"/>
    <x v="16"/>
    <x v="1"/>
    <x v="0"/>
  </r>
  <r>
    <x v="3"/>
    <x v="30"/>
    <x v="127"/>
    <x v="9"/>
    <x v="1629"/>
    <x v="82"/>
    <x v="18"/>
    <x v="1"/>
    <x v="1"/>
    <x v="38"/>
    <x v="2"/>
    <x v="479"/>
    <x v="18"/>
    <x v="634"/>
    <x v="12"/>
    <x v="706"/>
    <x v="0"/>
    <x v="755"/>
    <x v="685"/>
    <x v="578"/>
    <x v="230"/>
    <x v="799"/>
    <x v="768"/>
    <x v="759"/>
    <x v="16"/>
    <x v="1"/>
    <x v="0"/>
  </r>
  <r>
    <x v="3"/>
    <x v="32"/>
    <x v="622"/>
    <x v="1"/>
    <x v="1630"/>
    <x v="250"/>
    <x v="80"/>
    <x v="1"/>
    <x v="1"/>
    <x v="29"/>
    <x v="4"/>
    <x v="894"/>
    <x v="80"/>
    <x v="1124"/>
    <x v="21"/>
    <x v="1256"/>
    <x v="0"/>
    <x v="1326"/>
    <x v="1119"/>
    <x v="923"/>
    <x v="230"/>
    <x v="1379"/>
    <x v="1364"/>
    <x v="1347"/>
    <x v="1"/>
    <x v="1"/>
    <x v="0"/>
  </r>
  <r>
    <x v="6"/>
    <x v="32"/>
    <x v="636"/>
    <x v="2"/>
    <x v="1108"/>
    <x v="10"/>
    <x v="20"/>
    <x v="1"/>
    <x v="1"/>
    <x v="19"/>
    <x v="0"/>
    <x v="599"/>
    <x v="20"/>
    <x v="800"/>
    <x v="31"/>
    <x v="932"/>
    <x v="0"/>
    <x v="976"/>
    <x v="895"/>
    <x v="773"/>
    <x v="230"/>
    <x v="1029"/>
    <x v="1006"/>
    <x v="990"/>
    <x v="3"/>
    <x v="1"/>
    <x v="0"/>
  </r>
  <r>
    <x v="6"/>
    <x v="32"/>
    <x v="660"/>
    <x v="2"/>
    <x v="1109"/>
    <x v="11"/>
    <x v="20"/>
    <x v="1"/>
    <x v="1"/>
    <x v="19"/>
    <x v="0"/>
    <x v="572"/>
    <x v="20"/>
    <x v="762"/>
    <x v="31"/>
    <x v="892"/>
    <x v="0"/>
    <x v="939"/>
    <x v="860"/>
    <x v="737"/>
    <x v="230"/>
    <x v="987"/>
    <x v="961"/>
    <x v="946"/>
    <x v="3"/>
    <x v="1"/>
    <x v="0"/>
  </r>
  <r>
    <x v="6"/>
    <x v="32"/>
    <x v="522"/>
    <x v="2"/>
    <x v="1110"/>
    <x v="12"/>
    <x v="20"/>
    <x v="1"/>
    <x v="1"/>
    <x v="19"/>
    <x v="0"/>
    <x v="598"/>
    <x v="20"/>
    <x v="798"/>
    <x v="31"/>
    <x v="930"/>
    <x v="0"/>
    <x v="973"/>
    <x v="893"/>
    <x v="771"/>
    <x v="230"/>
    <x v="1027"/>
    <x v="1004"/>
    <x v="988"/>
    <x v="3"/>
    <x v="1"/>
    <x v="0"/>
  </r>
  <r>
    <x v="6"/>
    <x v="32"/>
    <x v="465"/>
    <x v="2"/>
    <x v="1111"/>
    <x v="13"/>
    <x v="20"/>
    <x v="1"/>
    <x v="1"/>
    <x v="19"/>
    <x v="0"/>
    <x v="583"/>
    <x v="20"/>
    <x v="776"/>
    <x v="31"/>
    <x v="905"/>
    <x v="0"/>
    <x v="950"/>
    <x v="871"/>
    <x v="750"/>
    <x v="230"/>
    <x v="1000"/>
    <x v="974"/>
    <x v="958"/>
    <x v="3"/>
    <x v="1"/>
    <x v="0"/>
  </r>
  <r>
    <x v="6"/>
    <x v="32"/>
    <x v="311"/>
    <x v="2"/>
    <x v="1112"/>
    <x v="14"/>
    <x v="20"/>
    <x v="1"/>
    <x v="1"/>
    <x v="19"/>
    <x v="0"/>
    <x v="547"/>
    <x v="20"/>
    <x v="732"/>
    <x v="31"/>
    <x v="848"/>
    <x v="0"/>
    <x v="896"/>
    <x v="821"/>
    <x v="696"/>
    <x v="230"/>
    <x v="939"/>
    <x v="915"/>
    <x v="900"/>
    <x v="3"/>
    <x v="1"/>
    <x v="0"/>
  </r>
  <r>
    <x v="6"/>
    <x v="32"/>
    <x v="671"/>
    <x v="2"/>
    <x v="1113"/>
    <x v="15"/>
    <x v="20"/>
    <x v="1"/>
    <x v="1"/>
    <x v="19"/>
    <x v="0"/>
    <x v="534"/>
    <x v="20"/>
    <x v="711"/>
    <x v="31"/>
    <x v="822"/>
    <x v="0"/>
    <x v="869"/>
    <x v="795"/>
    <x v="672"/>
    <x v="230"/>
    <x v="910"/>
    <x v="890"/>
    <x v="874"/>
    <x v="3"/>
    <x v="1"/>
    <x v="0"/>
  </r>
  <r>
    <x v="6"/>
    <x v="32"/>
    <x v="114"/>
    <x v="2"/>
    <x v="1114"/>
    <x v="16"/>
    <x v="15"/>
    <x v="1"/>
    <x v="1"/>
    <x v="19"/>
    <x v="0"/>
    <x v="412"/>
    <x v="15"/>
    <x v="542"/>
    <x v="31"/>
    <x v="628"/>
    <x v="0"/>
    <x v="675"/>
    <x v="612"/>
    <x v="522"/>
    <x v="230"/>
    <x v="723"/>
    <x v="691"/>
    <x v="680"/>
    <x v="3"/>
    <x v="1"/>
    <x v="0"/>
  </r>
  <r>
    <x v="6"/>
    <x v="32"/>
    <x v="535"/>
    <x v="2"/>
    <x v="1115"/>
    <x v="25"/>
    <x v="21"/>
    <x v="1"/>
    <x v="1"/>
    <x v="19"/>
    <x v="0"/>
    <x v="570"/>
    <x v="21"/>
    <x v="759"/>
    <x v="31"/>
    <x v="888"/>
    <x v="0"/>
    <x v="934"/>
    <x v="855"/>
    <x v="733"/>
    <x v="230"/>
    <x v="982"/>
    <x v="954"/>
    <x v="941"/>
    <x v="3"/>
    <x v="1"/>
    <x v="0"/>
  </r>
  <r>
    <x v="6"/>
    <x v="32"/>
    <x v="30"/>
    <x v="2"/>
    <x v="1116"/>
    <x v="26"/>
    <x v="3"/>
    <x v="1"/>
    <x v="1"/>
    <x v="19"/>
    <x v="0"/>
    <x v="58"/>
    <x v="3"/>
    <x v="60"/>
    <x v="31"/>
    <x v="81"/>
    <x v="0"/>
    <x v="99"/>
    <x v="88"/>
    <x v="66"/>
    <x v="230"/>
    <x v="126"/>
    <x v="105"/>
    <x v="105"/>
    <x v="3"/>
    <x v="1"/>
    <x v="0"/>
  </r>
  <r>
    <x v="6"/>
    <x v="32"/>
    <x v="769"/>
    <x v="2"/>
    <x v="1117"/>
    <x v="17"/>
    <x v="16"/>
    <x v="1"/>
    <x v="1"/>
    <x v="19"/>
    <x v="0"/>
    <x v="443"/>
    <x v="16"/>
    <x v="587"/>
    <x v="31"/>
    <x v="678"/>
    <x v="0"/>
    <x v="728"/>
    <x v="659"/>
    <x v="558"/>
    <x v="230"/>
    <x v="772"/>
    <x v="737"/>
    <x v="731"/>
    <x v="3"/>
    <x v="1"/>
    <x v="0"/>
  </r>
  <r>
    <x v="6"/>
    <x v="32"/>
    <x v="758"/>
    <x v="2"/>
    <x v="1118"/>
    <x v="18"/>
    <x v="20"/>
    <x v="1"/>
    <x v="1"/>
    <x v="19"/>
    <x v="0"/>
    <x v="549"/>
    <x v="20"/>
    <x v="735"/>
    <x v="31"/>
    <x v="851"/>
    <x v="0"/>
    <x v="898"/>
    <x v="823"/>
    <x v="698"/>
    <x v="230"/>
    <x v="942"/>
    <x v="917"/>
    <x v="902"/>
    <x v="3"/>
    <x v="1"/>
    <x v="0"/>
  </r>
  <r>
    <x v="6"/>
    <x v="32"/>
    <x v="615"/>
    <x v="2"/>
    <x v="1119"/>
    <x v="19"/>
    <x v="20"/>
    <x v="1"/>
    <x v="1"/>
    <x v="19"/>
    <x v="0"/>
    <x v="568"/>
    <x v="20"/>
    <x v="756"/>
    <x v="31"/>
    <x v="884"/>
    <x v="0"/>
    <x v="929"/>
    <x v="852"/>
    <x v="730"/>
    <x v="230"/>
    <x v="977"/>
    <x v="951"/>
    <x v="937"/>
    <x v="3"/>
    <x v="1"/>
    <x v="0"/>
  </r>
  <r>
    <x v="6"/>
    <x v="32"/>
    <x v="651"/>
    <x v="2"/>
    <x v="1120"/>
    <x v="20"/>
    <x v="20"/>
    <x v="1"/>
    <x v="1"/>
    <x v="19"/>
    <x v="0"/>
    <x v="548"/>
    <x v="20"/>
    <x v="733"/>
    <x v="31"/>
    <x v="850"/>
    <x v="0"/>
    <x v="897"/>
    <x v="822"/>
    <x v="697"/>
    <x v="230"/>
    <x v="941"/>
    <x v="916"/>
    <x v="901"/>
    <x v="3"/>
    <x v="1"/>
    <x v="0"/>
  </r>
  <r>
    <x v="6"/>
    <x v="32"/>
    <x v="868"/>
    <x v="2"/>
    <x v="1121"/>
    <x v="21"/>
    <x v="20"/>
    <x v="1"/>
    <x v="1"/>
    <x v="19"/>
    <x v="0"/>
    <x v="539"/>
    <x v="20"/>
    <x v="719"/>
    <x v="31"/>
    <x v="832"/>
    <x v="0"/>
    <x v="880"/>
    <x v="805"/>
    <x v="682"/>
    <x v="230"/>
    <x v="921"/>
    <x v="900"/>
    <x v="884"/>
    <x v="3"/>
    <x v="1"/>
    <x v="0"/>
  </r>
  <r>
    <x v="6"/>
    <x v="32"/>
    <x v="873"/>
    <x v="2"/>
    <x v="1122"/>
    <x v="22"/>
    <x v="20"/>
    <x v="1"/>
    <x v="1"/>
    <x v="19"/>
    <x v="0"/>
    <x v="523"/>
    <x v="20"/>
    <x v="693"/>
    <x v="31"/>
    <x v="804"/>
    <x v="0"/>
    <x v="852"/>
    <x v="777"/>
    <x v="656"/>
    <x v="230"/>
    <x v="893"/>
    <x v="870"/>
    <x v="856"/>
    <x v="3"/>
    <x v="1"/>
    <x v="0"/>
  </r>
  <r>
    <x v="6"/>
    <x v="32"/>
    <x v="786"/>
    <x v="2"/>
    <x v="1123"/>
    <x v="23"/>
    <x v="20"/>
    <x v="1"/>
    <x v="1"/>
    <x v="19"/>
    <x v="0"/>
    <x v="518"/>
    <x v="20"/>
    <x v="685"/>
    <x v="31"/>
    <x v="796"/>
    <x v="0"/>
    <x v="844"/>
    <x v="769"/>
    <x v="648"/>
    <x v="230"/>
    <x v="885"/>
    <x v="861"/>
    <x v="847"/>
    <x v="3"/>
    <x v="1"/>
    <x v="0"/>
  </r>
  <r>
    <x v="6"/>
    <x v="32"/>
    <x v="796"/>
    <x v="2"/>
    <x v="1124"/>
    <x v="24"/>
    <x v="18"/>
    <x v="1"/>
    <x v="1"/>
    <x v="19"/>
    <x v="0"/>
    <x v="512"/>
    <x v="18"/>
    <x v="677"/>
    <x v="31"/>
    <x v="785"/>
    <x v="0"/>
    <x v="832"/>
    <x v="758"/>
    <x v="637"/>
    <x v="230"/>
    <x v="873"/>
    <x v="849"/>
    <x v="835"/>
    <x v="3"/>
    <x v="1"/>
    <x v="0"/>
  </r>
  <r>
    <x v="4"/>
    <x v="30"/>
    <x v="821"/>
    <x v="5"/>
    <x v="54"/>
    <x v="189"/>
    <x v="43"/>
    <x v="1"/>
    <x v="1"/>
    <x v="19"/>
    <x v="0"/>
    <x v="814"/>
    <x v="43"/>
    <x v="1041"/>
    <x v="31"/>
    <x v="1177"/>
    <x v="0"/>
    <x v="1240"/>
    <x v="1086"/>
    <x v="923"/>
    <x v="230"/>
    <x v="1295"/>
    <x v="1280"/>
    <x v="1261"/>
    <x v="11"/>
    <x v="2"/>
    <x v="0"/>
  </r>
  <r>
    <x v="4"/>
    <x v="30"/>
    <x v="509"/>
    <x v="5"/>
    <x v="55"/>
    <x v="190"/>
    <x v="36"/>
    <x v="1"/>
    <x v="1"/>
    <x v="19"/>
    <x v="0"/>
    <x v="791"/>
    <x v="36"/>
    <x v="1018"/>
    <x v="31"/>
    <x v="1152"/>
    <x v="0"/>
    <x v="1215"/>
    <x v="1072"/>
    <x v="923"/>
    <x v="230"/>
    <x v="1268"/>
    <x v="1252"/>
    <x v="1233"/>
    <x v="11"/>
    <x v="2"/>
    <x v="0"/>
  </r>
  <r>
    <x v="4"/>
    <x v="30"/>
    <x v="117"/>
    <x v="5"/>
    <x v="56"/>
    <x v="191"/>
    <x v="17"/>
    <x v="1"/>
    <x v="1"/>
    <x v="24"/>
    <x v="0"/>
    <x v="548"/>
    <x v="17"/>
    <x v="734"/>
    <x v="26"/>
    <x v="839"/>
    <x v="0"/>
    <x v="887"/>
    <x v="812"/>
    <x v="923"/>
    <x v="230"/>
    <x v="831"/>
    <x v="907"/>
    <x v="892"/>
    <x v="11"/>
    <x v="2"/>
    <x v="0"/>
  </r>
  <r>
    <x v="4"/>
    <x v="30"/>
    <x v="509"/>
    <x v="5"/>
    <x v="57"/>
    <x v="192"/>
    <x v="23"/>
    <x v="1"/>
    <x v="1"/>
    <x v="19"/>
    <x v="0"/>
    <x v="723"/>
    <x v="23"/>
    <x v="947"/>
    <x v="31"/>
    <x v="1086"/>
    <x v="0"/>
    <x v="1151"/>
    <x v="1034"/>
    <x v="923"/>
    <x v="230"/>
    <x v="1175"/>
    <x v="1184"/>
    <x v="1162"/>
    <x v="11"/>
    <x v="2"/>
    <x v="0"/>
  </r>
  <r>
    <x v="4"/>
    <x v="30"/>
    <x v="884"/>
    <x v="5"/>
    <x v="58"/>
    <x v="193"/>
    <x v="12"/>
    <x v="1"/>
    <x v="1"/>
    <x v="19"/>
    <x v="0"/>
    <x v="406"/>
    <x v="12"/>
    <x v="533"/>
    <x v="31"/>
    <x v="620"/>
    <x v="0"/>
    <x v="666"/>
    <x v="606"/>
    <x v="923"/>
    <x v="230"/>
    <x v="670"/>
    <x v="683"/>
    <x v="673"/>
    <x v="11"/>
    <x v="2"/>
    <x v="0"/>
  </r>
  <r>
    <x v="4"/>
    <x v="30"/>
    <x v="212"/>
    <x v="5"/>
    <x v="59"/>
    <x v="194"/>
    <x v="8"/>
    <x v="1"/>
    <x v="1"/>
    <x v="23"/>
    <x v="0"/>
    <x v="230"/>
    <x v="8"/>
    <x v="282"/>
    <x v="27"/>
    <x v="346"/>
    <x v="0"/>
    <x v="382"/>
    <x v="347"/>
    <x v="923"/>
    <x v="230"/>
    <x v="389"/>
    <x v="394"/>
    <x v="393"/>
    <x v="11"/>
    <x v="2"/>
    <x v="0"/>
  </r>
  <r>
    <x v="4"/>
    <x v="30"/>
    <x v="63"/>
    <x v="5"/>
    <x v="60"/>
    <x v="195"/>
    <x v="26"/>
    <x v="1"/>
    <x v="1"/>
    <x v="19"/>
    <x v="0"/>
    <x v="751"/>
    <x v="26"/>
    <x v="977"/>
    <x v="31"/>
    <x v="1108"/>
    <x v="0"/>
    <x v="1177"/>
    <x v="1055"/>
    <x v="923"/>
    <x v="230"/>
    <x v="1217"/>
    <x v="1218"/>
    <x v="1196"/>
    <x v="11"/>
    <x v="2"/>
    <x v="0"/>
  </r>
  <r>
    <x v="4"/>
    <x v="30"/>
    <x v="452"/>
    <x v="5"/>
    <x v="61"/>
    <x v="196"/>
    <x v="3"/>
    <x v="1"/>
    <x v="1"/>
    <x v="19"/>
    <x v="0"/>
    <x v="75"/>
    <x v="3"/>
    <x v="77"/>
    <x v="31"/>
    <x v="109"/>
    <x v="0"/>
    <x v="126"/>
    <x v="113"/>
    <x v="923"/>
    <x v="230"/>
    <x v="137"/>
    <x v="133"/>
    <x v="129"/>
    <x v="11"/>
    <x v="2"/>
    <x v="0"/>
  </r>
  <r>
    <x v="4"/>
    <x v="30"/>
    <x v="509"/>
    <x v="5"/>
    <x v="62"/>
    <x v="197"/>
    <x v="21"/>
    <x v="1"/>
    <x v="1"/>
    <x v="19"/>
    <x v="0"/>
    <x v="692"/>
    <x v="21"/>
    <x v="913"/>
    <x v="31"/>
    <x v="1050"/>
    <x v="0"/>
    <x v="1110"/>
    <x v="1004"/>
    <x v="923"/>
    <x v="230"/>
    <x v="1135"/>
    <x v="1145"/>
    <x v="1121"/>
    <x v="11"/>
    <x v="2"/>
    <x v="0"/>
  </r>
  <r>
    <x v="4"/>
    <x v="30"/>
    <x v="884"/>
    <x v="5"/>
    <x v="63"/>
    <x v="198"/>
    <x v="4"/>
    <x v="1"/>
    <x v="1"/>
    <x v="29"/>
    <x v="0"/>
    <x v="133"/>
    <x v="4"/>
    <x v="147"/>
    <x v="21"/>
    <x v="195"/>
    <x v="0"/>
    <x v="221"/>
    <x v="197"/>
    <x v="923"/>
    <x v="230"/>
    <x v="220"/>
    <x v="230"/>
    <x v="231"/>
    <x v="11"/>
    <x v="2"/>
    <x v="0"/>
  </r>
  <r>
    <x v="4"/>
    <x v="30"/>
    <x v="774"/>
    <x v="5"/>
    <x v="64"/>
    <x v="199"/>
    <x v="14"/>
    <x v="1"/>
    <x v="1"/>
    <x v="25"/>
    <x v="0"/>
    <x v="470"/>
    <x v="14"/>
    <x v="623"/>
    <x v="25"/>
    <x v="711"/>
    <x v="0"/>
    <x v="760"/>
    <x v="690"/>
    <x v="923"/>
    <x v="230"/>
    <x v="751"/>
    <x v="773"/>
    <x v="763"/>
    <x v="11"/>
    <x v="2"/>
    <x v="0"/>
  </r>
  <r>
    <x v="4"/>
    <x v="30"/>
    <x v="11"/>
    <x v="5"/>
    <x v="65"/>
    <x v="200"/>
    <x v="10"/>
    <x v="1"/>
    <x v="1"/>
    <x v="24"/>
    <x v="0"/>
    <x v="317"/>
    <x v="10"/>
    <x v="409"/>
    <x v="26"/>
    <x v="489"/>
    <x v="0"/>
    <x v="534"/>
    <x v="483"/>
    <x v="923"/>
    <x v="230"/>
    <x v="512"/>
    <x v="547"/>
    <x v="546"/>
    <x v="11"/>
    <x v="2"/>
    <x v="0"/>
  </r>
  <r>
    <x v="4"/>
    <x v="30"/>
    <x v="117"/>
    <x v="5"/>
    <x v="66"/>
    <x v="201"/>
    <x v="37"/>
    <x v="1"/>
    <x v="1"/>
    <x v="19"/>
    <x v="0"/>
    <x v="796"/>
    <x v="37"/>
    <x v="1023"/>
    <x v="31"/>
    <x v="1155"/>
    <x v="0"/>
    <x v="1221"/>
    <x v="1075"/>
    <x v="923"/>
    <x v="230"/>
    <x v="1271"/>
    <x v="1255"/>
    <x v="1236"/>
    <x v="11"/>
    <x v="2"/>
    <x v="0"/>
  </r>
  <r>
    <x v="4"/>
    <x v="31"/>
    <x v="509"/>
    <x v="5"/>
    <x v="67"/>
    <x v="202"/>
    <x v="29"/>
    <x v="1"/>
    <x v="1"/>
    <x v="19"/>
    <x v="0"/>
    <x v="762"/>
    <x v="29"/>
    <x v="988"/>
    <x v="31"/>
    <x v="1122"/>
    <x v="0"/>
    <x v="1193"/>
    <x v="1063"/>
    <x v="923"/>
    <x v="230"/>
    <x v="1243"/>
    <x v="1230"/>
    <x v="1213"/>
    <x v="11"/>
    <x v="2"/>
    <x v="0"/>
  </r>
  <r>
    <x v="4"/>
    <x v="31"/>
    <x v="884"/>
    <x v="5"/>
    <x v="68"/>
    <x v="203"/>
    <x v="7"/>
    <x v="1"/>
    <x v="1"/>
    <x v="19"/>
    <x v="0"/>
    <x v="216"/>
    <x v="7"/>
    <x v="262"/>
    <x v="31"/>
    <x v="328"/>
    <x v="0"/>
    <x v="365"/>
    <x v="335"/>
    <x v="923"/>
    <x v="230"/>
    <x v="366"/>
    <x v="379"/>
    <x v="376"/>
    <x v="11"/>
    <x v="2"/>
    <x v="0"/>
  </r>
  <r>
    <x v="4"/>
    <x v="31"/>
    <x v="117"/>
    <x v="5"/>
    <x v="69"/>
    <x v="204"/>
    <x v="6"/>
    <x v="1"/>
    <x v="1"/>
    <x v="19"/>
    <x v="0"/>
    <x v="175"/>
    <x v="6"/>
    <x v="205"/>
    <x v="31"/>
    <x v="267"/>
    <x v="0"/>
    <x v="304"/>
    <x v="270"/>
    <x v="923"/>
    <x v="230"/>
    <x v="299"/>
    <x v="318"/>
    <x v="314"/>
    <x v="11"/>
    <x v="2"/>
    <x v="0"/>
  </r>
  <r>
    <x v="5"/>
    <x v="30"/>
    <x v="564"/>
    <x v="4"/>
    <x v="331"/>
    <x v="904"/>
    <x v="24"/>
    <x v="1"/>
    <x v="1"/>
    <x v="38"/>
    <x v="0"/>
    <x v="678"/>
    <x v="24"/>
    <x v="895"/>
    <x v="12"/>
    <x v="1013"/>
    <x v="0"/>
    <x v="1071"/>
    <x v="972"/>
    <x v="895"/>
    <x v="230"/>
    <x v="1186"/>
    <x v="1103"/>
    <x v="1086"/>
    <x v="5"/>
    <x v="0"/>
    <x v="0"/>
  </r>
  <r>
    <x v="5"/>
    <x v="31"/>
    <x v="363"/>
    <x v="4"/>
    <x v="332"/>
    <x v="905"/>
    <x v="51"/>
    <x v="1"/>
    <x v="1"/>
    <x v="19"/>
    <x v="0"/>
    <x v="821"/>
    <x v="51"/>
    <x v="1049"/>
    <x v="31"/>
    <x v="1182"/>
    <x v="0"/>
    <x v="1247"/>
    <x v="1089"/>
    <x v="906"/>
    <x v="230"/>
    <x v="1318"/>
    <x v="1285"/>
    <x v="1266"/>
    <x v="5"/>
    <x v="0"/>
    <x v="0"/>
  </r>
  <r>
    <x v="5"/>
    <x v="31"/>
    <x v="268"/>
    <x v="4"/>
    <x v="333"/>
    <x v="906"/>
    <x v="25"/>
    <x v="1"/>
    <x v="1"/>
    <x v="38"/>
    <x v="0"/>
    <x v="680"/>
    <x v="25"/>
    <x v="898"/>
    <x v="12"/>
    <x v="1024"/>
    <x v="0"/>
    <x v="1083"/>
    <x v="982"/>
    <x v="896"/>
    <x v="230"/>
    <x v="1192"/>
    <x v="1114"/>
    <x v="1097"/>
    <x v="5"/>
    <x v="0"/>
    <x v="0"/>
  </r>
  <r>
    <x v="5"/>
    <x v="32"/>
    <x v="93"/>
    <x v="4"/>
    <x v="334"/>
    <x v="907"/>
    <x v="9"/>
    <x v="1"/>
    <x v="1"/>
    <x v="19"/>
    <x v="0"/>
    <x v="261"/>
    <x v="9"/>
    <x v="323"/>
    <x v="31"/>
    <x v="400"/>
    <x v="0"/>
    <x v="434"/>
    <x v="396"/>
    <x v="502"/>
    <x v="230"/>
    <x v="504"/>
    <x v="447"/>
    <x v="443"/>
    <x v="5"/>
    <x v="0"/>
    <x v="0"/>
  </r>
  <r>
    <x v="5"/>
    <x v="32"/>
    <x v="754"/>
    <x v="4"/>
    <x v="335"/>
    <x v="908"/>
    <x v="20"/>
    <x v="1"/>
    <x v="1"/>
    <x v="19"/>
    <x v="0"/>
    <x v="547"/>
    <x v="20"/>
    <x v="732"/>
    <x v="31"/>
    <x v="848"/>
    <x v="0"/>
    <x v="896"/>
    <x v="821"/>
    <x v="871"/>
    <x v="230"/>
    <x v="1010"/>
    <x v="915"/>
    <x v="900"/>
    <x v="5"/>
    <x v="0"/>
    <x v="0"/>
  </r>
  <r>
    <x v="5"/>
    <x v="32"/>
    <x v="270"/>
    <x v="4"/>
    <x v="336"/>
    <x v="909"/>
    <x v="22"/>
    <x v="1"/>
    <x v="1"/>
    <x v="19"/>
    <x v="0"/>
    <x v="635"/>
    <x v="22"/>
    <x v="846"/>
    <x v="31"/>
    <x v="984"/>
    <x v="0"/>
    <x v="1038"/>
    <x v="944"/>
    <x v="877"/>
    <x v="230"/>
    <x v="1143"/>
    <x v="1069"/>
    <x v="1051"/>
    <x v="5"/>
    <x v="0"/>
    <x v="0"/>
  </r>
  <r>
    <x v="5"/>
    <x v="32"/>
    <x v="345"/>
    <x v="4"/>
    <x v="337"/>
    <x v="910"/>
    <x v="54"/>
    <x v="1"/>
    <x v="1"/>
    <x v="38"/>
    <x v="0"/>
    <x v="830"/>
    <x v="54"/>
    <x v="1058"/>
    <x v="12"/>
    <x v="1185"/>
    <x v="0"/>
    <x v="1252"/>
    <x v="1090"/>
    <x v="919"/>
    <x v="230"/>
    <x v="1337"/>
    <x v="1289"/>
    <x v="1269"/>
    <x v="5"/>
    <x v="0"/>
    <x v="0"/>
  </r>
  <r>
    <x v="5"/>
    <x v="33"/>
    <x v="547"/>
    <x v="4"/>
    <x v="338"/>
    <x v="911"/>
    <x v="16"/>
    <x v="1"/>
    <x v="1"/>
    <x v="38"/>
    <x v="0"/>
    <x v="436"/>
    <x v="16"/>
    <x v="579"/>
    <x v="12"/>
    <x v="640"/>
    <x v="0"/>
    <x v="683"/>
    <x v="623"/>
    <x v="879"/>
    <x v="230"/>
    <x v="808"/>
    <x v="701"/>
    <x v="688"/>
    <x v="5"/>
    <x v="0"/>
    <x v="0"/>
  </r>
  <r>
    <x v="5"/>
    <x v="33"/>
    <x v="79"/>
    <x v="4"/>
    <x v="339"/>
    <x v="912"/>
    <x v="27"/>
    <x v="1"/>
    <x v="1"/>
    <x v="38"/>
    <x v="0"/>
    <x v="714"/>
    <x v="27"/>
    <x v="937"/>
    <x v="12"/>
    <x v="1063"/>
    <x v="0"/>
    <x v="1120"/>
    <x v="1011"/>
    <x v="897"/>
    <x v="230"/>
    <x v="1225"/>
    <x v="1158"/>
    <x v="1136"/>
    <x v="5"/>
    <x v="0"/>
    <x v="0"/>
  </r>
  <r>
    <x v="6"/>
    <x v="34"/>
    <x v="409"/>
    <x v="2"/>
    <x v="1125"/>
    <x v="27"/>
    <x v="10"/>
    <x v="1"/>
    <x v="1"/>
    <x v="19"/>
    <x v="0"/>
    <x v="291"/>
    <x v="10"/>
    <x v="369"/>
    <x v="31"/>
    <x v="447"/>
    <x v="0"/>
    <x v="486"/>
    <x v="443"/>
    <x v="379"/>
    <x v="230"/>
    <x v="522"/>
    <x v="501"/>
    <x v="499"/>
    <x v="3"/>
    <x v="1"/>
    <x v="0"/>
  </r>
  <r>
    <x v="6"/>
    <x v="34"/>
    <x v="883"/>
    <x v="2"/>
    <x v="1126"/>
    <x v="28"/>
    <x v="2"/>
    <x v="0"/>
    <x v="1"/>
    <x v="18"/>
    <x v="0"/>
    <x v="45"/>
    <x v="2"/>
    <x v="47"/>
    <x v="12"/>
    <x v="59"/>
    <x v="2"/>
    <x v="95"/>
    <x v="93"/>
    <x v="50"/>
    <x v="230"/>
    <x v="115"/>
    <x v="102"/>
    <x v="100"/>
    <x v="3"/>
    <x v="1"/>
    <x v="0"/>
  </r>
  <r>
    <x v="6"/>
    <x v="34"/>
    <x v="501"/>
    <x v="2"/>
    <x v="1127"/>
    <x v="29"/>
    <x v="16"/>
    <x v="1"/>
    <x v="1"/>
    <x v="19"/>
    <x v="0"/>
    <x v="421"/>
    <x v="16"/>
    <x v="557"/>
    <x v="31"/>
    <x v="643"/>
    <x v="0"/>
    <x v="687"/>
    <x v="626"/>
    <x v="530"/>
    <x v="230"/>
    <x v="736"/>
    <x v="704"/>
    <x v="691"/>
    <x v="3"/>
    <x v="1"/>
    <x v="0"/>
  </r>
  <r>
    <x v="6"/>
    <x v="34"/>
    <x v="52"/>
    <x v="2"/>
    <x v="1128"/>
    <x v="30"/>
    <x v="5"/>
    <x v="0"/>
    <x v="1"/>
    <x v="18"/>
    <x v="0"/>
    <x v="155"/>
    <x v="5"/>
    <x v="177"/>
    <x v="12"/>
    <x v="221"/>
    <x v="2"/>
    <x v="314"/>
    <x v="325"/>
    <x v="182"/>
    <x v="230"/>
    <x v="351"/>
    <x v="332"/>
    <x v="325"/>
    <x v="3"/>
    <x v="1"/>
    <x v="0"/>
  </r>
  <r>
    <x v="7"/>
    <x v="29"/>
    <x v="513"/>
    <x v="7"/>
    <x v="1394"/>
    <x v="424"/>
    <x v="13"/>
    <x v="0"/>
    <x v="1"/>
    <x v="16"/>
    <x v="0"/>
    <x v="390"/>
    <x v="13"/>
    <x v="512"/>
    <x v="12"/>
    <x v="580"/>
    <x v="2"/>
    <x v="718"/>
    <x v="702"/>
    <x v="492"/>
    <x v="230"/>
    <x v="763"/>
    <x v="739"/>
    <x v="720"/>
    <x v="10"/>
    <x v="1"/>
    <x v="0"/>
  </r>
  <r>
    <x v="7"/>
    <x v="34"/>
    <x v="89"/>
    <x v="7"/>
    <x v="1395"/>
    <x v="425"/>
    <x v="15"/>
    <x v="0"/>
    <x v="1"/>
    <x v="16"/>
    <x v="0"/>
    <x v="427"/>
    <x v="15"/>
    <x v="568"/>
    <x v="12"/>
    <x v="629"/>
    <x v="2"/>
    <x v="774"/>
    <x v="814"/>
    <x v="523"/>
    <x v="230"/>
    <x v="825"/>
    <x v="796"/>
    <x v="777"/>
    <x v="10"/>
    <x v="1"/>
    <x v="0"/>
  </r>
  <r>
    <x v="7"/>
    <x v="35"/>
    <x v="808"/>
    <x v="7"/>
    <x v="1396"/>
    <x v="426"/>
    <x v="7"/>
    <x v="0"/>
    <x v="1"/>
    <x v="16"/>
    <x v="0"/>
    <x v="225"/>
    <x v="7"/>
    <x v="276"/>
    <x v="12"/>
    <x v="331"/>
    <x v="2"/>
    <x v="432"/>
    <x v="464"/>
    <x v="274"/>
    <x v="230"/>
    <x v="471"/>
    <x v="459"/>
    <x v="441"/>
    <x v="10"/>
    <x v="1"/>
    <x v="0"/>
  </r>
  <r>
    <x v="4"/>
    <x v="33"/>
    <x v="480"/>
    <x v="5"/>
    <x v="70"/>
    <x v="205"/>
    <x v="15"/>
    <x v="1"/>
    <x v="1"/>
    <x v="19"/>
    <x v="0"/>
    <x v="415"/>
    <x v="15"/>
    <x v="545"/>
    <x v="31"/>
    <x v="631"/>
    <x v="0"/>
    <x v="676"/>
    <x v="614"/>
    <x v="923"/>
    <x v="230"/>
    <x v="682"/>
    <x v="693"/>
    <x v="681"/>
    <x v="11"/>
    <x v="2"/>
    <x v="0"/>
  </r>
  <r>
    <x v="4"/>
    <x v="33"/>
    <x v="760"/>
    <x v="5"/>
    <x v="71"/>
    <x v="206"/>
    <x v="25"/>
    <x v="1"/>
    <x v="1"/>
    <x v="19"/>
    <x v="0"/>
    <x v="739"/>
    <x v="25"/>
    <x v="964"/>
    <x v="31"/>
    <x v="1096"/>
    <x v="0"/>
    <x v="1165"/>
    <x v="1043"/>
    <x v="923"/>
    <x v="230"/>
    <x v="1194"/>
    <x v="1203"/>
    <x v="1181"/>
    <x v="11"/>
    <x v="2"/>
    <x v="0"/>
  </r>
  <r>
    <x v="4"/>
    <x v="33"/>
    <x v="681"/>
    <x v="5"/>
    <x v="72"/>
    <x v="207"/>
    <x v="11"/>
    <x v="1"/>
    <x v="1"/>
    <x v="29"/>
    <x v="0"/>
    <x v="346"/>
    <x v="11"/>
    <x v="452"/>
    <x v="21"/>
    <x v="527"/>
    <x v="0"/>
    <x v="568"/>
    <x v="523"/>
    <x v="923"/>
    <x v="230"/>
    <x v="571"/>
    <x v="586"/>
    <x v="581"/>
    <x v="11"/>
    <x v="2"/>
    <x v="0"/>
  </r>
  <r>
    <x v="4"/>
    <x v="33"/>
    <x v="328"/>
    <x v="5"/>
    <x v="73"/>
    <x v="208"/>
    <x v="5"/>
    <x v="1"/>
    <x v="1"/>
    <x v="32"/>
    <x v="0"/>
    <x v="151"/>
    <x v="5"/>
    <x v="172"/>
    <x v="18"/>
    <x v="220"/>
    <x v="0"/>
    <x v="248"/>
    <x v="221"/>
    <x v="923"/>
    <x v="230"/>
    <x v="250"/>
    <x v="260"/>
    <x v="258"/>
    <x v="11"/>
    <x v="2"/>
    <x v="0"/>
  </r>
  <r>
    <x v="4"/>
    <x v="33"/>
    <x v="802"/>
    <x v="5"/>
    <x v="74"/>
    <x v="209"/>
    <x v="12"/>
    <x v="1"/>
    <x v="1"/>
    <x v="30"/>
    <x v="0"/>
    <x v="388"/>
    <x v="12"/>
    <x v="510"/>
    <x v="20"/>
    <x v="584"/>
    <x v="0"/>
    <x v="633"/>
    <x v="572"/>
    <x v="923"/>
    <x v="230"/>
    <x v="630"/>
    <x v="645"/>
    <x v="640"/>
    <x v="11"/>
    <x v="2"/>
    <x v="0"/>
  </r>
  <r>
    <x v="4"/>
    <x v="33"/>
    <x v="665"/>
    <x v="5"/>
    <x v="75"/>
    <x v="210"/>
    <x v="3"/>
    <x v="1"/>
    <x v="1"/>
    <x v="27"/>
    <x v="0"/>
    <x v="85"/>
    <x v="3"/>
    <x v="90"/>
    <x v="23"/>
    <x v="124"/>
    <x v="0"/>
    <x v="144"/>
    <x v="128"/>
    <x v="923"/>
    <x v="230"/>
    <x v="150"/>
    <x v="153"/>
    <x v="149"/>
    <x v="11"/>
    <x v="2"/>
    <x v="0"/>
  </r>
  <r>
    <x v="4"/>
    <x v="33"/>
    <x v="117"/>
    <x v="5"/>
    <x v="76"/>
    <x v="211"/>
    <x v="22"/>
    <x v="1"/>
    <x v="1"/>
    <x v="19"/>
    <x v="0"/>
    <x v="690"/>
    <x v="22"/>
    <x v="911"/>
    <x v="31"/>
    <x v="1047"/>
    <x v="0"/>
    <x v="1105"/>
    <x v="1001"/>
    <x v="923"/>
    <x v="230"/>
    <x v="1132"/>
    <x v="1142"/>
    <x v="1118"/>
    <x v="11"/>
    <x v="2"/>
    <x v="0"/>
  </r>
  <r>
    <x v="4"/>
    <x v="33"/>
    <x v="736"/>
    <x v="5"/>
    <x v="77"/>
    <x v="212"/>
    <x v="3"/>
    <x v="0"/>
    <x v="1"/>
    <x v="18"/>
    <x v="0"/>
    <x v="76"/>
    <x v="3"/>
    <x v="78"/>
    <x v="12"/>
    <x v="104"/>
    <x v="2"/>
    <x v="156"/>
    <x v="162"/>
    <x v="923"/>
    <x v="230"/>
    <x v="169"/>
    <x v="170"/>
    <x v="164"/>
    <x v="11"/>
    <x v="2"/>
    <x v="0"/>
  </r>
  <r>
    <x v="5"/>
    <x v="34"/>
    <x v="888"/>
    <x v="4"/>
    <x v="470"/>
    <x v="913"/>
    <x v="37"/>
    <x v="1"/>
    <x v="1"/>
    <x v="19"/>
    <x v="0"/>
    <x v="777"/>
    <x v="37"/>
    <x v="1003"/>
    <x v="31"/>
    <x v="1134"/>
    <x v="0"/>
    <x v="1203"/>
    <x v="1068"/>
    <x v="923"/>
    <x v="230"/>
    <x v="1257"/>
    <x v="1244"/>
    <x v="1224"/>
    <x v="5"/>
    <x v="0"/>
    <x v="0"/>
  </r>
  <r>
    <x v="5"/>
    <x v="34"/>
    <x v="256"/>
    <x v="4"/>
    <x v="471"/>
    <x v="914"/>
    <x v="20"/>
    <x v="1"/>
    <x v="1"/>
    <x v="38"/>
    <x v="0"/>
    <x v="534"/>
    <x v="20"/>
    <x v="711"/>
    <x v="12"/>
    <x v="772"/>
    <x v="0"/>
    <x v="821"/>
    <x v="747"/>
    <x v="887"/>
    <x v="230"/>
    <x v="1062"/>
    <x v="837"/>
    <x v="823"/>
    <x v="5"/>
    <x v="0"/>
    <x v="0"/>
  </r>
  <r>
    <x v="5"/>
    <x v="34"/>
    <x v="256"/>
    <x v="4"/>
    <x v="472"/>
    <x v="915"/>
    <x v="20"/>
    <x v="1"/>
    <x v="1"/>
    <x v="38"/>
    <x v="0"/>
    <x v="534"/>
    <x v="20"/>
    <x v="711"/>
    <x v="12"/>
    <x v="772"/>
    <x v="0"/>
    <x v="821"/>
    <x v="747"/>
    <x v="923"/>
    <x v="230"/>
    <x v="803"/>
    <x v="837"/>
    <x v="823"/>
    <x v="5"/>
    <x v="0"/>
    <x v="0"/>
  </r>
  <r>
    <x v="5"/>
    <x v="34"/>
    <x v="520"/>
    <x v="4"/>
    <x v="473"/>
    <x v="916"/>
    <x v="25"/>
    <x v="1"/>
    <x v="1"/>
    <x v="38"/>
    <x v="0"/>
    <x v="703"/>
    <x v="25"/>
    <x v="925"/>
    <x v="12"/>
    <x v="1049"/>
    <x v="0"/>
    <x v="1109"/>
    <x v="1003"/>
    <x v="923"/>
    <x v="230"/>
    <x v="1134"/>
    <x v="1144"/>
    <x v="1120"/>
    <x v="5"/>
    <x v="0"/>
    <x v="0"/>
  </r>
  <r>
    <x v="5"/>
    <x v="34"/>
    <x v="562"/>
    <x v="4"/>
    <x v="474"/>
    <x v="917"/>
    <x v="64"/>
    <x v="1"/>
    <x v="1"/>
    <x v="38"/>
    <x v="0"/>
    <x v="868"/>
    <x v="64"/>
    <x v="1098"/>
    <x v="12"/>
    <x v="1225"/>
    <x v="0"/>
    <x v="1294"/>
    <x v="1108"/>
    <x v="920"/>
    <x v="230"/>
    <x v="1372"/>
    <x v="1328"/>
    <x v="1308"/>
    <x v="5"/>
    <x v="0"/>
    <x v="0"/>
  </r>
  <r>
    <x v="5"/>
    <x v="34"/>
    <x v="562"/>
    <x v="4"/>
    <x v="475"/>
    <x v="918"/>
    <x v="7"/>
    <x v="1"/>
    <x v="1"/>
    <x v="38"/>
    <x v="0"/>
    <x v="214"/>
    <x v="7"/>
    <x v="259"/>
    <x v="12"/>
    <x v="310"/>
    <x v="0"/>
    <x v="347"/>
    <x v="318"/>
    <x v="923"/>
    <x v="230"/>
    <x v="350"/>
    <x v="362"/>
    <x v="359"/>
    <x v="5"/>
    <x v="0"/>
    <x v="0"/>
  </r>
  <r>
    <x v="5"/>
    <x v="34"/>
    <x v="347"/>
    <x v="4"/>
    <x v="476"/>
    <x v="919"/>
    <x v="73"/>
    <x v="0"/>
    <x v="1"/>
    <x v="13"/>
    <x v="0"/>
    <x v="891"/>
    <x v="73"/>
    <x v="1121"/>
    <x v="12"/>
    <x v="1251"/>
    <x v="2"/>
    <x v="1334"/>
    <x v="1122"/>
    <x v="918"/>
    <x v="230"/>
    <x v="1399"/>
    <x v="1372"/>
    <x v="1355"/>
    <x v="5"/>
    <x v="0"/>
    <x v="0"/>
  </r>
  <r>
    <x v="2"/>
    <x v="35"/>
    <x v="315"/>
    <x v="2"/>
    <x v="700"/>
    <x v="31"/>
    <x v="10"/>
    <x v="1"/>
    <x v="1"/>
    <x v="19"/>
    <x v="0"/>
    <x v="299"/>
    <x v="10"/>
    <x v="379"/>
    <x v="31"/>
    <x v="456"/>
    <x v="0"/>
    <x v="498"/>
    <x v="452"/>
    <x v="388"/>
    <x v="230"/>
    <x v="535"/>
    <x v="513"/>
    <x v="511"/>
    <x v="3"/>
    <x v="1"/>
    <x v="0"/>
  </r>
  <r>
    <x v="2"/>
    <x v="35"/>
    <x v="542"/>
    <x v="2"/>
    <x v="701"/>
    <x v="32"/>
    <x v="11"/>
    <x v="0"/>
    <x v="1"/>
    <x v="18"/>
    <x v="0"/>
    <x v="330"/>
    <x v="11"/>
    <x v="427"/>
    <x v="12"/>
    <x v="487"/>
    <x v="2"/>
    <x v="611"/>
    <x v="596"/>
    <x v="417"/>
    <x v="230"/>
    <x v="656"/>
    <x v="632"/>
    <x v="622"/>
    <x v="3"/>
    <x v="1"/>
    <x v="0"/>
  </r>
  <r>
    <x v="2"/>
    <x v="35"/>
    <x v="158"/>
    <x v="2"/>
    <x v="702"/>
    <x v="33"/>
    <x v="10"/>
    <x v="0"/>
    <x v="1"/>
    <x v="18"/>
    <x v="0"/>
    <x v="339"/>
    <x v="10"/>
    <x v="442"/>
    <x v="12"/>
    <x v="502"/>
    <x v="2"/>
    <x v="626"/>
    <x v="613"/>
    <x v="429"/>
    <x v="230"/>
    <x v="673"/>
    <x v="647"/>
    <x v="636"/>
    <x v="3"/>
    <x v="1"/>
    <x v="0"/>
  </r>
  <r>
    <x v="2"/>
    <x v="35"/>
    <x v="801"/>
    <x v="2"/>
    <x v="703"/>
    <x v="34"/>
    <x v="10"/>
    <x v="0"/>
    <x v="1"/>
    <x v="18"/>
    <x v="0"/>
    <x v="313"/>
    <x v="10"/>
    <x v="402"/>
    <x v="12"/>
    <x v="462"/>
    <x v="2"/>
    <x v="586"/>
    <x v="580"/>
    <x v="394"/>
    <x v="230"/>
    <x v="631"/>
    <x v="616"/>
    <x v="600"/>
    <x v="3"/>
    <x v="1"/>
    <x v="0"/>
  </r>
  <r>
    <x v="5"/>
    <x v="36"/>
    <x v="496"/>
    <x v="4"/>
    <x v="477"/>
    <x v="920"/>
    <x v="32"/>
    <x v="1"/>
    <x v="1"/>
    <x v="19"/>
    <x v="0"/>
    <x v="749"/>
    <x v="32"/>
    <x v="975"/>
    <x v="31"/>
    <x v="1106"/>
    <x v="0"/>
    <x v="1175"/>
    <x v="1053"/>
    <x v="889"/>
    <x v="230"/>
    <x v="1247"/>
    <x v="1216"/>
    <x v="1193"/>
    <x v="5"/>
    <x v="0"/>
    <x v="0"/>
  </r>
  <r>
    <x v="5"/>
    <x v="36"/>
    <x v="269"/>
    <x v="4"/>
    <x v="478"/>
    <x v="921"/>
    <x v="50"/>
    <x v="1"/>
    <x v="1"/>
    <x v="34"/>
    <x v="0"/>
    <x v="822"/>
    <x v="50"/>
    <x v="1050"/>
    <x v="16"/>
    <x v="1180"/>
    <x v="0"/>
    <x v="1243"/>
    <x v="1087"/>
    <x v="905"/>
    <x v="230"/>
    <x v="1315"/>
    <x v="1282"/>
    <x v="1263"/>
    <x v="5"/>
    <x v="0"/>
    <x v="0"/>
  </r>
  <r>
    <x v="5"/>
    <x v="36"/>
    <x v="185"/>
    <x v="4"/>
    <x v="479"/>
    <x v="922"/>
    <x v="19"/>
    <x v="1"/>
    <x v="1"/>
    <x v="38"/>
    <x v="0"/>
    <x v="532"/>
    <x v="19"/>
    <x v="708"/>
    <x v="12"/>
    <x v="768"/>
    <x v="0"/>
    <x v="818"/>
    <x v="744"/>
    <x v="886"/>
    <x v="230"/>
    <x v="1056"/>
    <x v="833"/>
    <x v="820"/>
    <x v="5"/>
    <x v="0"/>
    <x v="0"/>
  </r>
  <r>
    <x v="5"/>
    <x v="36"/>
    <x v="185"/>
    <x v="4"/>
    <x v="480"/>
    <x v="923"/>
    <x v="1"/>
    <x v="1"/>
    <x v="1"/>
    <x v="38"/>
    <x v="0"/>
    <x v="7"/>
    <x v="1"/>
    <x v="8"/>
    <x v="12"/>
    <x v="11"/>
    <x v="0"/>
    <x v="9"/>
    <x v="7"/>
    <x v="923"/>
    <x v="230"/>
    <x v="3"/>
    <x v="9"/>
    <x v="9"/>
    <x v="5"/>
    <x v="0"/>
    <x v="0"/>
  </r>
  <r>
    <x v="5"/>
    <x v="36"/>
    <x v="113"/>
    <x v="4"/>
    <x v="481"/>
    <x v="924"/>
    <x v="19"/>
    <x v="1"/>
    <x v="1"/>
    <x v="38"/>
    <x v="0"/>
    <x v="534"/>
    <x v="19"/>
    <x v="712"/>
    <x v="12"/>
    <x v="773"/>
    <x v="0"/>
    <x v="822"/>
    <x v="748"/>
    <x v="888"/>
    <x v="230"/>
    <x v="1063"/>
    <x v="838"/>
    <x v="824"/>
    <x v="5"/>
    <x v="0"/>
    <x v="0"/>
  </r>
  <r>
    <x v="5"/>
    <x v="36"/>
    <x v="113"/>
    <x v="4"/>
    <x v="482"/>
    <x v="925"/>
    <x v="1"/>
    <x v="1"/>
    <x v="1"/>
    <x v="38"/>
    <x v="0"/>
    <x v="20"/>
    <x v="1"/>
    <x v="21"/>
    <x v="12"/>
    <x v="29"/>
    <x v="0"/>
    <x v="33"/>
    <x v="27"/>
    <x v="923"/>
    <x v="230"/>
    <x v="29"/>
    <x v="35"/>
    <x v="36"/>
    <x v="5"/>
    <x v="0"/>
    <x v="0"/>
  </r>
  <r>
    <x v="2"/>
    <x v="37"/>
    <x v="798"/>
    <x v="2"/>
    <x v="704"/>
    <x v="35"/>
    <x v="10"/>
    <x v="0"/>
    <x v="1"/>
    <x v="18"/>
    <x v="0"/>
    <x v="311"/>
    <x v="10"/>
    <x v="398"/>
    <x v="12"/>
    <x v="457"/>
    <x v="2"/>
    <x v="580"/>
    <x v="575"/>
    <x v="389"/>
    <x v="230"/>
    <x v="625"/>
    <x v="608"/>
    <x v="594"/>
    <x v="3"/>
    <x v="1"/>
    <x v="0"/>
  </r>
  <r>
    <x v="2"/>
    <x v="37"/>
    <x v="813"/>
    <x v="2"/>
    <x v="705"/>
    <x v="36"/>
    <x v="7"/>
    <x v="0"/>
    <x v="1"/>
    <x v="17"/>
    <x v="0"/>
    <x v="204"/>
    <x v="7"/>
    <x v="244"/>
    <x v="12"/>
    <x v="294"/>
    <x v="2"/>
    <x v="388"/>
    <x v="403"/>
    <x v="243"/>
    <x v="230"/>
    <x v="429"/>
    <x v="409"/>
    <x v="397"/>
    <x v="3"/>
    <x v="1"/>
    <x v="0"/>
  </r>
  <r>
    <x v="2"/>
    <x v="37"/>
    <x v="813"/>
    <x v="2"/>
    <x v="706"/>
    <x v="37"/>
    <x v="5"/>
    <x v="1"/>
    <x v="1"/>
    <x v="19"/>
    <x v="0"/>
    <x v="106"/>
    <x v="5"/>
    <x v="112"/>
    <x v="31"/>
    <x v="156"/>
    <x v="0"/>
    <x v="179"/>
    <x v="159"/>
    <x v="125"/>
    <x v="230"/>
    <x v="212"/>
    <x v="189"/>
    <x v="188"/>
    <x v="3"/>
    <x v="1"/>
    <x v="0"/>
  </r>
  <r>
    <x v="2"/>
    <x v="37"/>
    <x v="557"/>
    <x v="2"/>
    <x v="707"/>
    <x v="38"/>
    <x v="20"/>
    <x v="1"/>
    <x v="1"/>
    <x v="19"/>
    <x v="0"/>
    <x v="536"/>
    <x v="20"/>
    <x v="714"/>
    <x v="31"/>
    <x v="825"/>
    <x v="0"/>
    <x v="872"/>
    <x v="798"/>
    <x v="675"/>
    <x v="230"/>
    <x v="914"/>
    <x v="893"/>
    <x v="877"/>
    <x v="3"/>
    <x v="1"/>
    <x v="0"/>
  </r>
  <r>
    <x v="2"/>
    <x v="37"/>
    <x v="66"/>
    <x v="2"/>
    <x v="708"/>
    <x v="39"/>
    <x v="10"/>
    <x v="1"/>
    <x v="1"/>
    <x v="19"/>
    <x v="0"/>
    <x v="283"/>
    <x v="10"/>
    <x v="356"/>
    <x v="31"/>
    <x v="437"/>
    <x v="0"/>
    <x v="475"/>
    <x v="432"/>
    <x v="370"/>
    <x v="230"/>
    <x v="511"/>
    <x v="488"/>
    <x v="488"/>
    <x v="3"/>
    <x v="1"/>
    <x v="0"/>
  </r>
  <r>
    <x v="7"/>
    <x v="37"/>
    <x v="187"/>
    <x v="7"/>
    <x v="1397"/>
    <x v="427"/>
    <x v="9"/>
    <x v="0"/>
    <x v="1"/>
    <x v="18"/>
    <x v="0"/>
    <x v="247"/>
    <x v="9"/>
    <x v="307"/>
    <x v="12"/>
    <x v="359"/>
    <x v="2"/>
    <x v="489"/>
    <x v="501"/>
    <x v="301"/>
    <x v="230"/>
    <x v="527"/>
    <x v="516"/>
    <x v="502"/>
    <x v="10"/>
    <x v="1"/>
    <x v="0"/>
  </r>
  <r>
    <x v="2"/>
    <x v="38"/>
    <x v="585"/>
    <x v="2"/>
    <x v="711"/>
    <x v="40"/>
    <x v="1"/>
    <x v="0"/>
    <x v="1"/>
    <x v="18"/>
    <x v="0"/>
    <x v="4"/>
    <x v="1"/>
    <x v="5"/>
    <x v="12"/>
    <x v="5"/>
    <x v="2"/>
    <x v="13"/>
    <x v="22"/>
    <x v="5"/>
    <x v="230"/>
    <x v="20"/>
    <x v="14"/>
    <x v="13"/>
    <x v="3"/>
    <x v="1"/>
    <x v="0"/>
  </r>
  <r>
    <x v="2"/>
    <x v="38"/>
    <x v="659"/>
    <x v="2"/>
    <x v="712"/>
    <x v="42"/>
    <x v="10"/>
    <x v="1"/>
    <x v="1"/>
    <x v="19"/>
    <x v="0"/>
    <x v="308"/>
    <x v="10"/>
    <x v="392"/>
    <x v="31"/>
    <x v="474"/>
    <x v="0"/>
    <x v="520"/>
    <x v="470"/>
    <x v="407"/>
    <x v="230"/>
    <x v="559"/>
    <x v="535"/>
    <x v="533"/>
    <x v="3"/>
    <x v="1"/>
    <x v="0"/>
  </r>
  <r>
    <x v="2"/>
    <x v="38"/>
    <x v="848"/>
    <x v="2"/>
    <x v="713"/>
    <x v="41"/>
    <x v="2"/>
    <x v="1"/>
    <x v="1"/>
    <x v="19"/>
    <x v="0"/>
    <x v="48"/>
    <x v="2"/>
    <x v="50"/>
    <x v="31"/>
    <x v="71"/>
    <x v="0"/>
    <x v="85"/>
    <x v="75"/>
    <x v="58"/>
    <x v="230"/>
    <x v="108"/>
    <x v="92"/>
    <x v="91"/>
    <x v="3"/>
    <x v="1"/>
    <x v="0"/>
  </r>
  <r>
    <x v="2"/>
    <x v="38"/>
    <x v="869"/>
    <x v="2"/>
    <x v="714"/>
    <x v="43"/>
    <x v="20"/>
    <x v="1"/>
    <x v="1"/>
    <x v="19"/>
    <x v="0"/>
    <x v="563"/>
    <x v="20"/>
    <x v="750"/>
    <x v="31"/>
    <x v="874"/>
    <x v="0"/>
    <x v="920"/>
    <x v="843"/>
    <x v="720"/>
    <x v="230"/>
    <x v="966"/>
    <x v="939"/>
    <x v="927"/>
    <x v="3"/>
    <x v="1"/>
    <x v="0"/>
  </r>
  <r>
    <x v="2"/>
    <x v="38"/>
    <x v="438"/>
    <x v="2"/>
    <x v="715"/>
    <x v="44"/>
    <x v="20"/>
    <x v="0"/>
    <x v="1"/>
    <x v="18"/>
    <x v="0"/>
    <x v="626"/>
    <x v="20"/>
    <x v="832"/>
    <x v="12"/>
    <x v="923"/>
    <x v="2"/>
    <x v="1097"/>
    <x v="1024"/>
    <x v="764"/>
    <x v="230"/>
    <x v="1167"/>
    <x v="1141"/>
    <x v="1111"/>
    <x v="3"/>
    <x v="1"/>
    <x v="0"/>
  </r>
  <r>
    <x v="2"/>
    <x v="38"/>
    <x v="643"/>
    <x v="2"/>
    <x v="716"/>
    <x v="45"/>
    <x v="20"/>
    <x v="0"/>
    <x v="1"/>
    <x v="18"/>
    <x v="0"/>
    <x v="639"/>
    <x v="20"/>
    <x v="852"/>
    <x v="12"/>
    <x v="947"/>
    <x v="2"/>
    <x v="1102"/>
    <x v="1032"/>
    <x v="789"/>
    <x v="230"/>
    <x v="1170"/>
    <x v="1152"/>
    <x v="1116"/>
    <x v="3"/>
    <x v="1"/>
    <x v="0"/>
  </r>
  <r>
    <x v="2"/>
    <x v="38"/>
    <x v="585"/>
    <x v="2"/>
    <x v="717"/>
    <x v="46"/>
    <x v="1"/>
    <x v="0"/>
    <x v="1"/>
    <x v="18"/>
    <x v="0"/>
    <x v="2"/>
    <x v="1"/>
    <x v="3"/>
    <x v="12"/>
    <x v="3"/>
    <x v="2"/>
    <x v="7"/>
    <x v="12"/>
    <x v="3"/>
    <x v="230"/>
    <x v="9"/>
    <x v="8"/>
    <x v="7"/>
    <x v="3"/>
    <x v="1"/>
    <x v="0"/>
  </r>
  <r>
    <x v="2"/>
    <x v="38"/>
    <x v="731"/>
    <x v="9"/>
    <x v="718"/>
    <x v="86"/>
    <x v="5"/>
    <x v="1"/>
    <x v="1"/>
    <x v="38"/>
    <x v="0"/>
    <x v="122"/>
    <x v="5"/>
    <x v="132"/>
    <x v="12"/>
    <x v="170"/>
    <x v="0"/>
    <x v="194"/>
    <x v="173"/>
    <x v="135"/>
    <x v="230"/>
    <x v="226"/>
    <x v="204"/>
    <x v="202"/>
    <x v="16"/>
    <x v="1"/>
    <x v="0"/>
  </r>
  <r>
    <x v="2"/>
    <x v="38"/>
    <x v="664"/>
    <x v="9"/>
    <x v="719"/>
    <x v="85"/>
    <x v="7"/>
    <x v="0"/>
    <x v="1"/>
    <x v="18"/>
    <x v="0"/>
    <x v="208"/>
    <x v="7"/>
    <x v="251"/>
    <x v="12"/>
    <x v="301"/>
    <x v="2"/>
    <x v="397"/>
    <x v="419"/>
    <x v="250"/>
    <x v="230"/>
    <x v="434"/>
    <x v="417"/>
    <x v="404"/>
    <x v="16"/>
    <x v="1"/>
    <x v="0"/>
  </r>
  <r>
    <x v="2"/>
    <x v="39"/>
    <x v="585"/>
    <x v="2"/>
    <x v="720"/>
    <x v="47"/>
    <x v="1"/>
    <x v="0"/>
    <x v="1"/>
    <x v="18"/>
    <x v="0"/>
    <x v="6"/>
    <x v="1"/>
    <x v="7"/>
    <x v="12"/>
    <x v="9"/>
    <x v="2"/>
    <x v="19"/>
    <x v="28"/>
    <x v="9"/>
    <x v="230"/>
    <x v="28"/>
    <x v="22"/>
    <x v="20"/>
    <x v="3"/>
    <x v="1"/>
    <x v="0"/>
  </r>
  <r>
    <x v="2"/>
    <x v="39"/>
    <x v="811"/>
    <x v="2"/>
    <x v="721"/>
    <x v="48"/>
    <x v="5"/>
    <x v="1"/>
    <x v="1"/>
    <x v="19"/>
    <x v="0"/>
    <x v="143"/>
    <x v="5"/>
    <x v="162"/>
    <x v="31"/>
    <x v="213"/>
    <x v="0"/>
    <x v="242"/>
    <x v="214"/>
    <x v="175"/>
    <x v="230"/>
    <x v="284"/>
    <x v="251"/>
    <x v="250"/>
    <x v="3"/>
    <x v="1"/>
    <x v="0"/>
  </r>
  <r>
    <x v="2"/>
    <x v="39"/>
    <x v="866"/>
    <x v="2"/>
    <x v="722"/>
    <x v="49"/>
    <x v="20"/>
    <x v="0"/>
    <x v="1"/>
    <x v="18"/>
    <x v="0"/>
    <x v="591"/>
    <x v="20"/>
    <x v="787"/>
    <x v="12"/>
    <x v="865"/>
    <x v="2"/>
    <x v="1087"/>
    <x v="1012"/>
    <x v="711"/>
    <x v="230"/>
    <x v="1153"/>
    <x v="1122"/>
    <x v="1100"/>
    <x v="3"/>
    <x v="1"/>
    <x v="0"/>
  </r>
  <r>
    <x v="2"/>
    <x v="39"/>
    <x v="230"/>
    <x v="2"/>
    <x v="723"/>
    <x v="805"/>
    <x v="10"/>
    <x v="1"/>
    <x v="1"/>
    <x v="19"/>
    <x v="0"/>
    <x v="276"/>
    <x v="10"/>
    <x v="343"/>
    <x v="31"/>
    <x v="429"/>
    <x v="0"/>
    <x v="464"/>
    <x v="424"/>
    <x v="363"/>
    <x v="230"/>
    <x v="500"/>
    <x v="476"/>
    <x v="474"/>
    <x v="3"/>
    <x v="1"/>
    <x v="0"/>
  </r>
  <r>
    <x v="5"/>
    <x v="38"/>
    <x v="210"/>
    <x v="4"/>
    <x v="483"/>
    <x v="926"/>
    <x v="74"/>
    <x v="1"/>
    <x v="1"/>
    <x v="48"/>
    <x v="0"/>
    <x v="890"/>
    <x v="74"/>
    <x v="1120"/>
    <x v="2"/>
    <x v="1247"/>
    <x v="0"/>
    <x v="1316"/>
    <x v="1116"/>
    <x v="921"/>
    <x v="230"/>
    <x v="1387"/>
    <x v="1354"/>
    <x v="1332"/>
    <x v="5"/>
    <x v="0"/>
    <x v="0"/>
  </r>
  <r>
    <x v="5"/>
    <x v="38"/>
    <x v="560"/>
    <x v="4"/>
    <x v="484"/>
    <x v="927"/>
    <x v="30"/>
    <x v="1"/>
    <x v="1"/>
    <x v="50"/>
    <x v="0"/>
    <x v="743"/>
    <x v="30"/>
    <x v="968"/>
    <x v="0"/>
    <x v="1079"/>
    <x v="0"/>
    <x v="1139"/>
    <x v="1023"/>
    <x v="899"/>
    <x v="230"/>
    <x v="1235"/>
    <x v="1173"/>
    <x v="1151"/>
    <x v="5"/>
    <x v="0"/>
    <x v="0"/>
  </r>
  <r>
    <x v="5"/>
    <x v="38"/>
    <x v="560"/>
    <x v="4"/>
    <x v="485"/>
    <x v="928"/>
    <x v="6"/>
    <x v="1"/>
    <x v="1"/>
    <x v="46"/>
    <x v="0"/>
    <x v="176"/>
    <x v="6"/>
    <x v="206"/>
    <x v="12"/>
    <x v="251"/>
    <x v="0"/>
    <x v="289"/>
    <x v="256"/>
    <x v="536"/>
    <x v="230"/>
    <x v="371"/>
    <x v="304"/>
    <x v="299"/>
    <x v="5"/>
    <x v="0"/>
    <x v="0"/>
  </r>
  <r>
    <x v="5"/>
    <x v="38"/>
    <x v="828"/>
    <x v="4"/>
    <x v="486"/>
    <x v="929"/>
    <x v="24"/>
    <x v="1"/>
    <x v="1"/>
    <x v="38"/>
    <x v="0"/>
    <x v="733"/>
    <x v="24"/>
    <x v="958"/>
    <x v="12"/>
    <x v="1085"/>
    <x v="0"/>
    <x v="1147"/>
    <x v="1030"/>
    <x v="904"/>
    <x v="230"/>
    <x v="1242"/>
    <x v="1182"/>
    <x v="1159"/>
    <x v="5"/>
    <x v="0"/>
    <x v="0"/>
  </r>
  <r>
    <x v="5"/>
    <x v="38"/>
    <x v="553"/>
    <x v="4"/>
    <x v="487"/>
    <x v="930"/>
    <x v="20"/>
    <x v="1"/>
    <x v="1"/>
    <x v="38"/>
    <x v="0"/>
    <x v="532"/>
    <x v="20"/>
    <x v="707"/>
    <x v="12"/>
    <x v="767"/>
    <x v="0"/>
    <x v="817"/>
    <x v="743"/>
    <x v="885"/>
    <x v="230"/>
    <x v="1055"/>
    <x v="832"/>
    <x v="819"/>
    <x v="5"/>
    <x v="0"/>
    <x v="0"/>
  </r>
  <r>
    <x v="5"/>
    <x v="38"/>
    <x v="630"/>
    <x v="4"/>
    <x v="488"/>
    <x v="931"/>
    <x v="20"/>
    <x v="1"/>
    <x v="1"/>
    <x v="38"/>
    <x v="0"/>
    <x v="532"/>
    <x v="20"/>
    <x v="707"/>
    <x v="12"/>
    <x v="767"/>
    <x v="0"/>
    <x v="817"/>
    <x v="743"/>
    <x v="885"/>
    <x v="230"/>
    <x v="1055"/>
    <x v="832"/>
    <x v="819"/>
    <x v="5"/>
    <x v="0"/>
    <x v="0"/>
  </r>
  <r>
    <x v="5"/>
    <x v="39"/>
    <x v="97"/>
    <x v="4"/>
    <x v="489"/>
    <x v="932"/>
    <x v="58"/>
    <x v="1"/>
    <x v="1"/>
    <x v="38"/>
    <x v="0"/>
    <x v="836"/>
    <x v="58"/>
    <x v="1065"/>
    <x v="12"/>
    <x v="1195"/>
    <x v="0"/>
    <x v="1263"/>
    <x v="1096"/>
    <x v="909"/>
    <x v="230"/>
    <x v="1333"/>
    <x v="1299"/>
    <x v="1281"/>
    <x v="5"/>
    <x v="0"/>
    <x v="0"/>
  </r>
  <r>
    <x v="5"/>
    <x v="39"/>
    <x v="721"/>
    <x v="4"/>
    <x v="490"/>
    <x v="933"/>
    <x v="30"/>
    <x v="1"/>
    <x v="1"/>
    <x v="38"/>
    <x v="0"/>
    <x v="731"/>
    <x v="30"/>
    <x v="955"/>
    <x v="12"/>
    <x v="1082"/>
    <x v="0"/>
    <x v="1143"/>
    <x v="1027"/>
    <x v="902"/>
    <x v="230"/>
    <x v="1240"/>
    <x v="1178"/>
    <x v="1155"/>
    <x v="5"/>
    <x v="0"/>
    <x v="0"/>
  </r>
  <r>
    <x v="5"/>
    <x v="39"/>
    <x v="728"/>
    <x v="4"/>
    <x v="491"/>
    <x v="934"/>
    <x v="28"/>
    <x v="1"/>
    <x v="1"/>
    <x v="38"/>
    <x v="0"/>
    <x v="731"/>
    <x v="28"/>
    <x v="956"/>
    <x v="12"/>
    <x v="1083"/>
    <x v="0"/>
    <x v="1144"/>
    <x v="1028"/>
    <x v="903"/>
    <x v="230"/>
    <x v="1241"/>
    <x v="1179"/>
    <x v="1156"/>
    <x v="5"/>
    <x v="0"/>
    <x v="0"/>
  </r>
  <r>
    <x v="5"/>
    <x v="39"/>
    <x v="363"/>
    <x v="4"/>
    <x v="492"/>
    <x v="935"/>
    <x v="20"/>
    <x v="1"/>
    <x v="1"/>
    <x v="38"/>
    <x v="0"/>
    <x v="534"/>
    <x v="20"/>
    <x v="711"/>
    <x v="12"/>
    <x v="772"/>
    <x v="0"/>
    <x v="821"/>
    <x v="747"/>
    <x v="887"/>
    <x v="230"/>
    <x v="1062"/>
    <x v="837"/>
    <x v="823"/>
    <x v="5"/>
    <x v="0"/>
    <x v="0"/>
  </r>
  <r>
    <x v="2"/>
    <x v="16"/>
    <x v="4"/>
    <x v="2"/>
    <x v="256"/>
    <x v="1015"/>
    <x v="20"/>
    <x v="1"/>
    <x v="1"/>
    <x v="0"/>
    <x v="0"/>
    <x v="592"/>
    <x v="20"/>
    <x v="789"/>
    <x v="31"/>
    <x v="921"/>
    <x v="0"/>
    <x v="965"/>
    <x v="885"/>
    <x v="762"/>
    <x v="230"/>
    <x v="1018"/>
    <x v="994"/>
    <x v="979"/>
    <x v="3"/>
    <x v="1"/>
    <x v="0"/>
  </r>
  <r>
    <x v="7"/>
    <x v="39"/>
    <x v="773"/>
    <x v="7"/>
    <x v="1398"/>
    <x v="428"/>
    <x v="7"/>
    <x v="0"/>
    <x v="1"/>
    <x v="13"/>
    <x v="0"/>
    <x v="193"/>
    <x v="7"/>
    <x v="229"/>
    <x v="12"/>
    <x v="278"/>
    <x v="2"/>
    <x v="374"/>
    <x v="376"/>
    <x v="228"/>
    <x v="230"/>
    <x v="413"/>
    <x v="392"/>
    <x v="384"/>
    <x v="10"/>
    <x v="1"/>
    <x v="0"/>
  </r>
  <r>
    <x v="7"/>
    <x v="39"/>
    <x v="50"/>
    <x v="7"/>
    <x v="1399"/>
    <x v="429"/>
    <x v="3"/>
    <x v="0"/>
    <x v="1"/>
    <x v="9"/>
    <x v="0"/>
    <x v="77"/>
    <x v="3"/>
    <x v="79"/>
    <x v="12"/>
    <x v="107"/>
    <x v="2"/>
    <x v="160"/>
    <x v="166"/>
    <x v="84"/>
    <x v="230"/>
    <x v="192"/>
    <x v="173"/>
    <x v="168"/>
    <x v="10"/>
    <x v="1"/>
    <x v="0"/>
  </r>
  <r>
    <x v="7"/>
    <x v="39"/>
    <x v="124"/>
    <x v="7"/>
    <x v="1400"/>
    <x v="430"/>
    <x v="10"/>
    <x v="0"/>
    <x v="1"/>
    <x v="9"/>
    <x v="0"/>
    <x v="247"/>
    <x v="10"/>
    <x v="306"/>
    <x v="12"/>
    <x v="358"/>
    <x v="2"/>
    <x v="488"/>
    <x v="500"/>
    <x v="300"/>
    <x v="230"/>
    <x v="526"/>
    <x v="515"/>
    <x v="501"/>
    <x v="10"/>
    <x v="1"/>
    <x v="0"/>
  </r>
  <r>
    <x v="2"/>
    <x v="39"/>
    <x v="354"/>
    <x v="9"/>
    <x v="724"/>
    <x v="87"/>
    <x v="3"/>
    <x v="0"/>
    <x v="1"/>
    <x v="18"/>
    <x v="0"/>
    <x v="77"/>
    <x v="3"/>
    <x v="79"/>
    <x v="12"/>
    <x v="107"/>
    <x v="2"/>
    <x v="160"/>
    <x v="166"/>
    <x v="84"/>
    <x v="230"/>
    <x v="192"/>
    <x v="173"/>
    <x v="168"/>
    <x v="16"/>
    <x v="1"/>
    <x v="0"/>
  </r>
  <r>
    <x v="2"/>
    <x v="40"/>
    <x v="737"/>
    <x v="2"/>
    <x v="725"/>
    <x v="806"/>
    <x v="5"/>
    <x v="0"/>
    <x v="1"/>
    <x v="18"/>
    <x v="0"/>
    <x v="147"/>
    <x v="5"/>
    <x v="166"/>
    <x v="12"/>
    <x v="207"/>
    <x v="2"/>
    <x v="297"/>
    <x v="302"/>
    <x v="169"/>
    <x v="230"/>
    <x v="332"/>
    <x v="319"/>
    <x v="307"/>
    <x v="3"/>
    <x v="1"/>
    <x v="0"/>
  </r>
  <r>
    <x v="2"/>
    <x v="40"/>
    <x v="708"/>
    <x v="2"/>
    <x v="726"/>
    <x v="807"/>
    <x v="1"/>
    <x v="0"/>
    <x v="1"/>
    <x v="18"/>
    <x v="0"/>
    <x v="0"/>
    <x v="1"/>
    <x v="1"/>
    <x v="12"/>
    <x v="1"/>
    <x v="2"/>
    <x v="1"/>
    <x v="1"/>
    <x v="1"/>
    <x v="230"/>
    <x v="1"/>
    <x v="1"/>
    <x v="1"/>
    <x v="3"/>
    <x v="1"/>
    <x v="0"/>
  </r>
  <r>
    <x v="2"/>
    <x v="40"/>
    <x v="737"/>
    <x v="2"/>
    <x v="727"/>
    <x v="808"/>
    <x v="1"/>
    <x v="0"/>
    <x v="1"/>
    <x v="18"/>
    <x v="0"/>
    <x v="1"/>
    <x v="1"/>
    <x v="2"/>
    <x v="12"/>
    <x v="2"/>
    <x v="2"/>
    <x v="3"/>
    <x v="9"/>
    <x v="2"/>
    <x v="230"/>
    <x v="4"/>
    <x v="4"/>
    <x v="3"/>
    <x v="3"/>
    <x v="1"/>
    <x v="0"/>
  </r>
  <r>
    <x v="2"/>
    <x v="40"/>
    <x v="667"/>
    <x v="2"/>
    <x v="728"/>
    <x v="809"/>
    <x v="19"/>
    <x v="0"/>
    <x v="1"/>
    <x v="18"/>
    <x v="0"/>
    <x v="612"/>
    <x v="19"/>
    <x v="817"/>
    <x v="12"/>
    <x v="901"/>
    <x v="2"/>
    <x v="1091"/>
    <x v="1020"/>
    <x v="746"/>
    <x v="230"/>
    <x v="1159"/>
    <x v="1133"/>
    <x v="1105"/>
    <x v="3"/>
    <x v="1"/>
    <x v="0"/>
  </r>
  <r>
    <x v="4"/>
    <x v="39"/>
    <x v="674"/>
    <x v="5"/>
    <x v="78"/>
    <x v="213"/>
    <x v="13"/>
    <x v="1"/>
    <x v="1"/>
    <x v="19"/>
    <x v="0"/>
    <x v="432"/>
    <x v="13"/>
    <x v="574"/>
    <x v="31"/>
    <x v="660"/>
    <x v="0"/>
    <x v="707"/>
    <x v="642"/>
    <x v="923"/>
    <x v="230"/>
    <x v="703"/>
    <x v="720"/>
    <x v="709"/>
    <x v="11"/>
    <x v="2"/>
    <x v="0"/>
  </r>
  <r>
    <x v="2"/>
    <x v="41"/>
    <x v="215"/>
    <x v="1"/>
    <x v="729"/>
    <x v="707"/>
    <x v="43"/>
    <x v="0"/>
    <x v="1"/>
    <x v="18"/>
    <x v="0"/>
    <x v="813"/>
    <x v="43"/>
    <x v="1040"/>
    <x v="12"/>
    <x v="1169"/>
    <x v="2"/>
    <x v="1262"/>
    <x v="1101"/>
    <x v="923"/>
    <x v="230"/>
    <x v="1314"/>
    <x v="1303"/>
    <x v="1280"/>
    <x v="1"/>
    <x v="1"/>
    <x v="0"/>
  </r>
  <r>
    <x v="2"/>
    <x v="43"/>
    <x v="69"/>
    <x v="1"/>
    <x v="730"/>
    <x v="708"/>
    <x v="7"/>
    <x v="0"/>
    <x v="1"/>
    <x v="18"/>
    <x v="0"/>
    <x v="217"/>
    <x v="7"/>
    <x v="265"/>
    <x v="12"/>
    <x v="315"/>
    <x v="3"/>
    <x v="524"/>
    <x v="1129"/>
    <x v="923"/>
    <x v="20"/>
    <x v="467"/>
    <x v="504"/>
    <x v="588"/>
    <x v="1"/>
    <x v="1"/>
    <x v="1"/>
  </r>
  <r>
    <x v="5"/>
    <x v="42"/>
    <x v="225"/>
    <x v="4"/>
    <x v="493"/>
    <x v="936"/>
    <x v="20"/>
    <x v="1"/>
    <x v="1"/>
    <x v="38"/>
    <x v="0"/>
    <x v="593"/>
    <x v="20"/>
    <x v="791"/>
    <x v="12"/>
    <x v="869"/>
    <x v="0"/>
    <x v="914"/>
    <x v="838"/>
    <x v="891"/>
    <x v="230"/>
    <x v="1138"/>
    <x v="933"/>
    <x v="920"/>
    <x v="5"/>
    <x v="0"/>
    <x v="0"/>
  </r>
  <r>
    <x v="5"/>
    <x v="42"/>
    <x v="820"/>
    <x v="4"/>
    <x v="494"/>
    <x v="937"/>
    <x v="27"/>
    <x v="1"/>
    <x v="1"/>
    <x v="38"/>
    <x v="0"/>
    <x v="730"/>
    <x v="27"/>
    <x v="954"/>
    <x v="12"/>
    <x v="1081"/>
    <x v="0"/>
    <x v="1142"/>
    <x v="1026"/>
    <x v="901"/>
    <x v="230"/>
    <x v="1239"/>
    <x v="1176"/>
    <x v="1153"/>
    <x v="5"/>
    <x v="0"/>
    <x v="0"/>
  </r>
  <r>
    <x v="5"/>
    <x v="42"/>
    <x v="820"/>
    <x v="4"/>
    <x v="495"/>
    <x v="938"/>
    <x v="3"/>
    <x v="1"/>
    <x v="1"/>
    <x v="38"/>
    <x v="0"/>
    <x v="67"/>
    <x v="3"/>
    <x v="69"/>
    <x v="12"/>
    <x v="90"/>
    <x v="0"/>
    <x v="108"/>
    <x v="98"/>
    <x v="923"/>
    <x v="230"/>
    <x v="120"/>
    <x v="116"/>
    <x v="115"/>
    <x v="5"/>
    <x v="0"/>
    <x v="0"/>
  </r>
  <r>
    <x v="5"/>
    <x v="42"/>
    <x v="747"/>
    <x v="4"/>
    <x v="496"/>
    <x v="939"/>
    <x v="29"/>
    <x v="1"/>
    <x v="1"/>
    <x v="38"/>
    <x v="0"/>
    <x v="729"/>
    <x v="29"/>
    <x v="953"/>
    <x v="12"/>
    <x v="1080"/>
    <x v="0"/>
    <x v="1141"/>
    <x v="1025"/>
    <x v="900"/>
    <x v="230"/>
    <x v="1237"/>
    <x v="1174"/>
    <x v="1152"/>
    <x v="5"/>
    <x v="0"/>
    <x v="0"/>
  </r>
  <r>
    <x v="5"/>
    <x v="42"/>
    <x v="553"/>
    <x v="4"/>
    <x v="497"/>
    <x v="940"/>
    <x v="30"/>
    <x v="1"/>
    <x v="1"/>
    <x v="38"/>
    <x v="0"/>
    <x v="731"/>
    <x v="30"/>
    <x v="955"/>
    <x v="12"/>
    <x v="1082"/>
    <x v="0"/>
    <x v="1143"/>
    <x v="1027"/>
    <x v="902"/>
    <x v="230"/>
    <x v="1240"/>
    <x v="1178"/>
    <x v="1155"/>
    <x v="5"/>
    <x v="0"/>
    <x v="0"/>
  </r>
  <r>
    <x v="5"/>
    <x v="44"/>
    <x v="612"/>
    <x v="4"/>
    <x v="498"/>
    <x v="941"/>
    <x v="26"/>
    <x v="1"/>
    <x v="1"/>
    <x v="38"/>
    <x v="0"/>
    <x v="721"/>
    <x v="26"/>
    <x v="945"/>
    <x v="12"/>
    <x v="1070"/>
    <x v="1"/>
    <x v="1152"/>
    <x v="1129"/>
    <x v="923"/>
    <x v="125"/>
    <x v="1220"/>
    <x v="1219"/>
    <x v="1223"/>
    <x v="5"/>
    <x v="0"/>
    <x v="1"/>
  </r>
  <r>
    <x v="5"/>
    <x v="44"/>
    <x v="82"/>
    <x v="4"/>
    <x v="499"/>
    <x v="942"/>
    <x v="25"/>
    <x v="1"/>
    <x v="1"/>
    <x v="38"/>
    <x v="0"/>
    <x v="668"/>
    <x v="25"/>
    <x v="883"/>
    <x v="12"/>
    <x v="990"/>
    <x v="1"/>
    <x v="1084"/>
    <x v="1129"/>
    <x v="923"/>
    <x v="111"/>
    <x v="1155"/>
    <x v="1161"/>
    <x v="1192"/>
    <x v="5"/>
    <x v="0"/>
    <x v="1"/>
  </r>
  <r>
    <x v="5"/>
    <x v="44"/>
    <x v="275"/>
    <x v="4"/>
    <x v="500"/>
    <x v="943"/>
    <x v="50"/>
    <x v="1"/>
    <x v="1"/>
    <x v="38"/>
    <x v="0"/>
    <x v="831"/>
    <x v="50"/>
    <x v="1060"/>
    <x v="12"/>
    <x v="1186"/>
    <x v="1"/>
    <x v="1265"/>
    <x v="1129"/>
    <x v="923"/>
    <x v="181"/>
    <x v="1331"/>
    <x v="1317"/>
    <x v="1322"/>
    <x v="5"/>
    <x v="0"/>
    <x v="1"/>
  </r>
  <r>
    <x v="5"/>
    <x v="44"/>
    <x v="266"/>
    <x v="4"/>
    <x v="501"/>
    <x v="944"/>
    <x v="16"/>
    <x v="1"/>
    <x v="1"/>
    <x v="19"/>
    <x v="0"/>
    <x v="434"/>
    <x v="16"/>
    <x v="576"/>
    <x v="31"/>
    <x v="662"/>
    <x v="4"/>
    <x v="1366"/>
    <x v="1129"/>
    <x v="881"/>
    <x v="230"/>
    <x v="172"/>
    <x v="0"/>
    <x v="0"/>
    <x v="5"/>
    <x v="0"/>
    <x v="0"/>
  </r>
  <r>
    <x v="5"/>
    <x v="44"/>
    <x v="520"/>
    <x v="4"/>
    <x v="502"/>
    <x v="945"/>
    <x v="16"/>
    <x v="1"/>
    <x v="1"/>
    <x v="38"/>
    <x v="0"/>
    <x v="434"/>
    <x v="16"/>
    <x v="576"/>
    <x v="12"/>
    <x v="637"/>
    <x v="4"/>
    <x v="1366"/>
    <x v="1129"/>
    <x v="878"/>
    <x v="230"/>
    <x v="161"/>
    <x v="0"/>
    <x v="0"/>
    <x v="5"/>
    <x v="0"/>
    <x v="0"/>
  </r>
  <r>
    <x v="3"/>
    <x v="45"/>
    <x v="376"/>
    <x v="1"/>
    <x v="1631"/>
    <x v="709"/>
    <x v="45"/>
    <x v="0"/>
    <x v="1"/>
    <x v="13"/>
    <x v="0"/>
    <x v="823"/>
    <x v="45"/>
    <x v="1051"/>
    <x v="12"/>
    <x v="1178"/>
    <x v="3"/>
    <x v="1300"/>
    <x v="1129"/>
    <x v="923"/>
    <x v="117"/>
    <x v="1338"/>
    <x v="1323"/>
    <x v="1328"/>
    <x v="1"/>
    <x v="1"/>
    <x v="1"/>
  </r>
  <r>
    <x v="4"/>
    <x v="45"/>
    <x v="448"/>
    <x v="11"/>
    <x v="79"/>
    <x v="251"/>
    <x v="2"/>
    <x v="0"/>
    <x v="1"/>
    <x v="9"/>
    <x v="0"/>
    <x v="48"/>
    <x v="2"/>
    <x v="50"/>
    <x v="12"/>
    <x v="64"/>
    <x v="3"/>
    <x v="121"/>
    <x v="1129"/>
    <x v="923"/>
    <x v="2"/>
    <x v="123"/>
    <x v="122"/>
    <x v="151"/>
    <x v="7"/>
    <x v="2"/>
    <x v="1"/>
  </r>
  <r>
    <x v="4"/>
    <x v="45"/>
    <x v="340"/>
    <x v="11"/>
    <x v="80"/>
    <x v="252"/>
    <x v="70"/>
    <x v="1"/>
    <x v="1"/>
    <x v="19"/>
    <x v="0"/>
    <x v="870"/>
    <x v="70"/>
    <x v="1100"/>
    <x v="31"/>
    <x v="1234"/>
    <x v="1"/>
    <x v="1309"/>
    <x v="1129"/>
    <x v="923"/>
    <x v="200"/>
    <x v="1373"/>
    <x v="1357"/>
    <x v="1357"/>
    <x v="7"/>
    <x v="2"/>
    <x v="1"/>
  </r>
  <r>
    <x v="4"/>
    <x v="45"/>
    <x v="408"/>
    <x v="11"/>
    <x v="81"/>
    <x v="253"/>
    <x v="4"/>
    <x v="0"/>
    <x v="1"/>
    <x v="18"/>
    <x v="0"/>
    <x v="101"/>
    <x v="4"/>
    <x v="107"/>
    <x v="12"/>
    <x v="138"/>
    <x v="3"/>
    <x v="272"/>
    <x v="1129"/>
    <x v="923"/>
    <x v="9"/>
    <x v="259"/>
    <x v="268"/>
    <x v="329"/>
    <x v="7"/>
    <x v="2"/>
    <x v="1"/>
  </r>
  <r>
    <x v="3"/>
    <x v="46"/>
    <x v="740"/>
    <x v="1"/>
    <x v="1632"/>
    <x v="232"/>
    <x v="77"/>
    <x v="0"/>
    <x v="1"/>
    <x v="9"/>
    <x v="0"/>
    <x v="887"/>
    <x v="77"/>
    <x v="1117"/>
    <x v="12"/>
    <x v="1248"/>
    <x v="3"/>
    <x v="1343"/>
    <x v="1129"/>
    <x v="923"/>
    <x v="168"/>
    <x v="1394"/>
    <x v="1379"/>
    <x v="1376"/>
    <x v="1"/>
    <x v="1"/>
    <x v="1"/>
  </r>
  <r>
    <x v="5"/>
    <x v="45"/>
    <x v="756"/>
    <x v="4"/>
    <x v="503"/>
    <x v="944"/>
    <x v="71"/>
    <x v="1"/>
    <x v="1"/>
    <x v="38"/>
    <x v="0"/>
    <x v="885"/>
    <x v="71"/>
    <x v="1115"/>
    <x v="12"/>
    <x v="1243"/>
    <x v="1"/>
    <x v="1320"/>
    <x v="1129"/>
    <x v="923"/>
    <x v="208"/>
    <x v="1382"/>
    <x v="1368"/>
    <x v="1366"/>
    <x v="5"/>
    <x v="0"/>
    <x v="1"/>
  </r>
  <r>
    <x v="5"/>
    <x v="45"/>
    <x v="39"/>
    <x v="4"/>
    <x v="504"/>
    <x v="945"/>
    <x v="20"/>
    <x v="1"/>
    <x v="1"/>
    <x v="38"/>
    <x v="0"/>
    <x v="603"/>
    <x v="20"/>
    <x v="805"/>
    <x v="12"/>
    <x v="886"/>
    <x v="1"/>
    <x v="1012"/>
    <x v="1129"/>
    <x v="923"/>
    <x v="99"/>
    <x v="1106"/>
    <x v="1127"/>
    <x v="1171"/>
    <x v="5"/>
    <x v="0"/>
    <x v="1"/>
  </r>
  <r>
    <x v="5"/>
    <x v="45"/>
    <x v="607"/>
    <x v="4"/>
    <x v="505"/>
    <x v="946"/>
    <x v="20"/>
    <x v="1"/>
    <x v="1"/>
    <x v="38"/>
    <x v="0"/>
    <x v="606"/>
    <x v="20"/>
    <x v="808"/>
    <x v="12"/>
    <x v="891"/>
    <x v="1"/>
    <x v="1016"/>
    <x v="1129"/>
    <x v="923"/>
    <x v="101"/>
    <x v="1112"/>
    <x v="1130"/>
    <x v="1173"/>
    <x v="5"/>
    <x v="0"/>
    <x v="1"/>
  </r>
  <r>
    <x v="5"/>
    <x v="45"/>
    <x v="656"/>
    <x v="4"/>
    <x v="506"/>
    <x v="947"/>
    <x v="18"/>
    <x v="1"/>
    <x v="1"/>
    <x v="38"/>
    <x v="0"/>
    <x v="444"/>
    <x v="18"/>
    <x v="588"/>
    <x v="12"/>
    <x v="651"/>
    <x v="1"/>
    <x v="737"/>
    <x v="1129"/>
    <x v="923"/>
    <x v="79"/>
    <x v="795"/>
    <x v="827"/>
    <x v="1057"/>
    <x v="5"/>
    <x v="0"/>
    <x v="1"/>
  </r>
  <r>
    <x v="5"/>
    <x v="45"/>
    <x v="520"/>
    <x v="4"/>
    <x v="507"/>
    <x v="948"/>
    <x v="25"/>
    <x v="1"/>
    <x v="1"/>
    <x v="38"/>
    <x v="0"/>
    <x v="714"/>
    <x v="25"/>
    <x v="938"/>
    <x v="12"/>
    <x v="1064"/>
    <x v="1"/>
    <x v="1140"/>
    <x v="1129"/>
    <x v="923"/>
    <x v="123"/>
    <x v="1211"/>
    <x v="1215"/>
    <x v="1221"/>
    <x v="5"/>
    <x v="0"/>
    <x v="1"/>
  </r>
  <r>
    <x v="5"/>
    <x v="46"/>
    <x v="363"/>
    <x v="4"/>
    <x v="508"/>
    <x v="949"/>
    <x v="14"/>
    <x v="1"/>
    <x v="1"/>
    <x v="38"/>
    <x v="0"/>
    <x v="394"/>
    <x v="14"/>
    <x v="516"/>
    <x v="12"/>
    <x v="583"/>
    <x v="1"/>
    <x v="653"/>
    <x v="1129"/>
    <x v="923"/>
    <x v="66"/>
    <x v="719"/>
    <x v="745"/>
    <x v="848"/>
    <x v="5"/>
    <x v="0"/>
    <x v="1"/>
  </r>
  <r>
    <x v="5"/>
    <x v="46"/>
    <x v="368"/>
    <x v="4"/>
    <x v="509"/>
    <x v="950"/>
    <x v="20"/>
    <x v="1"/>
    <x v="1"/>
    <x v="38"/>
    <x v="0"/>
    <x v="580"/>
    <x v="20"/>
    <x v="772"/>
    <x v="12"/>
    <x v="846"/>
    <x v="1"/>
    <x v="974"/>
    <x v="1129"/>
    <x v="923"/>
    <x v="96"/>
    <x v="1075"/>
    <x v="1118"/>
    <x v="1161"/>
    <x v="5"/>
    <x v="0"/>
    <x v="1"/>
  </r>
  <r>
    <x v="5"/>
    <x v="46"/>
    <x v="570"/>
    <x v="4"/>
    <x v="510"/>
    <x v="951"/>
    <x v="79"/>
    <x v="1"/>
    <x v="1"/>
    <x v="38"/>
    <x v="0"/>
    <x v="892"/>
    <x v="79"/>
    <x v="1122"/>
    <x v="12"/>
    <x v="1252"/>
    <x v="1"/>
    <x v="1324"/>
    <x v="1129"/>
    <x v="923"/>
    <x v="211"/>
    <x v="1388"/>
    <x v="1373"/>
    <x v="1370"/>
    <x v="5"/>
    <x v="0"/>
    <x v="1"/>
  </r>
  <r>
    <x v="5"/>
    <x v="46"/>
    <x v="695"/>
    <x v="4"/>
    <x v="511"/>
    <x v="952"/>
    <x v="16"/>
    <x v="1"/>
    <x v="1"/>
    <x v="38"/>
    <x v="0"/>
    <x v="450"/>
    <x v="16"/>
    <x v="595"/>
    <x v="12"/>
    <x v="663"/>
    <x v="1"/>
    <x v="745"/>
    <x v="1129"/>
    <x v="923"/>
    <x v="81"/>
    <x v="806"/>
    <x v="843"/>
    <x v="1072"/>
    <x v="5"/>
    <x v="0"/>
    <x v="1"/>
  </r>
  <r>
    <x v="5"/>
    <x v="46"/>
    <x v="256"/>
    <x v="4"/>
    <x v="512"/>
    <x v="953"/>
    <x v="62"/>
    <x v="1"/>
    <x v="1"/>
    <x v="38"/>
    <x v="0"/>
    <x v="847"/>
    <x v="62"/>
    <x v="1077"/>
    <x v="12"/>
    <x v="1207"/>
    <x v="1"/>
    <x v="1285"/>
    <x v="1129"/>
    <x v="923"/>
    <x v="192"/>
    <x v="1353"/>
    <x v="1341"/>
    <x v="1341"/>
    <x v="5"/>
    <x v="0"/>
    <x v="1"/>
  </r>
  <r>
    <x v="5"/>
    <x v="47"/>
    <x v="225"/>
    <x v="4"/>
    <x v="513"/>
    <x v="954"/>
    <x v="73"/>
    <x v="1"/>
    <x v="1"/>
    <x v="50"/>
    <x v="0"/>
    <x v="878"/>
    <x v="73"/>
    <x v="1108"/>
    <x v="0"/>
    <x v="1229"/>
    <x v="1"/>
    <x v="1306"/>
    <x v="1129"/>
    <x v="923"/>
    <x v="198"/>
    <x v="1371"/>
    <x v="1356"/>
    <x v="1354"/>
    <x v="5"/>
    <x v="0"/>
    <x v="1"/>
  </r>
  <r>
    <x v="5"/>
    <x v="47"/>
    <x v="828"/>
    <x v="4"/>
    <x v="514"/>
    <x v="955"/>
    <x v="86"/>
    <x v="1"/>
    <x v="1"/>
    <x v="38"/>
    <x v="0"/>
    <x v="908"/>
    <x v="86"/>
    <x v="1139"/>
    <x v="12"/>
    <x v="1269"/>
    <x v="1"/>
    <x v="1347"/>
    <x v="1129"/>
    <x v="923"/>
    <x v="219"/>
    <x v="1407"/>
    <x v="1390"/>
    <x v="1386"/>
    <x v="5"/>
    <x v="0"/>
    <x v="1"/>
  </r>
  <r>
    <x v="3"/>
    <x v="48"/>
    <x v="45"/>
    <x v="1"/>
    <x v="1633"/>
    <x v="710"/>
    <x v="93"/>
    <x v="1"/>
    <x v="1"/>
    <x v="38"/>
    <x v="0"/>
    <x v="912"/>
    <x v="93"/>
    <x v="1143"/>
    <x v="12"/>
    <x v="1273"/>
    <x v="1"/>
    <x v="1355"/>
    <x v="1129"/>
    <x v="923"/>
    <x v="224"/>
    <x v="1414"/>
    <x v="1397"/>
    <x v="1394"/>
    <x v="1"/>
    <x v="1"/>
    <x v="1"/>
  </r>
  <r>
    <x v="3"/>
    <x v="48"/>
    <x v="387"/>
    <x v="1"/>
    <x v="1481"/>
    <x v="711"/>
    <x v="78"/>
    <x v="0"/>
    <x v="1"/>
    <x v="16"/>
    <x v="0"/>
    <x v="897"/>
    <x v="78"/>
    <x v="1127"/>
    <x v="12"/>
    <x v="1257"/>
    <x v="3"/>
    <x v="1350"/>
    <x v="1129"/>
    <x v="923"/>
    <x v="176"/>
    <x v="1405"/>
    <x v="1388"/>
    <x v="1383"/>
    <x v="1"/>
    <x v="1"/>
    <x v="1"/>
  </r>
  <r>
    <x v="3"/>
    <x v="49"/>
    <x v="45"/>
    <x v="1"/>
    <x v="1482"/>
    <x v="712"/>
    <x v="58"/>
    <x v="1"/>
    <x v="1"/>
    <x v="38"/>
    <x v="3"/>
    <x v="844"/>
    <x v="58"/>
    <x v="1073"/>
    <x v="12"/>
    <x v="1202"/>
    <x v="1"/>
    <x v="1280"/>
    <x v="1129"/>
    <x v="923"/>
    <x v="188"/>
    <x v="1346"/>
    <x v="1333"/>
    <x v="1336"/>
    <x v="1"/>
    <x v="1"/>
    <x v="1"/>
  </r>
  <r>
    <x v="2"/>
    <x v="37"/>
    <x v="1"/>
    <x v="9"/>
    <x v="709"/>
    <x v="83"/>
    <x v="16"/>
    <x v="1"/>
    <x v="1"/>
    <x v="38"/>
    <x v="0"/>
    <x v="438"/>
    <x v="16"/>
    <x v="582"/>
    <x v="12"/>
    <x v="645"/>
    <x v="0"/>
    <x v="689"/>
    <x v="628"/>
    <x v="532"/>
    <x v="230"/>
    <x v="738"/>
    <x v="706"/>
    <x v="693"/>
    <x v="16"/>
    <x v="1"/>
    <x v="0"/>
  </r>
  <r>
    <x v="2"/>
    <x v="37"/>
    <x v="397"/>
    <x v="9"/>
    <x v="710"/>
    <x v="84"/>
    <x v="6"/>
    <x v="1"/>
    <x v="1"/>
    <x v="18"/>
    <x v="0"/>
    <x v="152"/>
    <x v="6"/>
    <x v="173"/>
    <x v="12"/>
    <x v="215"/>
    <x v="0"/>
    <x v="244"/>
    <x v="217"/>
    <x v="177"/>
    <x v="230"/>
    <x v="286"/>
    <x v="254"/>
    <x v="253"/>
    <x v="16"/>
    <x v="1"/>
    <x v="0"/>
  </r>
  <r>
    <x v="4"/>
    <x v="48"/>
    <x v="503"/>
    <x v="11"/>
    <x v="82"/>
    <x v="750"/>
    <x v="25"/>
    <x v="1"/>
    <x v="1"/>
    <x v="38"/>
    <x v="0"/>
    <x v="684"/>
    <x v="25"/>
    <x v="905"/>
    <x v="12"/>
    <x v="1029"/>
    <x v="1"/>
    <x v="1108"/>
    <x v="1129"/>
    <x v="923"/>
    <x v="113"/>
    <x v="1184"/>
    <x v="1193"/>
    <x v="1205"/>
    <x v="7"/>
    <x v="2"/>
    <x v="1"/>
  </r>
  <r>
    <x v="4"/>
    <x v="48"/>
    <x v="402"/>
    <x v="11"/>
    <x v="83"/>
    <x v="751"/>
    <x v="14"/>
    <x v="1"/>
    <x v="1"/>
    <x v="38"/>
    <x v="0"/>
    <x v="351"/>
    <x v="14"/>
    <x v="459"/>
    <x v="12"/>
    <x v="523"/>
    <x v="1"/>
    <x v="600"/>
    <x v="1129"/>
    <x v="923"/>
    <x v="54"/>
    <x v="652"/>
    <x v="667"/>
    <x v="748"/>
    <x v="7"/>
    <x v="2"/>
    <x v="1"/>
  </r>
  <r>
    <x v="4"/>
    <x v="48"/>
    <x v="312"/>
    <x v="11"/>
    <x v="84"/>
    <x v="752"/>
    <x v="19"/>
    <x v="1"/>
    <x v="1"/>
    <x v="38"/>
    <x v="0"/>
    <x v="582"/>
    <x v="19"/>
    <x v="775"/>
    <x v="12"/>
    <x v="849"/>
    <x v="1"/>
    <x v="978"/>
    <x v="1129"/>
    <x v="923"/>
    <x v="97"/>
    <x v="1077"/>
    <x v="1120"/>
    <x v="1163"/>
    <x v="7"/>
    <x v="2"/>
    <x v="1"/>
  </r>
  <r>
    <x v="4"/>
    <x v="48"/>
    <x v="503"/>
    <x v="11"/>
    <x v="85"/>
    <x v="753"/>
    <x v="14"/>
    <x v="1"/>
    <x v="1"/>
    <x v="38"/>
    <x v="0"/>
    <x v="429"/>
    <x v="14"/>
    <x v="570"/>
    <x v="12"/>
    <x v="630"/>
    <x v="1"/>
    <x v="723"/>
    <x v="1129"/>
    <x v="923"/>
    <x v="77"/>
    <x v="781"/>
    <x v="801"/>
    <x v="1012"/>
    <x v="7"/>
    <x v="2"/>
    <x v="1"/>
  </r>
  <r>
    <x v="4"/>
    <x v="48"/>
    <x v="400"/>
    <x v="11"/>
    <x v="86"/>
    <x v="754"/>
    <x v="32"/>
    <x v="1"/>
    <x v="1"/>
    <x v="38"/>
    <x v="0"/>
    <x v="767"/>
    <x v="32"/>
    <x v="993"/>
    <x v="12"/>
    <x v="1119"/>
    <x v="1"/>
    <x v="1200"/>
    <x v="1129"/>
    <x v="923"/>
    <x v="146"/>
    <x v="1267"/>
    <x v="1251"/>
    <x v="1262"/>
    <x v="7"/>
    <x v="2"/>
    <x v="1"/>
  </r>
  <r>
    <x v="4"/>
    <x v="49"/>
    <x v="373"/>
    <x v="11"/>
    <x v="87"/>
    <x v="755"/>
    <x v="14"/>
    <x v="1"/>
    <x v="1"/>
    <x v="38"/>
    <x v="0"/>
    <x v="418"/>
    <x v="14"/>
    <x v="552"/>
    <x v="12"/>
    <x v="616"/>
    <x v="1"/>
    <x v="696"/>
    <x v="1129"/>
    <x v="923"/>
    <x v="75"/>
    <x v="765"/>
    <x v="782"/>
    <x v="962"/>
    <x v="7"/>
    <x v="2"/>
    <x v="1"/>
  </r>
  <r>
    <x v="4"/>
    <x v="49"/>
    <x v="415"/>
    <x v="11"/>
    <x v="88"/>
    <x v="756"/>
    <x v="2"/>
    <x v="1"/>
    <x v="1"/>
    <x v="38"/>
    <x v="0"/>
    <x v="30"/>
    <x v="2"/>
    <x v="31"/>
    <x v="12"/>
    <x v="39"/>
    <x v="1"/>
    <x v="51"/>
    <x v="1129"/>
    <x v="923"/>
    <x v="8"/>
    <x v="75"/>
    <x v="80"/>
    <x v="102"/>
    <x v="7"/>
    <x v="2"/>
    <x v="1"/>
  </r>
  <r>
    <x v="3"/>
    <x v="4"/>
    <x v="569"/>
    <x v="7"/>
    <x v="1496"/>
    <x v="513"/>
    <x v="2"/>
    <x v="1"/>
    <x v="1"/>
    <x v="38"/>
    <x v="0"/>
    <x v="44"/>
    <x v="2"/>
    <x v="46"/>
    <x v="12"/>
    <x v="57"/>
    <x v="0"/>
    <x v="69"/>
    <x v="35"/>
    <x v="83"/>
    <x v="230"/>
    <x v="93"/>
    <x v="59"/>
    <x v="73"/>
    <x v="10"/>
    <x v="1"/>
    <x v="0"/>
  </r>
  <r>
    <x v="3"/>
    <x v="5"/>
    <x v="569"/>
    <x v="7"/>
    <x v="1502"/>
    <x v="519"/>
    <x v="2"/>
    <x v="1"/>
    <x v="1"/>
    <x v="38"/>
    <x v="0"/>
    <x v="44"/>
    <x v="2"/>
    <x v="46"/>
    <x v="12"/>
    <x v="57"/>
    <x v="0"/>
    <x v="69"/>
    <x v="35"/>
    <x v="83"/>
    <x v="230"/>
    <x v="93"/>
    <x v="59"/>
    <x v="73"/>
    <x v="10"/>
    <x v="1"/>
    <x v="0"/>
  </r>
  <r>
    <x v="4"/>
    <x v="50"/>
    <x v="312"/>
    <x v="11"/>
    <x v="89"/>
    <x v="757"/>
    <x v="2"/>
    <x v="1"/>
    <x v="1"/>
    <x v="38"/>
    <x v="0"/>
    <x v="54"/>
    <x v="2"/>
    <x v="56"/>
    <x v="12"/>
    <x v="73"/>
    <x v="1"/>
    <x v="94"/>
    <x v="1129"/>
    <x v="923"/>
    <x v="14"/>
    <x v="116"/>
    <x v="109"/>
    <x v="137"/>
    <x v="7"/>
    <x v="2"/>
    <x v="1"/>
  </r>
  <r>
    <x v="4"/>
    <x v="50"/>
    <x v="479"/>
    <x v="11"/>
    <x v="90"/>
    <x v="758"/>
    <x v="3"/>
    <x v="0"/>
    <x v="1"/>
    <x v="18"/>
    <x v="0"/>
    <x v="70"/>
    <x v="3"/>
    <x v="72"/>
    <x v="12"/>
    <x v="96"/>
    <x v="3"/>
    <x v="193"/>
    <x v="1129"/>
    <x v="923"/>
    <x v="10"/>
    <x v="195"/>
    <x v="199"/>
    <x v="254"/>
    <x v="7"/>
    <x v="2"/>
    <x v="1"/>
  </r>
  <r>
    <x v="4"/>
    <x v="55"/>
    <x v="400"/>
    <x v="11"/>
    <x v="91"/>
    <x v="759"/>
    <x v="25"/>
    <x v="0"/>
    <x v="1"/>
    <x v="18"/>
    <x v="0"/>
    <x v="710"/>
    <x v="25"/>
    <x v="933"/>
    <x v="12"/>
    <x v="1059"/>
    <x v="3"/>
    <x v="1199"/>
    <x v="1129"/>
    <x v="923"/>
    <x v="110"/>
    <x v="1254"/>
    <x v="1241"/>
    <x v="1248"/>
    <x v="7"/>
    <x v="2"/>
    <x v="1"/>
  </r>
  <r>
    <x v="4"/>
    <x v="55"/>
    <x v="166"/>
    <x v="11"/>
    <x v="92"/>
    <x v="760"/>
    <x v="2"/>
    <x v="0"/>
    <x v="1"/>
    <x v="18"/>
    <x v="0"/>
    <x v="42"/>
    <x v="2"/>
    <x v="44"/>
    <x v="12"/>
    <x v="53"/>
    <x v="3"/>
    <x v="112"/>
    <x v="1129"/>
    <x v="923"/>
    <x v="6"/>
    <x v="125"/>
    <x v="124"/>
    <x v="153"/>
    <x v="7"/>
    <x v="2"/>
    <x v="1"/>
  </r>
  <r>
    <x v="4"/>
    <x v="55"/>
    <x v="3"/>
    <x v="11"/>
    <x v="93"/>
    <x v="761"/>
    <x v="34"/>
    <x v="0"/>
    <x v="1"/>
    <x v="18"/>
    <x v="0"/>
    <x v="774"/>
    <x v="34"/>
    <x v="1000"/>
    <x v="12"/>
    <x v="1128"/>
    <x v="3"/>
    <x v="1251"/>
    <x v="1129"/>
    <x v="923"/>
    <x v="132"/>
    <x v="1304"/>
    <x v="1291"/>
    <x v="1298"/>
    <x v="7"/>
    <x v="2"/>
    <x v="1"/>
  </r>
  <r>
    <x v="4"/>
    <x v="55"/>
    <x v="685"/>
    <x v="11"/>
    <x v="94"/>
    <x v="762"/>
    <x v="23"/>
    <x v="0"/>
    <x v="1"/>
    <x v="18"/>
    <x v="0"/>
    <x v="704"/>
    <x v="23"/>
    <x v="926"/>
    <x v="12"/>
    <x v="1052"/>
    <x v="3"/>
    <x v="1196"/>
    <x v="1129"/>
    <x v="923"/>
    <x v="108"/>
    <x v="1250"/>
    <x v="1236"/>
    <x v="1241"/>
    <x v="7"/>
    <x v="2"/>
    <x v="1"/>
  </r>
  <r>
    <x v="3"/>
    <x v="51"/>
    <x v="740"/>
    <x v="1"/>
    <x v="1483"/>
    <x v="713"/>
    <x v="73"/>
    <x v="0"/>
    <x v="1"/>
    <x v="18"/>
    <x v="3"/>
    <x v="886"/>
    <x v="73"/>
    <x v="1116"/>
    <x v="12"/>
    <x v="1245"/>
    <x v="3"/>
    <x v="1341"/>
    <x v="1129"/>
    <x v="923"/>
    <x v="165"/>
    <x v="1391"/>
    <x v="1376"/>
    <x v="1374"/>
    <x v="1"/>
    <x v="1"/>
    <x v="1"/>
  </r>
  <r>
    <x v="3"/>
    <x v="52"/>
    <x v="45"/>
    <x v="1"/>
    <x v="1484"/>
    <x v="715"/>
    <x v="29"/>
    <x v="1"/>
    <x v="1"/>
    <x v="38"/>
    <x v="5"/>
    <x v="726"/>
    <x v="29"/>
    <x v="950"/>
    <x v="12"/>
    <x v="1076"/>
    <x v="1"/>
    <x v="1161"/>
    <x v="1129"/>
    <x v="923"/>
    <x v="126"/>
    <x v="1227"/>
    <x v="1223"/>
    <x v="1225"/>
    <x v="1"/>
    <x v="1"/>
    <x v="1"/>
  </r>
  <r>
    <x v="3"/>
    <x v="53"/>
    <x v="45"/>
    <x v="1"/>
    <x v="1485"/>
    <x v="716"/>
    <x v="35"/>
    <x v="0"/>
    <x v="1"/>
    <x v="18"/>
    <x v="2"/>
    <x v="769"/>
    <x v="35"/>
    <x v="995"/>
    <x v="12"/>
    <x v="1121"/>
    <x v="3"/>
    <x v="1246"/>
    <x v="1129"/>
    <x v="923"/>
    <x v="129"/>
    <x v="1299"/>
    <x v="1286"/>
    <x v="1294"/>
    <x v="1"/>
    <x v="1"/>
    <x v="1"/>
  </r>
  <r>
    <x v="3"/>
    <x v="53"/>
    <x v="767"/>
    <x v="1"/>
    <x v="1486"/>
    <x v="717"/>
    <x v="89"/>
    <x v="0"/>
    <x v="1"/>
    <x v="18"/>
    <x v="4"/>
    <x v="919"/>
    <x v="89"/>
    <x v="1150"/>
    <x v="12"/>
    <x v="1280"/>
    <x v="3"/>
    <x v="1364"/>
    <x v="1129"/>
    <x v="923"/>
    <x v="222"/>
    <x v="1423"/>
    <x v="1406"/>
    <x v="1401"/>
    <x v="1"/>
    <x v="1"/>
    <x v="1"/>
  </r>
  <r>
    <x v="3"/>
    <x v="54"/>
    <x v="834"/>
    <x v="9"/>
    <x v="1487"/>
    <x v="88"/>
    <x v="19"/>
    <x v="0"/>
    <x v="1"/>
    <x v="18"/>
    <x v="3"/>
    <x v="633"/>
    <x v="19"/>
    <x v="843"/>
    <x v="12"/>
    <x v="936"/>
    <x v="3"/>
    <x v="1167"/>
    <x v="1129"/>
    <x v="777"/>
    <x v="71"/>
    <x v="1218"/>
    <x v="1201"/>
    <x v="1212"/>
    <x v="16"/>
    <x v="1"/>
    <x v="1"/>
  </r>
  <r>
    <x v="3"/>
    <x v="54"/>
    <x v="418"/>
    <x v="9"/>
    <x v="1488"/>
    <x v="89"/>
    <x v="5"/>
    <x v="0"/>
    <x v="1"/>
    <x v="18"/>
    <x v="3"/>
    <x v="160"/>
    <x v="5"/>
    <x v="185"/>
    <x v="12"/>
    <x v="230"/>
    <x v="3"/>
    <x v="384"/>
    <x v="1129"/>
    <x v="189"/>
    <x v="21"/>
    <x v="407"/>
    <x v="390"/>
    <x v="468"/>
    <x v="16"/>
    <x v="1"/>
    <x v="1"/>
  </r>
  <r>
    <x v="3"/>
    <x v="54"/>
    <x v="707"/>
    <x v="9"/>
    <x v="1489"/>
    <x v="90"/>
    <x v="19"/>
    <x v="0"/>
    <x v="1"/>
    <x v="18"/>
    <x v="3"/>
    <x v="610"/>
    <x v="19"/>
    <x v="813"/>
    <x v="12"/>
    <x v="897"/>
    <x v="3"/>
    <x v="1163"/>
    <x v="1129"/>
    <x v="742"/>
    <x v="69"/>
    <x v="1204"/>
    <x v="1194"/>
    <x v="1207"/>
    <x v="16"/>
    <x v="1"/>
    <x v="1"/>
  </r>
  <r>
    <x v="3"/>
    <x v="54"/>
    <x v="9"/>
    <x v="9"/>
    <x v="1490"/>
    <x v="91"/>
    <x v="9"/>
    <x v="0"/>
    <x v="1"/>
    <x v="18"/>
    <x v="3"/>
    <x v="280"/>
    <x v="9"/>
    <x v="349"/>
    <x v="12"/>
    <x v="407"/>
    <x v="3"/>
    <x v="630"/>
    <x v="1129"/>
    <x v="343"/>
    <x v="31"/>
    <x v="659"/>
    <x v="639"/>
    <x v="711"/>
    <x v="16"/>
    <x v="1"/>
    <x v="1"/>
  </r>
  <r>
    <x v="3"/>
    <x v="55"/>
    <x v="96"/>
    <x v="9"/>
    <x v="1491"/>
    <x v="92"/>
    <x v="15"/>
    <x v="0"/>
    <x v="1"/>
    <x v="18"/>
    <x v="4"/>
    <x v="414"/>
    <x v="15"/>
    <x v="544"/>
    <x v="12"/>
    <x v="609"/>
    <x v="3"/>
    <x v="942"/>
    <x v="1129"/>
    <x v="511"/>
    <x v="46"/>
    <x v="928"/>
    <x v="948"/>
    <x v="1103"/>
    <x v="16"/>
    <x v="1"/>
    <x v="1"/>
  </r>
  <r>
    <x v="3"/>
    <x v="55"/>
    <x v="325"/>
    <x v="9"/>
    <x v="1492"/>
    <x v="93"/>
    <x v="12"/>
    <x v="0"/>
    <x v="1"/>
    <x v="18"/>
    <x v="4"/>
    <x v="377"/>
    <x v="12"/>
    <x v="498"/>
    <x v="12"/>
    <x v="564"/>
    <x v="3"/>
    <x v="787"/>
    <x v="1129"/>
    <x v="479"/>
    <x v="40"/>
    <x v="816"/>
    <x v="794"/>
    <x v="993"/>
    <x v="16"/>
    <x v="1"/>
    <x v="1"/>
  </r>
  <r>
    <x v="3"/>
    <x v="55"/>
    <x v="216"/>
    <x v="1"/>
    <x v="1493"/>
    <x v="718"/>
    <x v="48"/>
    <x v="0"/>
    <x v="1"/>
    <x v="18"/>
    <x v="4"/>
    <x v="833"/>
    <x v="48"/>
    <x v="1062"/>
    <x v="12"/>
    <x v="1190"/>
    <x v="3"/>
    <x v="1310"/>
    <x v="1129"/>
    <x v="923"/>
    <x v="171"/>
    <x v="1362"/>
    <x v="1349"/>
    <x v="1349"/>
    <x v="1"/>
    <x v="1"/>
    <x v="1"/>
  </r>
  <r>
    <x v="5"/>
    <x v="48"/>
    <x v="161"/>
    <x v="4"/>
    <x v="515"/>
    <x v="956"/>
    <x v="62"/>
    <x v="1"/>
    <x v="1"/>
    <x v="46"/>
    <x v="0"/>
    <x v="849"/>
    <x v="62"/>
    <x v="1079"/>
    <x v="4"/>
    <x v="1204"/>
    <x v="1"/>
    <x v="1283"/>
    <x v="1129"/>
    <x v="923"/>
    <x v="190"/>
    <x v="1350"/>
    <x v="1337"/>
    <x v="1339"/>
    <x v="5"/>
    <x v="0"/>
    <x v="1"/>
  </r>
  <r>
    <x v="5"/>
    <x v="49"/>
    <x v="405"/>
    <x v="4"/>
    <x v="516"/>
    <x v="964"/>
    <x v="36"/>
    <x v="1"/>
    <x v="1"/>
    <x v="38"/>
    <x v="0"/>
    <x v="779"/>
    <x v="36"/>
    <x v="1005"/>
    <x v="12"/>
    <x v="1133"/>
    <x v="1"/>
    <x v="1210"/>
    <x v="1129"/>
    <x v="923"/>
    <x v="154"/>
    <x v="1282"/>
    <x v="1267"/>
    <x v="1275"/>
    <x v="5"/>
    <x v="0"/>
    <x v="1"/>
  </r>
  <r>
    <x v="5"/>
    <x v="49"/>
    <x v="746"/>
    <x v="4"/>
    <x v="517"/>
    <x v="965"/>
    <x v="63"/>
    <x v="1"/>
    <x v="1"/>
    <x v="44"/>
    <x v="0"/>
    <x v="871"/>
    <x v="63"/>
    <x v="1101"/>
    <x v="6"/>
    <x v="1220"/>
    <x v="1"/>
    <x v="1304"/>
    <x v="1129"/>
    <x v="915"/>
    <x v="143"/>
    <x v="1368"/>
    <x v="1339"/>
    <x v="1340"/>
    <x v="5"/>
    <x v="0"/>
    <x v="1"/>
  </r>
  <r>
    <x v="5"/>
    <x v="49"/>
    <x v="237"/>
    <x v="4"/>
    <x v="518"/>
    <x v="966"/>
    <x v="20"/>
    <x v="1"/>
    <x v="1"/>
    <x v="38"/>
    <x v="0"/>
    <x v="628"/>
    <x v="20"/>
    <x v="835"/>
    <x v="12"/>
    <x v="926"/>
    <x v="1"/>
    <x v="1049"/>
    <x v="1129"/>
    <x v="876"/>
    <x v="48"/>
    <x v="1133"/>
    <x v="1073"/>
    <x v="1135"/>
    <x v="5"/>
    <x v="0"/>
    <x v="1"/>
  </r>
  <r>
    <x v="5"/>
    <x v="49"/>
    <x v="70"/>
    <x v="4"/>
    <x v="519"/>
    <x v="967"/>
    <x v="25"/>
    <x v="1"/>
    <x v="1"/>
    <x v="44"/>
    <x v="0"/>
    <x v="724"/>
    <x v="25"/>
    <x v="948"/>
    <x v="6"/>
    <x v="1066"/>
    <x v="1"/>
    <x v="1150"/>
    <x v="1129"/>
    <x v="883"/>
    <x v="67"/>
    <x v="1219"/>
    <x v="1180"/>
    <x v="1201"/>
    <x v="5"/>
    <x v="0"/>
    <x v="1"/>
  </r>
  <r>
    <x v="5"/>
    <x v="49"/>
    <x v="854"/>
    <x v="4"/>
    <x v="520"/>
    <x v="968"/>
    <x v="25"/>
    <x v="1"/>
    <x v="1"/>
    <x v="38"/>
    <x v="0"/>
    <x v="717"/>
    <x v="25"/>
    <x v="941"/>
    <x v="12"/>
    <x v="1065"/>
    <x v="1"/>
    <x v="1148"/>
    <x v="1129"/>
    <x v="882"/>
    <x v="65"/>
    <x v="1216"/>
    <x v="1175"/>
    <x v="1200"/>
    <x v="5"/>
    <x v="0"/>
    <x v="1"/>
  </r>
  <r>
    <x v="5"/>
    <x v="49"/>
    <x v="427"/>
    <x v="4"/>
    <x v="521"/>
    <x v="969"/>
    <x v="57"/>
    <x v="1"/>
    <x v="1"/>
    <x v="38"/>
    <x v="0"/>
    <x v="852"/>
    <x v="57"/>
    <x v="1082"/>
    <x v="12"/>
    <x v="1211"/>
    <x v="1"/>
    <x v="1286"/>
    <x v="1129"/>
    <x v="911"/>
    <x v="135"/>
    <x v="1357"/>
    <x v="1321"/>
    <x v="1326"/>
    <x v="5"/>
    <x v="0"/>
    <x v="1"/>
  </r>
  <r>
    <x v="5"/>
    <x v="49"/>
    <x v="427"/>
    <x v="4"/>
    <x v="522"/>
    <x v="970"/>
    <x v="32"/>
    <x v="1"/>
    <x v="1"/>
    <x v="44"/>
    <x v="0"/>
    <x v="765"/>
    <x v="32"/>
    <x v="991"/>
    <x v="6"/>
    <x v="1115"/>
    <x v="1"/>
    <x v="1194"/>
    <x v="1129"/>
    <x v="892"/>
    <x v="87"/>
    <x v="1266"/>
    <x v="1229"/>
    <x v="1232"/>
    <x v="5"/>
    <x v="0"/>
    <x v="1"/>
  </r>
  <r>
    <x v="5"/>
    <x v="49"/>
    <x v="126"/>
    <x v="4"/>
    <x v="523"/>
    <x v="971"/>
    <x v="15"/>
    <x v="1"/>
    <x v="1"/>
    <x v="44"/>
    <x v="0"/>
    <x v="465"/>
    <x v="15"/>
    <x v="617"/>
    <x v="6"/>
    <x v="680"/>
    <x v="1"/>
    <x v="756"/>
    <x v="1129"/>
    <x v="923"/>
    <x v="83"/>
    <x v="820"/>
    <x v="871"/>
    <x v="1083"/>
    <x v="5"/>
    <x v="0"/>
    <x v="1"/>
  </r>
  <r>
    <x v="5"/>
    <x v="49"/>
    <x v="323"/>
    <x v="4"/>
    <x v="524"/>
    <x v="972"/>
    <x v="13"/>
    <x v="1"/>
    <x v="1"/>
    <x v="38"/>
    <x v="0"/>
    <x v="401"/>
    <x v="13"/>
    <x v="526"/>
    <x v="12"/>
    <x v="591"/>
    <x v="1"/>
    <x v="662"/>
    <x v="1129"/>
    <x v="729"/>
    <x v="34"/>
    <x v="725"/>
    <x v="673"/>
    <x v="758"/>
    <x v="5"/>
    <x v="0"/>
    <x v="1"/>
  </r>
  <r>
    <x v="5"/>
    <x v="49"/>
    <x v="136"/>
    <x v="4"/>
    <x v="525"/>
    <x v="973"/>
    <x v="34"/>
    <x v="1"/>
    <x v="1"/>
    <x v="38"/>
    <x v="0"/>
    <x v="770"/>
    <x v="34"/>
    <x v="996"/>
    <x v="12"/>
    <x v="1123"/>
    <x v="1"/>
    <x v="1201"/>
    <x v="1129"/>
    <x v="894"/>
    <x v="90"/>
    <x v="1272"/>
    <x v="1239"/>
    <x v="1245"/>
    <x v="5"/>
    <x v="0"/>
    <x v="1"/>
  </r>
  <r>
    <x v="5"/>
    <x v="49"/>
    <x v="43"/>
    <x v="4"/>
    <x v="526"/>
    <x v="974"/>
    <x v="59"/>
    <x v="1"/>
    <x v="1"/>
    <x v="38"/>
    <x v="0"/>
    <x v="853"/>
    <x v="59"/>
    <x v="1083"/>
    <x v="12"/>
    <x v="1213"/>
    <x v="1"/>
    <x v="1287"/>
    <x v="1129"/>
    <x v="912"/>
    <x v="136"/>
    <x v="1358"/>
    <x v="1322"/>
    <x v="1327"/>
    <x v="5"/>
    <x v="0"/>
    <x v="1"/>
  </r>
  <r>
    <x v="5"/>
    <x v="49"/>
    <x v="247"/>
    <x v="4"/>
    <x v="527"/>
    <x v="975"/>
    <x v="10"/>
    <x v="1"/>
    <x v="1"/>
    <x v="38"/>
    <x v="0"/>
    <x v="321"/>
    <x v="10"/>
    <x v="416"/>
    <x v="12"/>
    <x v="478"/>
    <x v="1"/>
    <x v="547"/>
    <x v="1129"/>
    <x v="553"/>
    <x v="27"/>
    <x v="603"/>
    <x v="560"/>
    <x v="634"/>
    <x v="5"/>
    <x v="0"/>
    <x v="1"/>
  </r>
  <r>
    <x v="5"/>
    <x v="49"/>
    <x v="274"/>
    <x v="4"/>
    <x v="528"/>
    <x v="976"/>
    <x v="49"/>
    <x v="1"/>
    <x v="1"/>
    <x v="41"/>
    <x v="0"/>
    <x v="829"/>
    <x v="49"/>
    <x v="1057"/>
    <x v="9"/>
    <x v="1184"/>
    <x v="1"/>
    <x v="1258"/>
    <x v="1129"/>
    <x v="907"/>
    <x v="124"/>
    <x v="1328"/>
    <x v="1293"/>
    <x v="1299"/>
    <x v="5"/>
    <x v="0"/>
    <x v="1"/>
  </r>
  <r>
    <x v="5"/>
    <x v="49"/>
    <x v="706"/>
    <x v="4"/>
    <x v="529"/>
    <x v="977"/>
    <x v="5"/>
    <x v="1"/>
    <x v="1"/>
    <x v="38"/>
    <x v="0"/>
    <x v="150"/>
    <x v="5"/>
    <x v="171"/>
    <x v="12"/>
    <x v="212"/>
    <x v="1"/>
    <x v="260"/>
    <x v="1129"/>
    <x v="287"/>
    <x v="16"/>
    <x v="306"/>
    <x v="272"/>
    <x v="331"/>
    <x v="5"/>
    <x v="0"/>
    <x v="1"/>
  </r>
  <r>
    <x v="5"/>
    <x v="49"/>
    <x v="626"/>
    <x v="4"/>
    <x v="530"/>
    <x v="978"/>
    <x v="3"/>
    <x v="1"/>
    <x v="1"/>
    <x v="44"/>
    <x v="0"/>
    <x v="74"/>
    <x v="3"/>
    <x v="76"/>
    <x v="6"/>
    <x v="97"/>
    <x v="1"/>
    <x v="123"/>
    <x v="1129"/>
    <x v="145"/>
    <x v="5"/>
    <x v="156"/>
    <x v="129"/>
    <x v="165"/>
    <x v="5"/>
    <x v="0"/>
    <x v="1"/>
  </r>
  <r>
    <x v="5"/>
    <x v="50"/>
    <x v="272"/>
    <x v="4"/>
    <x v="531"/>
    <x v="994"/>
    <x v="30"/>
    <x v="1"/>
    <x v="1"/>
    <x v="38"/>
    <x v="0"/>
    <x v="750"/>
    <x v="30"/>
    <x v="976"/>
    <x v="12"/>
    <x v="1102"/>
    <x v="1"/>
    <x v="1182"/>
    <x v="1129"/>
    <x v="923"/>
    <x v="131"/>
    <x v="1249"/>
    <x v="1235"/>
    <x v="1240"/>
    <x v="5"/>
    <x v="0"/>
    <x v="1"/>
  </r>
  <r>
    <x v="5"/>
    <x v="50"/>
    <x v="575"/>
    <x v="4"/>
    <x v="532"/>
    <x v="995"/>
    <x v="36"/>
    <x v="1"/>
    <x v="1"/>
    <x v="38"/>
    <x v="0"/>
    <x v="759"/>
    <x v="36"/>
    <x v="985"/>
    <x v="12"/>
    <x v="1113"/>
    <x v="1"/>
    <x v="1189"/>
    <x v="1129"/>
    <x v="923"/>
    <x v="138"/>
    <x v="1261"/>
    <x v="1247"/>
    <x v="1256"/>
    <x v="5"/>
    <x v="0"/>
    <x v="1"/>
  </r>
  <r>
    <x v="5"/>
    <x v="51"/>
    <x v="824"/>
    <x v="4"/>
    <x v="533"/>
    <x v="996"/>
    <x v="87"/>
    <x v="1"/>
    <x v="1"/>
    <x v="38"/>
    <x v="0"/>
    <x v="906"/>
    <x v="87"/>
    <x v="1137"/>
    <x v="12"/>
    <x v="1267"/>
    <x v="1"/>
    <x v="1342"/>
    <x v="1129"/>
    <x v="923"/>
    <x v="218"/>
    <x v="1406"/>
    <x v="1389"/>
    <x v="1384"/>
    <x v="5"/>
    <x v="0"/>
    <x v="1"/>
  </r>
  <r>
    <x v="5"/>
    <x v="51"/>
    <x v="256"/>
    <x v="4"/>
    <x v="534"/>
    <x v="997"/>
    <x v="44"/>
    <x v="1"/>
    <x v="1"/>
    <x v="38"/>
    <x v="0"/>
    <x v="797"/>
    <x v="44"/>
    <x v="1024"/>
    <x v="12"/>
    <x v="1150"/>
    <x v="1"/>
    <x v="1225"/>
    <x v="1129"/>
    <x v="923"/>
    <x v="166"/>
    <x v="1296"/>
    <x v="1281"/>
    <x v="1289"/>
    <x v="5"/>
    <x v="0"/>
    <x v="1"/>
  </r>
  <r>
    <x v="5"/>
    <x v="52"/>
    <x v="395"/>
    <x v="4"/>
    <x v="535"/>
    <x v="989"/>
    <x v="49"/>
    <x v="1"/>
    <x v="1"/>
    <x v="38"/>
    <x v="0"/>
    <x v="812"/>
    <x v="49"/>
    <x v="1039"/>
    <x v="12"/>
    <x v="1168"/>
    <x v="1"/>
    <x v="1245"/>
    <x v="1129"/>
    <x v="923"/>
    <x v="175"/>
    <x v="1313"/>
    <x v="1302"/>
    <x v="1304"/>
    <x v="5"/>
    <x v="0"/>
    <x v="1"/>
  </r>
  <r>
    <x v="5"/>
    <x v="53"/>
    <x v="704"/>
    <x v="4"/>
    <x v="536"/>
    <x v="990"/>
    <x v="66"/>
    <x v="1"/>
    <x v="1"/>
    <x v="38"/>
    <x v="0"/>
    <x v="863"/>
    <x v="66"/>
    <x v="1093"/>
    <x v="12"/>
    <x v="1219"/>
    <x v="1"/>
    <x v="1299"/>
    <x v="1129"/>
    <x v="923"/>
    <x v="196"/>
    <x v="1365"/>
    <x v="1351"/>
    <x v="1351"/>
    <x v="5"/>
    <x v="0"/>
    <x v="1"/>
  </r>
  <r>
    <x v="5"/>
    <x v="53"/>
    <x v="838"/>
    <x v="4"/>
    <x v="537"/>
    <x v="1002"/>
    <x v="73"/>
    <x v="1"/>
    <x v="1"/>
    <x v="38"/>
    <x v="0"/>
    <x v="880"/>
    <x v="73"/>
    <x v="1110"/>
    <x v="12"/>
    <x v="1240"/>
    <x v="1"/>
    <x v="1314"/>
    <x v="1129"/>
    <x v="923"/>
    <x v="205"/>
    <x v="1377"/>
    <x v="1361"/>
    <x v="1361"/>
    <x v="5"/>
    <x v="0"/>
    <x v="1"/>
  </r>
  <r>
    <x v="5"/>
    <x v="53"/>
    <x v="663"/>
    <x v="4"/>
    <x v="538"/>
    <x v="1005"/>
    <x v="11"/>
    <x v="1"/>
    <x v="1"/>
    <x v="38"/>
    <x v="0"/>
    <x v="336"/>
    <x v="11"/>
    <x v="436"/>
    <x v="12"/>
    <x v="497"/>
    <x v="1"/>
    <x v="567"/>
    <x v="1129"/>
    <x v="923"/>
    <x v="52"/>
    <x v="627"/>
    <x v="644"/>
    <x v="727"/>
    <x v="5"/>
    <x v="0"/>
    <x v="1"/>
  </r>
  <r>
    <x v="5"/>
    <x v="53"/>
    <x v="349"/>
    <x v="4"/>
    <x v="539"/>
    <x v="1006"/>
    <x v="24"/>
    <x v="1"/>
    <x v="1"/>
    <x v="38"/>
    <x v="0"/>
    <x v="618"/>
    <x v="24"/>
    <x v="824"/>
    <x v="12"/>
    <x v="908"/>
    <x v="1"/>
    <x v="1036"/>
    <x v="1129"/>
    <x v="923"/>
    <x v="103"/>
    <x v="1124"/>
    <x v="1136"/>
    <x v="1177"/>
    <x v="5"/>
    <x v="0"/>
    <x v="1"/>
  </r>
  <r>
    <x v="5"/>
    <x v="53"/>
    <x v="744"/>
    <x v="4"/>
    <x v="540"/>
    <x v="1007"/>
    <x v="92"/>
    <x v="1"/>
    <x v="1"/>
    <x v="38"/>
    <x v="0"/>
    <x v="915"/>
    <x v="92"/>
    <x v="1146"/>
    <x v="12"/>
    <x v="1276"/>
    <x v="1"/>
    <x v="1357"/>
    <x v="1129"/>
    <x v="923"/>
    <x v="226"/>
    <x v="1416"/>
    <x v="1399"/>
    <x v="1395"/>
    <x v="5"/>
    <x v="0"/>
    <x v="1"/>
  </r>
  <r>
    <x v="5"/>
    <x v="53"/>
    <x v="482"/>
    <x v="4"/>
    <x v="541"/>
    <x v="1008"/>
    <x v="94"/>
    <x v="1"/>
    <x v="1"/>
    <x v="38"/>
    <x v="0"/>
    <x v="918"/>
    <x v="94"/>
    <x v="1149"/>
    <x v="12"/>
    <x v="1278"/>
    <x v="1"/>
    <x v="1358"/>
    <x v="1129"/>
    <x v="923"/>
    <x v="227"/>
    <x v="1418"/>
    <x v="1401"/>
    <x v="1396"/>
    <x v="5"/>
    <x v="0"/>
    <x v="1"/>
  </r>
  <r>
    <x v="5"/>
    <x v="53"/>
    <x v="571"/>
    <x v="4"/>
    <x v="542"/>
    <x v="1009"/>
    <x v="82"/>
    <x v="1"/>
    <x v="1"/>
    <x v="38"/>
    <x v="0"/>
    <x v="900"/>
    <x v="82"/>
    <x v="1130"/>
    <x v="12"/>
    <x v="1260"/>
    <x v="1"/>
    <x v="1332"/>
    <x v="1129"/>
    <x v="923"/>
    <x v="213"/>
    <x v="1397"/>
    <x v="1382"/>
    <x v="1379"/>
    <x v="5"/>
    <x v="0"/>
    <x v="1"/>
  </r>
  <r>
    <x v="5"/>
    <x v="53"/>
    <x v="182"/>
    <x v="4"/>
    <x v="543"/>
    <x v="1010"/>
    <x v="58"/>
    <x v="1"/>
    <x v="1"/>
    <x v="38"/>
    <x v="0"/>
    <x v="843"/>
    <x v="58"/>
    <x v="1072"/>
    <x v="12"/>
    <x v="1201"/>
    <x v="1"/>
    <x v="1279"/>
    <x v="1129"/>
    <x v="923"/>
    <x v="187"/>
    <x v="1345"/>
    <x v="1332"/>
    <x v="1335"/>
    <x v="5"/>
    <x v="0"/>
    <x v="1"/>
  </r>
  <r>
    <x v="5"/>
    <x v="54"/>
    <x v="253"/>
    <x v="4"/>
    <x v="544"/>
    <x v="1011"/>
    <x v="8"/>
    <x v="0"/>
    <x v="1"/>
    <x v="18"/>
    <x v="0"/>
    <x v="285"/>
    <x v="8"/>
    <x v="360"/>
    <x v="12"/>
    <x v="417"/>
    <x v="3"/>
    <x v="635"/>
    <x v="1129"/>
    <x v="507"/>
    <x v="32"/>
    <x v="679"/>
    <x v="643"/>
    <x v="725"/>
    <x v="5"/>
    <x v="0"/>
    <x v="1"/>
  </r>
  <r>
    <x v="5"/>
    <x v="54"/>
    <x v="253"/>
    <x v="4"/>
    <x v="545"/>
    <x v="1012"/>
    <x v="34"/>
    <x v="0"/>
    <x v="1"/>
    <x v="18"/>
    <x v="0"/>
    <x v="789"/>
    <x v="34"/>
    <x v="1015"/>
    <x v="12"/>
    <x v="1142"/>
    <x v="3"/>
    <x v="1269"/>
    <x v="1129"/>
    <x v="923"/>
    <x v="139"/>
    <x v="1317"/>
    <x v="1306"/>
    <x v="1309"/>
    <x v="5"/>
    <x v="0"/>
    <x v="1"/>
  </r>
  <r>
    <x v="5"/>
    <x v="54"/>
    <x v="374"/>
    <x v="4"/>
    <x v="546"/>
    <x v="1013"/>
    <x v="9"/>
    <x v="0"/>
    <x v="1"/>
    <x v="18"/>
    <x v="0"/>
    <x v="264"/>
    <x v="9"/>
    <x v="328"/>
    <x v="12"/>
    <x v="385"/>
    <x v="3"/>
    <x v="613"/>
    <x v="1129"/>
    <x v="923"/>
    <x v="36"/>
    <x v="614"/>
    <x v="637"/>
    <x v="707"/>
    <x v="5"/>
    <x v="0"/>
    <x v="1"/>
  </r>
  <r>
    <x v="1"/>
    <x v="49"/>
    <x v="92"/>
    <x v="4"/>
    <x v="1442"/>
    <x v="957"/>
    <x v="67"/>
    <x v="1"/>
    <x v="1"/>
    <x v="38"/>
    <x v="0"/>
    <x v="876"/>
    <x v="67"/>
    <x v="1106"/>
    <x v="12"/>
    <x v="1236"/>
    <x v="1"/>
    <x v="1312"/>
    <x v="1129"/>
    <x v="923"/>
    <x v="202"/>
    <x v="1375"/>
    <x v="1359"/>
    <x v="1359"/>
    <x v="5"/>
    <x v="0"/>
    <x v="1"/>
  </r>
  <r>
    <x v="1"/>
    <x v="49"/>
    <x v="762"/>
    <x v="4"/>
    <x v="1443"/>
    <x v="959"/>
    <x v="35"/>
    <x v="1"/>
    <x v="1"/>
    <x v="38"/>
    <x v="0"/>
    <x v="773"/>
    <x v="35"/>
    <x v="999"/>
    <x v="12"/>
    <x v="1127"/>
    <x v="1"/>
    <x v="1204"/>
    <x v="1129"/>
    <x v="923"/>
    <x v="150"/>
    <x v="1277"/>
    <x v="1260"/>
    <x v="1268"/>
    <x v="5"/>
    <x v="0"/>
    <x v="1"/>
  </r>
  <r>
    <x v="1"/>
    <x v="49"/>
    <x v="762"/>
    <x v="4"/>
    <x v="1444"/>
    <x v="958"/>
    <x v="40"/>
    <x v="1"/>
    <x v="1"/>
    <x v="44"/>
    <x v="0"/>
    <x v="800"/>
    <x v="40"/>
    <x v="1027"/>
    <x v="6"/>
    <x v="1149"/>
    <x v="1"/>
    <x v="1223"/>
    <x v="1129"/>
    <x v="923"/>
    <x v="164"/>
    <x v="1293"/>
    <x v="1278"/>
    <x v="1287"/>
    <x v="5"/>
    <x v="0"/>
    <x v="1"/>
  </r>
  <r>
    <x v="1"/>
    <x v="49"/>
    <x v="591"/>
    <x v="4"/>
    <x v="1445"/>
    <x v="982"/>
    <x v="25"/>
    <x v="1"/>
    <x v="1"/>
    <x v="38"/>
    <x v="0"/>
    <x v="706"/>
    <x v="25"/>
    <x v="929"/>
    <x v="12"/>
    <x v="1056"/>
    <x v="1"/>
    <x v="1129"/>
    <x v="1129"/>
    <x v="923"/>
    <x v="119"/>
    <x v="1201"/>
    <x v="1209"/>
    <x v="1216"/>
    <x v="5"/>
    <x v="0"/>
    <x v="1"/>
  </r>
  <r>
    <x v="1"/>
    <x v="49"/>
    <x v="37"/>
    <x v="4"/>
    <x v="1446"/>
    <x v="960"/>
    <x v="40"/>
    <x v="1"/>
    <x v="1"/>
    <x v="38"/>
    <x v="0"/>
    <x v="788"/>
    <x v="40"/>
    <x v="1014"/>
    <x v="12"/>
    <x v="1141"/>
    <x v="1"/>
    <x v="1216"/>
    <x v="1129"/>
    <x v="923"/>
    <x v="160"/>
    <x v="1289"/>
    <x v="1274"/>
    <x v="1284"/>
    <x v="5"/>
    <x v="0"/>
    <x v="1"/>
  </r>
  <r>
    <x v="1"/>
    <x v="49"/>
    <x v="614"/>
    <x v="4"/>
    <x v="1447"/>
    <x v="961"/>
    <x v="20"/>
    <x v="1"/>
    <x v="1"/>
    <x v="38"/>
    <x v="0"/>
    <x v="604"/>
    <x v="20"/>
    <x v="806"/>
    <x v="12"/>
    <x v="889"/>
    <x v="1"/>
    <x v="1014"/>
    <x v="1129"/>
    <x v="923"/>
    <x v="100"/>
    <x v="1108"/>
    <x v="1129"/>
    <x v="1172"/>
    <x v="5"/>
    <x v="0"/>
    <x v="1"/>
  </r>
  <r>
    <x v="1"/>
    <x v="49"/>
    <x v="92"/>
    <x v="4"/>
    <x v="1448"/>
    <x v="983"/>
    <x v="9"/>
    <x v="1"/>
    <x v="1"/>
    <x v="38"/>
    <x v="0"/>
    <x v="301"/>
    <x v="9"/>
    <x v="382"/>
    <x v="12"/>
    <x v="439"/>
    <x v="1"/>
    <x v="518"/>
    <x v="1129"/>
    <x v="923"/>
    <x v="47"/>
    <x v="576"/>
    <x v="591"/>
    <x v="658"/>
    <x v="5"/>
    <x v="0"/>
    <x v="1"/>
  </r>
  <r>
    <x v="1"/>
    <x v="49"/>
    <x v="274"/>
    <x v="4"/>
    <x v="1449"/>
    <x v="984"/>
    <x v="14"/>
    <x v="1"/>
    <x v="1"/>
    <x v="44"/>
    <x v="0"/>
    <x v="423"/>
    <x v="14"/>
    <x v="562"/>
    <x v="6"/>
    <x v="605"/>
    <x v="1"/>
    <x v="685"/>
    <x v="1129"/>
    <x v="923"/>
    <x v="73"/>
    <x v="750"/>
    <x v="772"/>
    <x v="939"/>
    <x v="5"/>
    <x v="0"/>
    <x v="1"/>
  </r>
  <r>
    <x v="1"/>
    <x v="49"/>
    <x v="295"/>
    <x v="4"/>
    <x v="1450"/>
    <x v="962"/>
    <x v="45"/>
    <x v="1"/>
    <x v="1"/>
    <x v="44"/>
    <x v="0"/>
    <x v="815"/>
    <x v="45"/>
    <x v="1042"/>
    <x v="6"/>
    <x v="1166"/>
    <x v="1"/>
    <x v="1239"/>
    <x v="1129"/>
    <x v="923"/>
    <x v="174"/>
    <x v="1310"/>
    <x v="1298"/>
    <x v="1302"/>
    <x v="5"/>
    <x v="0"/>
    <x v="1"/>
  </r>
  <r>
    <x v="1"/>
    <x v="49"/>
    <x v="702"/>
    <x v="4"/>
    <x v="1451"/>
    <x v="963"/>
    <x v="20"/>
    <x v="1"/>
    <x v="1"/>
    <x v="49"/>
    <x v="0"/>
    <x v="652"/>
    <x v="20"/>
    <x v="866"/>
    <x v="1"/>
    <x v="894"/>
    <x v="1"/>
    <x v="1019"/>
    <x v="1129"/>
    <x v="923"/>
    <x v="102"/>
    <x v="1116"/>
    <x v="1132"/>
    <x v="1174"/>
    <x v="5"/>
    <x v="0"/>
    <x v="1"/>
  </r>
  <r>
    <x v="1"/>
    <x v="49"/>
    <x v="609"/>
    <x v="4"/>
    <x v="1452"/>
    <x v="979"/>
    <x v="58"/>
    <x v="1"/>
    <x v="1"/>
    <x v="49"/>
    <x v="0"/>
    <x v="850"/>
    <x v="58"/>
    <x v="1080"/>
    <x v="1"/>
    <x v="1203"/>
    <x v="1"/>
    <x v="1282"/>
    <x v="1129"/>
    <x v="923"/>
    <x v="189"/>
    <x v="1349"/>
    <x v="1336"/>
    <x v="1338"/>
    <x v="5"/>
    <x v="0"/>
    <x v="1"/>
  </r>
  <r>
    <x v="1"/>
    <x v="49"/>
    <x v="581"/>
    <x v="4"/>
    <x v="1453"/>
    <x v="980"/>
    <x v="47"/>
    <x v="1"/>
    <x v="1"/>
    <x v="38"/>
    <x v="0"/>
    <x v="826"/>
    <x v="47"/>
    <x v="1054"/>
    <x v="12"/>
    <x v="1183"/>
    <x v="1"/>
    <x v="1256"/>
    <x v="1129"/>
    <x v="923"/>
    <x v="180"/>
    <x v="1327"/>
    <x v="1315"/>
    <x v="1319"/>
    <x v="5"/>
    <x v="0"/>
    <x v="1"/>
  </r>
  <r>
    <x v="1"/>
    <x v="49"/>
    <x v="201"/>
    <x v="4"/>
    <x v="1454"/>
    <x v="981"/>
    <x v="18"/>
    <x v="1"/>
    <x v="1"/>
    <x v="38"/>
    <x v="0"/>
    <x v="525"/>
    <x v="18"/>
    <x v="698"/>
    <x v="12"/>
    <x v="761"/>
    <x v="1"/>
    <x v="889"/>
    <x v="1129"/>
    <x v="923"/>
    <x v="92"/>
    <x v="981"/>
    <x v="1092"/>
    <x v="1139"/>
    <x v="5"/>
    <x v="0"/>
    <x v="1"/>
  </r>
  <r>
    <x v="1"/>
    <x v="49"/>
    <x v="581"/>
    <x v="4"/>
    <x v="1455"/>
    <x v="985"/>
    <x v="1"/>
    <x v="1"/>
    <x v="1"/>
    <x v="38"/>
    <x v="0"/>
    <x v="13"/>
    <x v="1"/>
    <x v="14"/>
    <x v="12"/>
    <x v="18"/>
    <x v="1"/>
    <x v="25"/>
    <x v="1129"/>
    <x v="923"/>
    <x v="1"/>
    <x v="34"/>
    <x v="41"/>
    <x v="47"/>
    <x v="5"/>
    <x v="0"/>
    <x v="1"/>
  </r>
  <r>
    <x v="7"/>
    <x v="52"/>
    <x v="494"/>
    <x v="7"/>
    <x v="1401"/>
    <x v="431"/>
    <x v="15"/>
    <x v="0"/>
    <x v="1"/>
    <x v="9"/>
    <x v="0"/>
    <x v="461"/>
    <x v="15"/>
    <x v="612"/>
    <x v="12"/>
    <x v="684"/>
    <x v="3"/>
    <x v="1076"/>
    <x v="1129"/>
    <x v="563"/>
    <x v="39"/>
    <x v="1060"/>
    <x v="1068"/>
    <x v="1133"/>
    <x v="10"/>
    <x v="1"/>
    <x v="1"/>
  </r>
  <r>
    <x v="7"/>
    <x v="52"/>
    <x v="646"/>
    <x v="3"/>
    <x v="1402"/>
    <x v="215"/>
    <x v="20"/>
    <x v="0"/>
    <x v="1"/>
    <x v="8"/>
    <x v="0"/>
    <x v="693"/>
    <x v="20"/>
    <x v="914"/>
    <x v="12"/>
    <x v="1035"/>
    <x v="3"/>
    <x v="1186"/>
    <x v="1129"/>
    <x v="923"/>
    <x v="59"/>
    <x v="1229"/>
    <x v="1224"/>
    <x v="1226"/>
    <x v="4"/>
    <x v="1"/>
    <x v="1"/>
  </r>
  <r>
    <x v="7"/>
    <x v="52"/>
    <x v="260"/>
    <x v="3"/>
    <x v="1403"/>
    <x v="216"/>
    <x v="5"/>
    <x v="0"/>
    <x v="1"/>
    <x v="15"/>
    <x v="0"/>
    <x v="145"/>
    <x v="5"/>
    <x v="164"/>
    <x v="12"/>
    <x v="205"/>
    <x v="3"/>
    <x v="359"/>
    <x v="1129"/>
    <x v="923"/>
    <x v="15"/>
    <x v="342"/>
    <x v="352"/>
    <x v="405"/>
    <x v="4"/>
    <x v="1"/>
    <x v="1"/>
  </r>
  <r>
    <x v="7"/>
    <x v="52"/>
    <x v="514"/>
    <x v="3"/>
    <x v="1404"/>
    <x v="217"/>
    <x v="58"/>
    <x v="0"/>
    <x v="1"/>
    <x v="4"/>
    <x v="0"/>
    <x v="872"/>
    <x v="58"/>
    <x v="1102"/>
    <x v="12"/>
    <x v="1228"/>
    <x v="3"/>
    <x v="1330"/>
    <x v="1129"/>
    <x v="923"/>
    <x v="148"/>
    <x v="1383"/>
    <x v="1369"/>
    <x v="1367"/>
    <x v="4"/>
    <x v="1"/>
    <x v="1"/>
  </r>
  <r>
    <x v="6"/>
    <x v="51"/>
    <x v="506"/>
    <x v="1"/>
    <x v="1129"/>
    <x v="714"/>
    <x v="29"/>
    <x v="0"/>
    <x v="1"/>
    <x v="18"/>
    <x v="0"/>
    <x v="743"/>
    <x v="29"/>
    <x v="969"/>
    <x v="12"/>
    <x v="1094"/>
    <x v="3"/>
    <x v="1218"/>
    <x v="1129"/>
    <x v="923"/>
    <x v="78"/>
    <x v="1265"/>
    <x v="1250"/>
    <x v="1258"/>
    <x v="1"/>
    <x v="1"/>
    <x v="1"/>
  </r>
  <r>
    <x v="6"/>
    <x v="51"/>
    <x v="464"/>
    <x v="4"/>
    <x v="1130"/>
    <x v="999"/>
    <x v="36"/>
    <x v="1"/>
    <x v="1"/>
    <x v="41"/>
    <x v="0"/>
    <x v="786"/>
    <x v="36"/>
    <x v="1012"/>
    <x v="9"/>
    <x v="1136"/>
    <x v="1"/>
    <x v="1213"/>
    <x v="1129"/>
    <x v="923"/>
    <x v="156"/>
    <x v="1286"/>
    <x v="1271"/>
    <x v="1278"/>
    <x v="5"/>
    <x v="0"/>
    <x v="1"/>
  </r>
  <r>
    <x v="6"/>
    <x v="51"/>
    <x v="655"/>
    <x v="4"/>
    <x v="1131"/>
    <x v="998"/>
    <x v="58"/>
    <x v="1"/>
    <x v="1"/>
    <x v="38"/>
    <x v="0"/>
    <x v="855"/>
    <x v="58"/>
    <x v="1085"/>
    <x v="12"/>
    <x v="1215"/>
    <x v="1"/>
    <x v="1291"/>
    <x v="1129"/>
    <x v="923"/>
    <x v="194"/>
    <x v="1360"/>
    <x v="1347"/>
    <x v="1346"/>
    <x v="5"/>
    <x v="0"/>
    <x v="1"/>
  </r>
  <r>
    <x v="6"/>
    <x v="51"/>
    <x v="880"/>
    <x v="4"/>
    <x v="1132"/>
    <x v="1000"/>
    <x v="58"/>
    <x v="1"/>
    <x v="1"/>
    <x v="38"/>
    <x v="0"/>
    <x v="861"/>
    <x v="58"/>
    <x v="1091"/>
    <x v="12"/>
    <x v="1218"/>
    <x v="1"/>
    <x v="1297"/>
    <x v="1129"/>
    <x v="914"/>
    <x v="141"/>
    <x v="1363"/>
    <x v="1331"/>
    <x v="1334"/>
    <x v="5"/>
    <x v="0"/>
    <x v="1"/>
  </r>
  <r>
    <x v="6"/>
    <x v="51"/>
    <x v="790"/>
    <x v="4"/>
    <x v="1133"/>
    <x v="986"/>
    <x v="85"/>
    <x v="1"/>
    <x v="1"/>
    <x v="38"/>
    <x v="0"/>
    <x v="907"/>
    <x v="85"/>
    <x v="1138"/>
    <x v="12"/>
    <x v="1268"/>
    <x v="1"/>
    <x v="1344"/>
    <x v="1129"/>
    <x v="923"/>
    <x v="228"/>
    <x v="1419"/>
    <x v="1402"/>
    <x v="1397"/>
    <x v="5"/>
    <x v="0"/>
    <x v="1"/>
  </r>
  <r>
    <x v="6"/>
    <x v="51"/>
    <x v="790"/>
    <x v="4"/>
    <x v="1133"/>
    <x v="1001"/>
    <x v="49"/>
    <x v="1"/>
    <x v="1"/>
    <x v="38"/>
    <x v="0"/>
    <x v="820"/>
    <x v="49"/>
    <x v="1048"/>
    <x v="12"/>
    <x v="1175"/>
    <x v="1"/>
    <x v="1249"/>
    <x v="1129"/>
    <x v="923"/>
    <x v="230"/>
    <x v="1425"/>
    <x v="0"/>
    <x v="0"/>
    <x v="5"/>
    <x v="0"/>
    <x v="2"/>
  </r>
  <r>
    <x v="6"/>
    <x v="51"/>
    <x v="399"/>
    <x v="4"/>
    <x v="1134"/>
    <x v="992"/>
    <x v="49"/>
    <x v="1"/>
    <x v="1"/>
    <x v="44"/>
    <x v="0"/>
    <x v="825"/>
    <x v="49"/>
    <x v="1053"/>
    <x v="6"/>
    <x v="1176"/>
    <x v="1"/>
    <x v="1250"/>
    <x v="1129"/>
    <x v="923"/>
    <x v="223"/>
    <x v="1413"/>
    <x v="1396"/>
    <x v="1393"/>
    <x v="5"/>
    <x v="0"/>
    <x v="1"/>
  </r>
  <r>
    <x v="6"/>
    <x v="51"/>
    <x v="399"/>
    <x v="4"/>
    <x v="1134"/>
    <x v="993"/>
    <x v="82"/>
    <x v="1"/>
    <x v="1"/>
    <x v="38"/>
    <x v="0"/>
    <x v="899"/>
    <x v="82"/>
    <x v="1129"/>
    <x v="12"/>
    <x v="1259"/>
    <x v="1"/>
    <x v="1331"/>
    <x v="1129"/>
    <x v="923"/>
    <x v="230"/>
    <x v="1425"/>
    <x v="0"/>
    <x v="0"/>
    <x v="5"/>
    <x v="0"/>
    <x v="2"/>
  </r>
  <r>
    <x v="6"/>
    <x v="51"/>
    <x v="582"/>
    <x v="4"/>
    <x v="1135"/>
    <x v="987"/>
    <x v="74"/>
    <x v="1"/>
    <x v="1"/>
    <x v="38"/>
    <x v="0"/>
    <x v="884"/>
    <x v="74"/>
    <x v="1114"/>
    <x v="12"/>
    <x v="1242"/>
    <x v="1"/>
    <x v="1319"/>
    <x v="1129"/>
    <x v="923"/>
    <x v="207"/>
    <x v="1381"/>
    <x v="1366"/>
    <x v="1365"/>
    <x v="5"/>
    <x v="0"/>
    <x v="1"/>
  </r>
  <r>
    <x v="6"/>
    <x v="51"/>
    <x v="572"/>
    <x v="4"/>
    <x v="1136"/>
    <x v="991"/>
    <x v="37"/>
    <x v="1"/>
    <x v="1"/>
    <x v="38"/>
    <x v="0"/>
    <x v="778"/>
    <x v="37"/>
    <x v="1004"/>
    <x v="12"/>
    <x v="1131"/>
    <x v="1"/>
    <x v="1209"/>
    <x v="1129"/>
    <x v="923"/>
    <x v="153"/>
    <x v="1281"/>
    <x v="1266"/>
    <x v="1274"/>
    <x v="5"/>
    <x v="0"/>
    <x v="1"/>
  </r>
  <r>
    <x v="6"/>
    <x v="51"/>
    <x v="478"/>
    <x v="4"/>
    <x v="1137"/>
    <x v="988"/>
    <x v="17"/>
    <x v="1"/>
    <x v="1"/>
    <x v="38"/>
    <x v="0"/>
    <x v="457"/>
    <x v="17"/>
    <x v="606"/>
    <x v="12"/>
    <x v="675"/>
    <x v="1"/>
    <x v="752"/>
    <x v="1129"/>
    <x v="923"/>
    <x v="82"/>
    <x v="819"/>
    <x v="863"/>
    <x v="1082"/>
    <x v="5"/>
    <x v="0"/>
    <x v="1"/>
  </r>
  <r>
    <x v="6"/>
    <x v="51"/>
    <x v="416"/>
    <x v="4"/>
    <x v="1138"/>
    <x v="1003"/>
    <x v="11"/>
    <x v="1"/>
    <x v="1"/>
    <x v="38"/>
    <x v="0"/>
    <x v="349"/>
    <x v="11"/>
    <x v="455"/>
    <x v="12"/>
    <x v="520"/>
    <x v="1"/>
    <x v="598"/>
    <x v="1129"/>
    <x v="923"/>
    <x v="53"/>
    <x v="651"/>
    <x v="664"/>
    <x v="746"/>
    <x v="5"/>
    <x v="0"/>
    <x v="1"/>
  </r>
  <r>
    <x v="6"/>
    <x v="51"/>
    <x v="395"/>
    <x v="4"/>
    <x v="1139"/>
    <x v="1004"/>
    <x v="10"/>
    <x v="1"/>
    <x v="1"/>
    <x v="41"/>
    <x v="0"/>
    <x v="295"/>
    <x v="10"/>
    <x v="373"/>
    <x v="9"/>
    <x v="425"/>
    <x v="1"/>
    <x v="496"/>
    <x v="1129"/>
    <x v="923"/>
    <x v="45"/>
    <x v="555"/>
    <x v="576"/>
    <x v="647"/>
    <x v="5"/>
    <x v="0"/>
    <x v="1"/>
  </r>
  <r>
    <x v="3"/>
    <x v="57"/>
    <x v="700"/>
    <x v="9"/>
    <x v="1494"/>
    <x v="94"/>
    <x v="3"/>
    <x v="0"/>
    <x v="1"/>
    <x v="18"/>
    <x v="0"/>
    <x v="58"/>
    <x v="3"/>
    <x v="60"/>
    <x v="12"/>
    <x v="79"/>
    <x v="3"/>
    <x v="161"/>
    <x v="1129"/>
    <x v="64"/>
    <x v="7"/>
    <x v="181"/>
    <x v="168"/>
    <x v="211"/>
    <x v="16"/>
    <x v="1"/>
    <x v="1"/>
  </r>
  <r>
    <x v="5"/>
    <x v="54"/>
    <x v="469"/>
    <x v="4"/>
    <x v="547"/>
    <x v="810"/>
    <x v="60"/>
    <x v="1"/>
    <x v="1"/>
    <x v="38"/>
    <x v="0"/>
    <x v="869"/>
    <x v="60"/>
    <x v="1099"/>
    <x v="12"/>
    <x v="1227"/>
    <x v="1"/>
    <x v="1305"/>
    <x v="1129"/>
    <x v="916"/>
    <x v="147"/>
    <x v="1369"/>
    <x v="1343"/>
    <x v="1343"/>
    <x v="5"/>
    <x v="0"/>
    <x v="1"/>
  </r>
  <r>
    <x v="5"/>
    <x v="54"/>
    <x v="694"/>
    <x v="4"/>
    <x v="548"/>
    <x v="1014"/>
    <x v="60"/>
    <x v="0"/>
    <x v="1"/>
    <x v="18"/>
    <x v="0"/>
    <x v="856"/>
    <x v="60"/>
    <x v="1086"/>
    <x v="12"/>
    <x v="1216"/>
    <x v="3"/>
    <x v="1325"/>
    <x v="1129"/>
    <x v="913"/>
    <x v="170"/>
    <x v="1384"/>
    <x v="1362"/>
    <x v="1363"/>
    <x v="5"/>
    <x v="0"/>
    <x v="1"/>
  </r>
  <r>
    <x v="5"/>
    <x v="55"/>
    <x v="374"/>
    <x v="4"/>
    <x v="549"/>
    <x v="811"/>
    <x v="13"/>
    <x v="0"/>
    <x v="1"/>
    <x v="18"/>
    <x v="0"/>
    <x v="425"/>
    <x v="13"/>
    <x v="564"/>
    <x v="12"/>
    <x v="626"/>
    <x v="3"/>
    <x v="986"/>
    <x v="1129"/>
    <x v="923"/>
    <x v="60"/>
    <x v="923"/>
    <x v="1049"/>
    <x v="1128"/>
    <x v="5"/>
    <x v="0"/>
    <x v="1"/>
  </r>
  <r>
    <x v="5"/>
    <x v="55"/>
    <x v="584"/>
    <x v="4"/>
    <x v="550"/>
    <x v="812"/>
    <x v="36"/>
    <x v="1"/>
    <x v="1"/>
    <x v="38"/>
    <x v="0"/>
    <x v="760"/>
    <x v="36"/>
    <x v="986"/>
    <x v="12"/>
    <x v="1114"/>
    <x v="1"/>
    <x v="1191"/>
    <x v="1129"/>
    <x v="923"/>
    <x v="140"/>
    <x v="1264"/>
    <x v="1249"/>
    <x v="1257"/>
    <x v="5"/>
    <x v="0"/>
    <x v="1"/>
  </r>
  <r>
    <x v="5"/>
    <x v="55"/>
    <x v="692"/>
    <x v="4"/>
    <x v="551"/>
    <x v="813"/>
    <x v="57"/>
    <x v="1"/>
    <x v="1"/>
    <x v="38"/>
    <x v="0"/>
    <x v="859"/>
    <x v="57"/>
    <x v="1089"/>
    <x v="12"/>
    <x v="1217"/>
    <x v="1"/>
    <x v="1296"/>
    <x v="1129"/>
    <x v="923"/>
    <x v="195"/>
    <x v="1361"/>
    <x v="1348"/>
    <x v="1348"/>
    <x v="5"/>
    <x v="0"/>
    <x v="1"/>
  </r>
  <r>
    <x v="5"/>
    <x v="55"/>
    <x v="327"/>
    <x v="4"/>
    <x v="552"/>
    <x v="814"/>
    <x v="15"/>
    <x v="0"/>
    <x v="1"/>
    <x v="13"/>
    <x v="0"/>
    <x v="463"/>
    <x v="15"/>
    <x v="615"/>
    <x v="12"/>
    <x v="687"/>
    <x v="3"/>
    <x v="1081"/>
    <x v="1129"/>
    <x v="849"/>
    <x v="51"/>
    <x v="1146"/>
    <x v="1105"/>
    <x v="1144"/>
    <x v="5"/>
    <x v="0"/>
    <x v="1"/>
  </r>
  <r>
    <x v="5"/>
    <x v="55"/>
    <x v="410"/>
    <x v="4"/>
    <x v="553"/>
    <x v="815"/>
    <x v="58"/>
    <x v="1"/>
    <x v="1"/>
    <x v="38"/>
    <x v="0"/>
    <x v="832"/>
    <x v="58"/>
    <x v="1061"/>
    <x v="12"/>
    <x v="1188"/>
    <x v="1"/>
    <x v="1268"/>
    <x v="1129"/>
    <x v="923"/>
    <x v="182"/>
    <x v="1332"/>
    <x v="1318"/>
    <x v="1323"/>
    <x v="5"/>
    <x v="0"/>
    <x v="1"/>
  </r>
  <r>
    <x v="5"/>
    <x v="56"/>
    <x v="338"/>
    <x v="4"/>
    <x v="554"/>
    <x v="816"/>
    <x v="15"/>
    <x v="1"/>
    <x v="1"/>
    <x v="38"/>
    <x v="0"/>
    <x v="402"/>
    <x v="15"/>
    <x v="527"/>
    <x v="12"/>
    <x v="592"/>
    <x v="1"/>
    <x v="668"/>
    <x v="1129"/>
    <x v="923"/>
    <x v="68"/>
    <x v="729"/>
    <x v="757"/>
    <x v="886"/>
    <x v="5"/>
    <x v="0"/>
    <x v="1"/>
  </r>
  <r>
    <x v="5"/>
    <x v="56"/>
    <x v="145"/>
    <x v="4"/>
    <x v="555"/>
    <x v="817"/>
    <x v="41"/>
    <x v="0"/>
    <x v="1"/>
    <x v="18"/>
    <x v="0"/>
    <x v="794"/>
    <x v="41"/>
    <x v="1021"/>
    <x v="12"/>
    <x v="1148"/>
    <x v="3"/>
    <x v="1273"/>
    <x v="1129"/>
    <x v="923"/>
    <x v="142"/>
    <x v="1322"/>
    <x v="1310"/>
    <x v="1314"/>
    <x v="5"/>
    <x v="0"/>
    <x v="1"/>
  </r>
  <r>
    <x v="3"/>
    <x v="59"/>
    <x v="45"/>
    <x v="1"/>
    <x v="1495"/>
    <x v="214"/>
    <x v="32"/>
    <x v="1"/>
    <x v="1"/>
    <x v="38"/>
    <x v="0"/>
    <x v="752"/>
    <x v="32"/>
    <x v="978"/>
    <x v="12"/>
    <x v="1103"/>
    <x v="1"/>
    <x v="1183"/>
    <x v="1129"/>
    <x v="923"/>
    <x v="133"/>
    <x v="1251"/>
    <x v="1237"/>
    <x v="1242"/>
    <x v="1"/>
    <x v="1"/>
    <x v="1"/>
  </r>
  <r>
    <x v="0"/>
    <x v="57"/>
    <x v="45"/>
    <x v="1"/>
    <x v="1470"/>
    <x v="719"/>
    <x v="41"/>
    <x v="1"/>
    <x v="1"/>
    <x v="38"/>
    <x v="0"/>
    <x v="776"/>
    <x v="41"/>
    <x v="1002"/>
    <x v="12"/>
    <x v="1130"/>
    <x v="1"/>
    <x v="1205"/>
    <x v="1129"/>
    <x v="923"/>
    <x v="152"/>
    <x v="1278"/>
    <x v="1262"/>
    <x v="1270"/>
    <x v="1"/>
    <x v="1"/>
    <x v="1"/>
  </r>
  <r>
    <x v="5"/>
    <x v="58"/>
    <x v="372"/>
    <x v="4"/>
    <x v="556"/>
    <x v="818"/>
    <x v="54"/>
    <x v="1"/>
    <x v="1"/>
    <x v="38"/>
    <x v="0"/>
    <x v="840"/>
    <x v="54"/>
    <x v="1069"/>
    <x v="12"/>
    <x v="1198"/>
    <x v="1"/>
    <x v="1278"/>
    <x v="1129"/>
    <x v="923"/>
    <x v="185"/>
    <x v="1344"/>
    <x v="1330"/>
    <x v="1333"/>
    <x v="5"/>
    <x v="0"/>
    <x v="1"/>
  </r>
  <r>
    <x v="5"/>
    <x v="59"/>
    <x v="265"/>
    <x v="4"/>
    <x v="557"/>
    <x v="819"/>
    <x v="49"/>
    <x v="1"/>
    <x v="1"/>
    <x v="38"/>
    <x v="0"/>
    <x v="810"/>
    <x v="49"/>
    <x v="1037"/>
    <x v="12"/>
    <x v="1162"/>
    <x v="1"/>
    <x v="1237"/>
    <x v="1129"/>
    <x v="923"/>
    <x v="172"/>
    <x v="1306"/>
    <x v="1294"/>
    <x v="1300"/>
    <x v="5"/>
    <x v="0"/>
    <x v="1"/>
  </r>
  <r>
    <x v="7"/>
    <x v="59"/>
    <x v="806"/>
    <x v="8"/>
    <x v="1405"/>
    <x v="749"/>
    <x v="4"/>
    <x v="0"/>
    <x v="1"/>
    <x v="17"/>
    <x v="0"/>
    <x v="114"/>
    <x v="4"/>
    <x v="122"/>
    <x v="12"/>
    <x v="158"/>
    <x v="3"/>
    <x v="306"/>
    <x v="1129"/>
    <x v="923"/>
    <x v="24"/>
    <x v="324"/>
    <x v="336"/>
    <x v="391"/>
    <x v="13"/>
    <x v="1"/>
    <x v="1"/>
  </r>
  <r>
    <x v="5"/>
    <x v="59"/>
    <x v="469"/>
    <x v="4"/>
    <x v="558"/>
    <x v="820"/>
    <x v="73"/>
    <x v="1"/>
    <x v="1"/>
    <x v="38"/>
    <x v="0"/>
    <x v="895"/>
    <x v="73"/>
    <x v="1125"/>
    <x v="12"/>
    <x v="1253"/>
    <x v="1"/>
    <x v="1328"/>
    <x v="1129"/>
    <x v="923"/>
    <x v="212"/>
    <x v="1390"/>
    <x v="1375"/>
    <x v="1373"/>
    <x v="5"/>
    <x v="0"/>
    <x v="1"/>
  </r>
  <r>
    <x v="5"/>
    <x v="59"/>
    <x v="398"/>
    <x v="4"/>
    <x v="559"/>
    <x v="821"/>
    <x v="17"/>
    <x v="1"/>
    <x v="1"/>
    <x v="38"/>
    <x v="0"/>
    <x v="583"/>
    <x v="17"/>
    <x v="777"/>
    <x v="12"/>
    <x v="852"/>
    <x v="1"/>
    <x v="980"/>
    <x v="1129"/>
    <x v="923"/>
    <x v="98"/>
    <x v="1079"/>
    <x v="1121"/>
    <x v="1164"/>
    <x v="5"/>
    <x v="0"/>
    <x v="1"/>
  </r>
  <r>
    <x v="5"/>
    <x v="59"/>
    <x v="692"/>
    <x v="4"/>
    <x v="560"/>
    <x v="822"/>
    <x v="19"/>
    <x v="1"/>
    <x v="1"/>
    <x v="38"/>
    <x v="0"/>
    <x v="636"/>
    <x v="19"/>
    <x v="849"/>
    <x v="12"/>
    <x v="942"/>
    <x v="1"/>
    <x v="1061"/>
    <x v="1129"/>
    <x v="923"/>
    <x v="107"/>
    <x v="1150"/>
    <x v="1151"/>
    <x v="1186"/>
    <x v="5"/>
    <x v="0"/>
    <x v="1"/>
  </r>
  <r>
    <x v="5"/>
    <x v="59"/>
    <x v="881"/>
    <x v="4"/>
    <x v="561"/>
    <x v="823"/>
    <x v="30"/>
    <x v="1"/>
    <x v="1"/>
    <x v="38"/>
    <x v="0"/>
    <x v="753"/>
    <x v="30"/>
    <x v="979"/>
    <x v="12"/>
    <x v="1104"/>
    <x v="1"/>
    <x v="1184"/>
    <x v="1129"/>
    <x v="923"/>
    <x v="134"/>
    <x v="1253"/>
    <x v="1240"/>
    <x v="1246"/>
    <x v="5"/>
    <x v="0"/>
    <x v="1"/>
  </r>
  <r>
    <x v="5"/>
    <x v="59"/>
    <x v="390"/>
    <x v="4"/>
    <x v="562"/>
    <x v="824"/>
    <x v="50"/>
    <x v="1"/>
    <x v="1"/>
    <x v="41"/>
    <x v="0"/>
    <x v="834"/>
    <x v="50"/>
    <x v="1063"/>
    <x v="9"/>
    <x v="1191"/>
    <x v="1"/>
    <x v="1272"/>
    <x v="1129"/>
    <x v="923"/>
    <x v="183"/>
    <x v="1336"/>
    <x v="1320"/>
    <x v="1325"/>
    <x v="5"/>
    <x v="0"/>
    <x v="1"/>
  </r>
  <r>
    <x v="5"/>
    <x v="59"/>
    <x v="382"/>
    <x v="4"/>
    <x v="563"/>
    <x v="825"/>
    <x v="82"/>
    <x v="0"/>
    <x v="1"/>
    <x v="2"/>
    <x v="0"/>
    <x v="904"/>
    <x v="82"/>
    <x v="1135"/>
    <x v="12"/>
    <x v="1265"/>
    <x v="3"/>
    <x v="1354"/>
    <x v="1129"/>
    <x v="923"/>
    <x v="217"/>
    <x v="1411"/>
    <x v="1394"/>
    <x v="1392"/>
    <x v="5"/>
    <x v="0"/>
    <x v="1"/>
  </r>
  <r>
    <x v="5"/>
    <x v="59"/>
    <x v="372"/>
    <x v="4"/>
    <x v="564"/>
    <x v="826"/>
    <x v="15"/>
    <x v="1"/>
    <x v="1"/>
    <x v="38"/>
    <x v="0"/>
    <x v="445"/>
    <x v="15"/>
    <x v="589"/>
    <x v="12"/>
    <x v="654"/>
    <x v="1"/>
    <x v="739"/>
    <x v="1129"/>
    <x v="923"/>
    <x v="80"/>
    <x v="797"/>
    <x v="831"/>
    <x v="1058"/>
    <x v="5"/>
    <x v="0"/>
    <x v="1"/>
  </r>
  <r>
    <x v="5"/>
    <x v="59"/>
    <x v="108"/>
    <x v="4"/>
    <x v="565"/>
    <x v="827"/>
    <x v="20"/>
    <x v="0"/>
    <x v="1"/>
    <x v="9"/>
    <x v="0"/>
    <x v="493"/>
    <x v="20"/>
    <x v="653"/>
    <x v="12"/>
    <x v="723"/>
    <x v="3"/>
    <x v="1103"/>
    <x v="1129"/>
    <x v="859"/>
    <x v="55"/>
    <x v="1168"/>
    <x v="1135"/>
    <x v="1176"/>
    <x v="5"/>
    <x v="0"/>
    <x v="1"/>
  </r>
  <r>
    <x v="5"/>
    <x v="59"/>
    <x v="292"/>
    <x v="4"/>
    <x v="566"/>
    <x v="828"/>
    <x v="24"/>
    <x v="1"/>
    <x v="1"/>
    <x v="40"/>
    <x v="0"/>
    <x v="698"/>
    <x v="24"/>
    <x v="919"/>
    <x v="10"/>
    <x v="1034"/>
    <x v="1"/>
    <x v="1114"/>
    <x v="1129"/>
    <x v="923"/>
    <x v="114"/>
    <x v="1190"/>
    <x v="1199"/>
    <x v="1209"/>
    <x v="5"/>
    <x v="0"/>
    <x v="1"/>
  </r>
  <r>
    <x v="5"/>
    <x v="59"/>
    <x v="388"/>
    <x v="4"/>
    <x v="567"/>
    <x v="829"/>
    <x v="19"/>
    <x v="1"/>
    <x v="1"/>
    <x v="41"/>
    <x v="0"/>
    <x v="631"/>
    <x v="19"/>
    <x v="840"/>
    <x v="9"/>
    <x v="913"/>
    <x v="1"/>
    <x v="1043"/>
    <x v="1129"/>
    <x v="923"/>
    <x v="105"/>
    <x v="1127"/>
    <x v="1138"/>
    <x v="1178"/>
    <x v="5"/>
    <x v="0"/>
    <x v="1"/>
  </r>
  <r>
    <x v="5"/>
    <x v="62"/>
    <x v="505"/>
    <x v="4"/>
    <x v="568"/>
    <x v="830"/>
    <x v="39"/>
    <x v="1"/>
    <x v="1"/>
    <x v="38"/>
    <x v="0"/>
    <x v="785"/>
    <x v="39"/>
    <x v="1011"/>
    <x v="12"/>
    <x v="1138"/>
    <x v="1"/>
    <x v="1214"/>
    <x v="1129"/>
    <x v="923"/>
    <x v="158"/>
    <x v="1288"/>
    <x v="1273"/>
    <x v="1279"/>
    <x v="5"/>
    <x v="0"/>
    <x v="1"/>
  </r>
  <r>
    <x v="5"/>
    <x v="62"/>
    <x v="382"/>
    <x v="4"/>
    <x v="569"/>
    <x v="831"/>
    <x v="42"/>
    <x v="1"/>
    <x v="1"/>
    <x v="38"/>
    <x v="0"/>
    <x v="790"/>
    <x v="42"/>
    <x v="1016"/>
    <x v="12"/>
    <x v="1143"/>
    <x v="1"/>
    <x v="1219"/>
    <x v="1129"/>
    <x v="923"/>
    <x v="161"/>
    <x v="1290"/>
    <x v="1275"/>
    <x v="1285"/>
    <x v="5"/>
    <x v="0"/>
    <x v="1"/>
  </r>
  <r>
    <x v="5"/>
    <x v="62"/>
    <x v="382"/>
    <x v="4"/>
    <x v="570"/>
    <x v="832"/>
    <x v="17"/>
    <x v="0"/>
    <x v="1"/>
    <x v="9"/>
    <x v="0"/>
    <x v="494"/>
    <x v="17"/>
    <x v="655"/>
    <x v="12"/>
    <x v="725"/>
    <x v="3"/>
    <x v="1107"/>
    <x v="1129"/>
    <x v="923"/>
    <x v="88"/>
    <x v="1156"/>
    <x v="1165"/>
    <x v="1194"/>
    <x v="5"/>
    <x v="0"/>
    <x v="1"/>
  </r>
  <r>
    <x v="4"/>
    <x v="59"/>
    <x v="450"/>
    <x v="11"/>
    <x v="95"/>
    <x v="763"/>
    <x v="5"/>
    <x v="0"/>
    <x v="1"/>
    <x v="18"/>
    <x v="0"/>
    <x v="166"/>
    <x v="5"/>
    <x v="192"/>
    <x v="12"/>
    <x v="239"/>
    <x v="3"/>
    <x v="396"/>
    <x v="1129"/>
    <x v="923"/>
    <x v="28"/>
    <x v="419"/>
    <x v="434"/>
    <x v="540"/>
    <x v="7"/>
    <x v="2"/>
    <x v="1"/>
  </r>
  <r>
    <x v="4"/>
    <x v="59"/>
    <x v="367"/>
    <x v="11"/>
    <x v="96"/>
    <x v="764"/>
    <x v="68"/>
    <x v="0"/>
    <x v="1"/>
    <x v="18"/>
    <x v="0"/>
    <x v="888"/>
    <x v="68"/>
    <x v="1118"/>
    <x v="12"/>
    <x v="1249"/>
    <x v="3"/>
    <x v="1345"/>
    <x v="1129"/>
    <x v="923"/>
    <x v="209"/>
    <x v="1403"/>
    <x v="1386"/>
    <x v="1381"/>
    <x v="7"/>
    <x v="2"/>
    <x v="1"/>
  </r>
  <r>
    <x v="4"/>
    <x v="59"/>
    <x v="690"/>
    <x v="11"/>
    <x v="97"/>
    <x v="765"/>
    <x v="16"/>
    <x v="0"/>
    <x v="1"/>
    <x v="18"/>
    <x v="0"/>
    <x v="532"/>
    <x v="16"/>
    <x v="709"/>
    <x v="12"/>
    <x v="769"/>
    <x v="3"/>
    <x v="1126"/>
    <x v="1129"/>
    <x v="923"/>
    <x v="94"/>
    <x v="1176"/>
    <x v="1185"/>
    <x v="1203"/>
    <x v="7"/>
    <x v="2"/>
    <x v="1"/>
  </r>
  <r>
    <x v="4"/>
    <x v="60"/>
    <x v="375"/>
    <x v="11"/>
    <x v="98"/>
    <x v="766"/>
    <x v="1"/>
    <x v="0"/>
    <x v="1"/>
    <x v="18"/>
    <x v="0"/>
    <x v="21"/>
    <x v="1"/>
    <x v="22"/>
    <x v="12"/>
    <x v="30"/>
    <x v="3"/>
    <x v="46"/>
    <x v="1129"/>
    <x v="923"/>
    <x v="4"/>
    <x v="56"/>
    <x v="54"/>
    <x v="86"/>
    <x v="7"/>
    <x v="2"/>
    <x v="1"/>
  </r>
  <r>
    <x v="4"/>
    <x v="60"/>
    <x v="138"/>
    <x v="11"/>
    <x v="99"/>
    <x v="767"/>
    <x v="95"/>
    <x v="0"/>
    <x v="1"/>
    <x v="18"/>
    <x v="0"/>
    <x v="920"/>
    <x v="95"/>
    <x v="1151"/>
    <x v="12"/>
    <x v="1281"/>
    <x v="3"/>
    <x v="1365"/>
    <x v="1129"/>
    <x v="923"/>
    <x v="229"/>
    <x v="1424"/>
    <x v="1407"/>
    <x v="1402"/>
    <x v="7"/>
    <x v="2"/>
    <x v="1"/>
  </r>
  <r>
    <x v="4"/>
    <x v="60"/>
    <x v="621"/>
    <x v="11"/>
    <x v="100"/>
    <x v="769"/>
    <x v="69"/>
    <x v="0"/>
    <x v="1"/>
    <x v="18"/>
    <x v="0"/>
    <x v="889"/>
    <x v="69"/>
    <x v="1119"/>
    <x v="12"/>
    <x v="1250"/>
    <x v="3"/>
    <x v="1346"/>
    <x v="1129"/>
    <x v="923"/>
    <x v="210"/>
    <x v="1404"/>
    <x v="1387"/>
    <x v="1382"/>
    <x v="7"/>
    <x v="2"/>
    <x v="1"/>
  </r>
  <r>
    <x v="4"/>
    <x v="60"/>
    <x v="281"/>
    <x v="11"/>
    <x v="101"/>
    <x v="771"/>
    <x v="4"/>
    <x v="0"/>
    <x v="1"/>
    <x v="18"/>
    <x v="0"/>
    <x v="125"/>
    <x v="4"/>
    <x v="136"/>
    <x v="12"/>
    <x v="173"/>
    <x v="3"/>
    <x v="322"/>
    <x v="1129"/>
    <x v="923"/>
    <x v="26"/>
    <x v="347"/>
    <x v="357"/>
    <x v="407"/>
    <x v="7"/>
    <x v="2"/>
    <x v="1"/>
  </r>
  <r>
    <x v="2"/>
    <x v="62"/>
    <x v="733"/>
    <x v="9"/>
    <x v="731"/>
    <x v="95"/>
    <x v="18"/>
    <x v="0"/>
    <x v="1"/>
    <x v="0"/>
    <x v="0"/>
    <x v="592"/>
    <x v="18"/>
    <x v="790"/>
    <x v="12"/>
    <x v="868"/>
    <x v="3"/>
    <x v="1157"/>
    <x v="1129"/>
    <x v="714"/>
    <x v="85"/>
    <x v="1209"/>
    <x v="1198"/>
    <x v="1208"/>
    <x v="16"/>
    <x v="1"/>
    <x v="1"/>
  </r>
  <r>
    <x v="2"/>
    <x v="62"/>
    <x v="764"/>
    <x v="9"/>
    <x v="732"/>
    <x v="96"/>
    <x v="19"/>
    <x v="0"/>
    <x v="1"/>
    <x v="0"/>
    <x v="0"/>
    <x v="636"/>
    <x v="19"/>
    <x v="849"/>
    <x v="12"/>
    <x v="942"/>
    <x v="3"/>
    <x v="1171"/>
    <x v="1129"/>
    <x v="783"/>
    <x v="89"/>
    <x v="1228"/>
    <x v="1211"/>
    <x v="1218"/>
    <x v="16"/>
    <x v="1"/>
    <x v="1"/>
  </r>
  <r>
    <x v="2"/>
    <x v="62"/>
    <x v="761"/>
    <x v="9"/>
    <x v="733"/>
    <x v="97"/>
    <x v="19"/>
    <x v="0"/>
    <x v="1"/>
    <x v="0"/>
    <x v="0"/>
    <x v="597"/>
    <x v="19"/>
    <x v="796"/>
    <x v="12"/>
    <x v="876"/>
    <x v="3"/>
    <x v="1160"/>
    <x v="1129"/>
    <x v="722"/>
    <x v="86"/>
    <x v="1214"/>
    <x v="1200"/>
    <x v="1211"/>
    <x v="16"/>
    <x v="1"/>
    <x v="1"/>
  </r>
  <r>
    <x v="2"/>
    <x v="62"/>
    <x v="714"/>
    <x v="9"/>
    <x v="734"/>
    <x v="98"/>
    <x v="4"/>
    <x v="0"/>
    <x v="1"/>
    <x v="0"/>
    <x v="0"/>
    <x v="80"/>
    <x v="4"/>
    <x v="83"/>
    <x v="12"/>
    <x v="112"/>
    <x v="3"/>
    <x v="223"/>
    <x v="1129"/>
    <x v="88"/>
    <x v="17"/>
    <x v="253"/>
    <x v="239"/>
    <x v="297"/>
    <x v="16"/>
    <x v="1"/>
    <x v="1"/>
  </r>
  <r>
    <x v="0"/>
    <x v="61"/>
    <x v="647"/>
    <x v="11"/>
    <x v="1471"/>
    <x v="768"/>
    <x v="39"/>
    <x v="0"/>
    <x v="1"/>
    <x v="18"/>
    <x v="0"/>
    <x v="783"/>
    <x v="39"/>
    <x v="1009"/>
    <x v="12"/>
    <x v="1135"/>
    <x v="3"/>
    <x v="1260"/>
    <x v="1129"/>
    <x v="923"/>
    <x v="155"/>
    <x v="1319"/>
    <x v="1307"/>
    <x v="1311"/>
    <x v="7"/>
    <x v="2"/>
    <x v="1"/>
  </r>
  <r>
    <x v="0"/>
    <x v="61"/>
    <x v="454"/>
    <x v="11"/>
    <x v="1472"/>
    <x v="770"/>
    <x v="34"/>
    <x v="0"/>
    <x v="1"/>
    <x v="18"/>
    <x v="0"/>
    <x v="790"/>
    <x v="34"/>
    <x v="1017"/>
    <x v="12"/>
    <x v="1144"/>
    <x v="3"/>
    <x v="1270"/>
    <x v="1129"/>
    <x v="923"/>
    <x v="162"/>
    <x v="1325"/>
    <x v="1313"/>
    <x v="1317"/>
    <x v="7"/>
    <x v="2"/>
    <x v="1"/>
  </r>
  <r>
    <x v="0"/>
    <x v="61"/>
    <x v="558"/>
    <x v="11"/>
    <x v="1473"/>
    <x v="772"/>
    <x v="42"/>
    <x v="0"/>
    <x v="1"/>
    <x v="18"/>
    <x v="0"/>
    <x v="818"/>
    <x v="42"/>
    <x v="1046"/>
    <x v="12"/>
    <x v="1172"/>
    <x v="3"/>
    <x v="1293"/>
    <x v="1129"/>
    <x v="923"/>
    <x v="177"/>
    <x v="1354"/>
    <x v="1342"/>
    <x v="1342"/>
    <x v="7"/>
    <x v="2"/>
    <x v="1"/>
  </r>
  <r>
    <x v="0"/>
    <x v="61"/>
    <x v="341"/>
    <x v="11"/>
    <x v="1474"/>
    <x v="773"/>
    <x v="3"/>
    <x v="0"/>
    <x v="1"/>
    <x v="18"/>
    <x v="0"/>
    <x v="83"/>
    <x v="3"/>
    <x v="87"/>
    <x v="12"/>
    <x v="117"/>
    <x v="3"/>
    <x v="234"/>
    <x v="1129"/>
    <x v="923"/>
    <x v="19"/>
    <x v="252"/>
    <x v="261"/>
    <x v="324"/>
    <x v="7"/>
    <x v="2"/>
    <x v="1"/>
  </r>
  <r>
    <x v="0"/>
    <x v="61"/>
    <x v="498"/>
    <x v="11"/>
    <x v="1475"/>
    <x v="775"/>
    <x v="58"/>
    <x v="0"/>
    <x v="1"/>
    <x v="18"/>
    <x v="0"/>
    <x v="865"/>
    <x v="58"/>
    <x v="1095"/>
    <x v="12"/>
    <x v="1222"/>
    <x v="3"/>
    <x v="1329"/>
    <x v="1129"/>
    <x v="923"/>
    <x v="197"/>
    <x v="1386"/>
    <x v="1371"/>
    <x v="1368"/>
    <x v="7"/>
    <x v="2"/>
    <x v="1"/>
  </r>
  <r>
    <x v="0"/>
    <x v="61"/>
    <x v="283"/>
    <x v="11"/>
    <x v="1476"/>
    <x v="777"/>
    <x v="19"/>
    <x v="0"/>
    <x v="1"/>
    <x v="18"/>
    <x v="0"/>
    <x v="700"/>
    <x v="19"/>
    <x v="922"/>
    <x v="12"/>
    <x v="1042"/>
    <x v="3"/>
    <x v="1190"/>
    <x v="1129"/>
    <x v="923"/>
    <x v="116"/>
    <x v="1252"/>
    <x v="1238"/>
    <x v="1244"/>
    <x v="7"/>
    <x v="2"/>
    <x v="1"/>
  </r>
  <r>
    <x v="0"/>
    <x v="61"/>
    <x v="867"/>
    <x v="11"/>
    <x v="1477"/>
    <x v="778"/>
    <x v="24"/>
    <x v="0"/>
    <x v="1"/>
    <x v="18"/>
    <x v="0"/>
    <x v="705"/>
    <x v="24"/>
    <x v="927"/>
    <x v="12"/>
    <x v="1053"/>
    <x v="3"/>
    <x v="1198"/>
    <x v="1129"/>
    <x v="923"/>
    <x v="118"/>
    <x v="1256"/>
    <x v="1243"/>
    <x v="1251"/>
    <x v="7"/>
    <x v="2"/>
    <x v="1"/>
  </r>
  <r>
    <x v="0"/>
    <x v="61"/>
    <x v="67"/>
    <x v="11"/>
    <x v="1478"/>
    <x v="779"/>
    <x v="3"/>
    <x v="0"/>
    <x v="1"/>
    <x v="18"/>
    <x v="0"/>
    <x v="82"/>
    <x v="3"/>
    <x v="86"/>
    <x v="12"/>
    <x v="115"/>
    <x v="3"/>
    <x v="228"/>
    <x v="1129"/>
    <x v="923"/>
    <x v="18"/>
    <x v="244"/>
    <x v="255"/>
    <x v="317"/>
    <x v="7"/>
    <x v="2"/>
    <x v="1"/>
  </r>
  <r>
    <x v="0"/>
    <x v="61"/>
    <x v="533"/>
    <x v="11"/>
    <x v="1479"/>
    <x v="780"/>
    <x v="22"/>
    <x v="0"/>
    <x v="1"/>
    <x v="18"/>
    <x v="0"/>
    <x v="676"/>
    <x v="22"/>
    <x v="893"/>
    <x v="12"/>
    <x v="1004"/>
    <x v="3"/>
    <x v="1178"/>
    <x v="1129"/>
    <x v="923"/>
    <x v="112"/>
    <x v="1233"/>
    <x v="1226"/>
    <x v="1231"/>
    <x v="7"/>
    <x v="2"/>
    <x v="1"/>
  </r>
  <r>
    <x v="0"/>
    <x v="61"/>
    <x v="433"/>
    <x v="11"/>
    <x v="1480"/>
    <x v="781"/>
    <x v="49"/>
    <x v="0"/>
    <x v="1"/>
    <x v="18"/>
    <x v="0"/>
    <x v="851"/>
    <x v="49"/>
    <x v="1081"/>
    <x v="12"/>
    <x v="1210"/>
    <x v="3"/>
    <x v="1322"/>
    <x v="1129"/>
    <x v="923"/>
    <x v="193"/>
    <x v="1380"/>
    <x v="1365"/>
    <x v="1364"/>
    <x v="7"/>
    <x v="2"/>
    <x v="1"/>
  </r>
  <r>
    <x v="2"/>
    <x v="63"/>
    <x v="216"/>
    <x v="1"/>
    <x v="735"/>
    <x v="720"/>
    <x v="39"/>
    <x v="0"/>
    <x v="1"/>
    <x v="0"/>
    <x v="0"/>
    <x v="802"/>
    <x v="39"/>
    <x v="1029"/>
    <x v="12"/>
    <x v="1156"/>
    <x v="3"/>
    <x v="1281"/>
    <x v="1129"/>
    <x v="923"/>
    <x v="169"/>
    <x v="1335"/>
    <x v="1319"/>
    <x v="1324"/>
    <x v="1"/>
    <x v="1"/>
    <x v="1"/>
  </r>
  <r>
    <x v="2"/>
    <x v="64"/>
    <x v="507"/>
    <x v="1"/>
    <x v="736"/>
    <x v="721"/>
    <x v="71"/>
    <x v="0"/>
    <x v="1"/>
    <x v="18"/>
    <x v="0"/>
    <x v="881"/>
    <x v="71"/>
    <x v="1111"/>
    <x v="12"/>
    <x v="1241"/>
    <x v="3"/>
    <x v="1340"/>
    <x v="1129"/>
    <x v="923"/>
    <x v="206"/>
    <x v="1398"/>
    <x v="1383"/>
    <x v="1380"/>
    <x v="1"/>
    <x v="1"/>
    <x v="1"/>
  </r>
  <r>
    <x v="4"/>
    <x v="63"/>
    <x v="589"/>
    <x v="11"/>
    <x v="197"/>
    <x v="774"/>
    <x v="2"/>
    <x v="0"/>
    <x v="1"/>
    <x v="18"/>
    <x v="0"/>
    <x v="50"/>
    <x v="2"/>
    <x v="52"/>
    <x v="12"/>
    <x v="67"/>
    <x v="3"/>
    <x v="124"/>
    <x v="1129"/>
    <x v="923"/>
    <x v="12"/>
    <x v="146"/>
    <x v="147"/>
    <x v="180"/>
    <x v="7"/>
    <x v="2"/>
    <x v="1"/>
  </r>
  <r>
    <x v="4"/>
    <x v="63"/>
    <x v="381"/>
    <x v="11"/>
    <x v="198"/>
    <x v="776"/>
    <x v="1"/>
    <x v="0"/>
    <x v="1"/>
    <x v="18"/>
    <x v="0"/>
    <x v="12"/>
    <x v="1"/>
    <x v="13"/>
    <x v="12"/>
    <x v="17"/>
    <x v="3"/>
    <x v="42"/>
    <x v="1129"/>
    <x v="923"/>
    <x v="0"/>
    <x v="51"/>
    <x v="47"/>
    <x v="54"/>
    <x v="7"/>
    <x v="2"/>
    <x v="1"/>
  </r>
  <r>
    <x v="4"/>
    <x v="63"/>
    <x v="548"/>
    <x v="11"/>
    <x v="199"/>
    <x v="782"/>
    <x v="20"/>
    <x v="0"/>
    <x v="1"/>
    <x v="18"/>
    <x v="0"/>
    <x v="696"/>
    <x v="20"/>
    <x v="917"/>
    <x v="12"/>
    <x v="1037"/>
    <x v="3"/>
    <x v="1187"/>
    <x v="1129"/>
    <x v="923"/>
    <x v="115"/>
    <x v="1248"/>
    <x v="1234"/>
    <x v="1239"/>
    <x v="7"/>
    <x v="2"/>
    <x v="1"/>
  </r>
  <r>
    <x v="4"/>
    <x v="63"/>
    <x v="25"/>
    <x v="11"/>
    <x v="200"/>
    <x v="783"/>
    <x v="73"/>
    <x v="0"/>
    <x v="1"/>
    <x v="18"/>
    <x v="0"/>
    <x v="901"/>
    <x v="73"/>
    <x v="1132"/>
    <x v="12"/>
    <x v="1262"/>
    <x v="3"/>
    <x v="1352"/>
    <x v="1129"/>
    <x v="923"/>
    <x v="215"/>
    <x v="1409"/>
    <x v="1392"/>
    <x v="1389"/>
    <x v="7"/>
    <x v="2"/>
    <x v="1"/>
  </r>
  <r>
    <x v="4"/>
    <x v="63"/>
    <x v="16"/>
    <x v="11"/>
    <x v="201"/>
    <x v="784"/>
    <x v="53"/>
    <x v="0"/>
    <x v="1"/>
    <x v="18"/>
    <x v="0"/>
    <x v="842"/>
    <x v="53"/>
    <x v="1071"/>
    <x v="12"/>
    <x v="1200"/>
    <x v="3"/>
    <x v="1318"/>
    <x v="1129"/>
    <x v="923"/>
    <x v="186"/>
    <x v="1374"/>
    <x v="1358"/>
    <x v="1358"/>
    <x v="7"/>
    <x v="2"/>
    <x v="1"/>
  </r>
  <r>
    <x v="4"/>
    <x v="63"/>
    <x v="186"/>
    <x v="11"/>
    <x v="202"/>
    <x v="785"/>
    <x v="1"/>
    <x v="0"/>
    <x v="1"/>
    <x v="18"/>
    <x v="0"/>
    <x v="16"/>
    <x v="1"/>
    <x v="17"/>
    <x v="12"/>
    <x v="23"/>
    <x v="3"/>
    <x v="44"/>
    <x v="1129"/>
    <x v="923"/>
    <x v="3"/>
    <x v="53"/>
    <x v="49"/>
    <x v="64"/>
    <x v="7"/>
    <x v="2"/>
    <x v="1"/>
  </r>
  <r>
    <x v="4"/>
    <x v="63"/>
    <x v="262"/>
    <x v="11"/>
    <x v="203"/>
    <x v="786"/>
    <x v="10"/>
    <x v="0"/>
    <x v="1"/>
    <x v="18"/>
    <x v="0"/>
    <x v="363"/>
    <x v="10"/>
    <x v="478"/>
    <x v="12"/>
    <x v="539"/>
    <x v="3"/>
    <x v="765"/>
    <x v="1129"/>
    <x v="923"/>
    <x v="56"/>
    <x v="786"/>
    <x v="813"/>
    <x v="1031"/>
    <x v="7"/>
    <x v="2"/>
    <x v="1"/>
  </r>
  <r>
    <x v="4"/>
    <x v="63"/>
    <x v="521"/>
    <x v="11"/>
    <x v="204"/>
    <x v="787"/>
    <x v="34"/>
    <x v="0"/>
    <x v="1"/>
    <x v="18"/>
    <x v="0"/>
    <x v="784"/>
    <x v="34"/>
    <x v="1010"/>
    <x v="12"/>
    <x v="1137"/>
    <x v="3"/>
    <x v="1261"/>
    <x v="1129"/>
    <x v="923"/>
    <x v="157"/>
    <x v="1320"/>
    <x v="1308"/>
    <x v="1312"/>
    <x v="7"/>
    <x v="2"/>
    <x v="1"/>
  </r>
  <r>
    <x v="4"/>
    <x v="63"/>
    <x v="537"/>
    <x v="11"/>
    <x v="205"/>
    <x v="788"/>
    <x v="2"/>
    <x v="0"/>
    <x v="1"/>
    <x v="18"/>
    <x v="0"/>
    <x v="51"/>
    <x v="2"/>
    <x v="53"/>
    <x v="12"/>
    <x v="69"/>
    <x v="3"/>
    <x v="129"/>
    <x v="1129"/>
    <x v="923"/>
    <x v="13"/>
    <x v="149"/>
    <x v="150"/>
    <x v="185"/>
    <x v="7"/>
    <x v="2"/>
    <x v="1"/>
  </r>
  <r>
    <x v="4"/>
    <x v="63"/>
    <x v="137"/>
    <x v="11"/>
    <x v="206"/>
    <x v="789"/>
    <x v="75"/>
    <x v="0"/>
    <x v="1"/>
    <x v="18"/>
    <x v="0"/>
    <x v="900"/>
    <x v="75"/>
    <x v="1131"/>
    <x v="12"/>
    <x v="1261"/>
    <x v="3"/>
    <x v="1351"/>
    <x v="1129"/>
    <x v="923"/>
    <x v="214"/>
    <x v="1408"/>
    <x v="1391"/>
    <x v="1387"/>
    <x v="7"/>
    <x v="2"/>
    <x v="1"/>
  </r>
  <r>
    <x v="4"/>
    <x v="63"/>
    <x v="25"/>
    <x v="11"/>
    <x v="207"/>
    <x v="790"/>
    <x v="88"/>
    <x v="0"/>
    <x v="1"/>
    <x v="18"/>
    <x v="0"/>
    <x v="913"/>
    <x v="88"/>
    <x v="1144"/>
    <x v="12"/>
    <x v="1274"/>
    <x v="3"/>
    <x v="1363"/>
    <x v="1129"/>
    <x v="923"/>
    <x v="225"/>
    <x v="1422"/>
    <x v="1405"/>
    <x v="1400"/>
    <x v="7"/>
    <x v="2"/>
    <x v="1"/>
  </r>
  <r>
    <x v="4"/>
    <x v="63"/>
    <x v="619"/>
    <x v="11"/>
    <x v="208"/>
    <x v="791"/>
    <x v="55"/>
    <x v="0"/>
    <x v="1"/>
    <x v="18"/>
    <x v="0"/>
    <x v="873"/>
    <x v="55"/>
    <x v="1103"/>
    <x v="12"/>
    <x v="1232"/>
    <x v="3"/>
    <x v="1333"/>
    <x v="1129"/>
    <x v="923"/>
    <x v="199"/>
    <x v="1389"/>
    <x v="1374"/>
    <x v="1372"/>
    <x v="7"/>
    <x v="2"/>
    <x v="1"/>
  </r>
  <r>
    <x v="4"/>
    <x v="63"/>
    <x v="341"/>
    <x v="11"/>
    <x v="209"/>
    <x v="792"/>
    <x v="14"/>
    <x v="0"/>
    <x v="1"/>
    <x v="18"/>
    <x v="0"/>
    <x v="474"/>
    <x v="14"/>
    <x v="629"/>
    <x v="12"/>
    <x v="700"/>
    <x v="3"/>
    <x v="1089"/>
    <x v="1129"/>
    <x v="923"/>
    <x v="84"/>
    <x v="1141"/>
    <x v="1147"/>
    <x v="1182"/>
    <x v="7"/>
    <x v="2"/>
    <x v="1"/>
  </r>
  <r>
    <x v="4"/>
    <x v="63"/>
    <x v="377"/>
    <x v="11"/>
    <x v="210"/>
    <x v="793"/>
    <x v="24"/>
    <x v="0"/>
    <x v="1"/>
    <x v="18"/>
    <x v="0"/>
    <x v="746"/>
    <x v="24"/>
    <x v="972"/>
    <x v="12"/>
    <x v="1099"/>
    <x v="3"/>
    <x v="1222"/>
    <x v="1129"/>
    <x v="923"/>
    <x v="130"/>
    <x v="1280"/>
    <x v="1265"/>
    <x v="1273"/>
    <x v="7"/>
    <x v="2"/>
    <x v="1"/>
  </r>
  <r>
    <x v="4"/>
    <x v="63"/>
    <x v="137"/>
    <x v="11"/>
    <x v="211"/>
    <x v="794"/>
    <x v="33"/>
    <x v="0"/>
    <x v="1"/>
    <x v="18"/>
    <x v="0"/>
    <x v="775"/>
    <x v="33"/>
    <x v="1001"/>
    <x v="12"/>
    <x v="1129"/>
    <x v="3"/>
    <x v="1253"/>
    <x v="1129"/>
    <x v="923"/>
    <x v="151"/>
    <x v="1311"/>
    <x v="1301"/>
    <x v="1303"/>
    <x v="7"/>
    <x v="2"/>
    <x v="1"/>
  </r>
  <r>
    <x v="4"/>
    <x v="64"/>
    <x v="336"/>
    <x v="11"/>
    <x v="212"/>
    <x v="795"/>
    <x v="20"/>
    <x v="0"/>
    <x v="1"/>
    <x v="18"/>
    <x v="0"/>
    <x v="701"/>
    <x v="20"/>
    <x v="923"/>
    <x v="12"/>
    <x v="1043"/>
    <x v="3"/>
    <x v="1192"/>
    <x v="1129"/>
    <x v="923"/>
    <x v="104"/>
    <x v="1245"/>
    <x v="1232"/>
    <x v="1237"/>
    <x v="7"/>
    <x v="2"/>
    <x v="1"/>
  </r>
  <r>
    <x v="5"/>
    <x v="63"/>
    <x v="193"/>
    <x v="4"/>
    <x v="571"/>
    <x v="833"/>
    <x v="8"/>
    <x v="0"/>
    <x v="1"/>
    <x v="13"/>
    <x v="0"/>
    <x v="268"/>
    <x v="8"/>
    <x v="333"/>
    <x v="12"/>
    <x v="391"/>
    <x v="3"/>
    <x v="617"/>
    <x v="1129"/>
    <x v="923"/>
    <x v="42"/>
    <x v="643"/>
    <x v="654"/>
    <x v="738"/>
    <x v="5"/>
    <x v="0"/>
    <x v="1"/>
  </r>
  <r>
    <x v="5"/>
    <x v="63"/>
    <x v="223"/>
    <x v="4"/>
    <x v="572"/>
    <x v="834"/>
    <x v="23"/>
    <x v="1"/>
    <x v="1"/>
    <x v="38"/>
    <x v="0"/>
    <x v="708"/>
    <x v="23"/>
    <x v="931"/>
    <x v="12"/>
    <x v="1058"/>
    <x v="1"/>
    <x v="1134"/>
    <x v="1129"/>
    <x v="923"/>
    <x v="121"/>
    <x v="1205"/>
    <x v="1212"/>
    <x v="1219"/>
    <x v="5"/>
    <x v="0"/>
    <x v="1"/>
  </r>
  <r>
    <x v="5"/>
    <x v="63"/>
    <x v="87"/>
    <x v="4"/>
    <x v="573"/>
    <x v="835"/>
    <x v="25"/>
    <x v="1"/>
    <x v="1"/>
    <x v="38"/>
    <x v="0"/>
    <x v="710"/>
    <x v="25"/>
    <x v="933"/>
    <x v="12"/>
    <x v="1059"/>
    <x v="1"/>
    <x v="1137"/>
    <x v="1129"/>
    <x v="923"/>
    <x v="122"/>
    <x v="1207"/>
    <x v="1213"/>
    <x v="1220"/>
    <x v="5"/>
    <x v="0"/>
    <x v="1"/>
  </r>
  <r>
    <x v="5"/>
    <x v="63"/>
    <x v="152"/>
    <x v="4"/>
    <x v="574"/>
    <x v="836"/>
    <x v="13"/>
    <x v="1"/>
    <x v="1"/>
    <x v="38"/>
    <x v="0"/>
    <x v="418"/>
    <x v="13"/>
    <x v="553"/>
    <x v="12"/>
    <x v="617"/>
    <x v="1"/>
    <x v="697"/>
    <x v="1129"/>
    <x v="923"/>
    <x v="76"/>
    <x v="766"/>
    <x v="783"/>
    <x v="965"/>
    <x v="5"/>
    <x v="0"/>
    <x v="1"/>
  </r>
  <r>
    <x v="5"/>
    <x v="63"/>
    <x v="850"/>
    <x v="4"/>
    <x v="575"/>
    <x v="837"/>
    <x v="10"/>
    <x v="0"/>
    <x v="1"/>
    <x v="13"/>
    <x v="0"/>
    <x v="323"/>
    <x v="10"/>
    <x v="418"/>
    <x v="12"/>
    <x v="480"/>
    <x v="3"/>
    <x v="690"/>
    <x v="1129"/>
    <x v="554"/>
    <x v="35"/>
    <x v="735"/>
    <x v="697"/>
    <x v="784"/>
    <x v="5"/>
    <x v="0"/>
    <x v="1"/>
  </r>
  <r>
    <x v="5"/>
    <x v="63"/>
    <x v="475"/>
    <x v="4"/>
    <x v="576"/>
    <x v="839"/>
    <x v="17"/>
    <x v="0"/>
    <x v="1"/>
    <x v="13"/>
    <x v="0"/>
    <x v="509"/>
    <x v="17"/>
    <x v="673"/>
    <x v="12"/>
    <x v="742"/>
    <x v="3"/>
    <x v="1118"/>
    <x v="1129"/>
    <x v="863"/>
    <x v="58"/>
    <x v="1179"/>
    <x v="1154"/>
    <x v="1190"/>
    <x v="5"/>
    <x v="0"/>
    <x v="1"/>
  </r>
  <r>
    <x v="5"/>
    <x v="63"/>
    <x v="398"/>
    <x v="4"/>
    <x v="577"/>
    <x v="838"/>
    <x v="5"/>
    <x v="0"/>
    <x v="1"/>
    <x v="9"/>
    <x v="0"/>
    <x v="163"/>
    <x v="5"/>
    <x v="189"/>
    <x v="12"/>
    <x v="234"/>
    <x v="3"/>
    <x v="386"/>
    <x v="1129"/>
    <x v="306"/>
    <x v="23"/>
    <x v="424"/>
    <x v="396"/>
    <x v="481"/>
    <x v="5"/>
    <x v="0"/>
    <x v="1"/>
  </r>
  <r>
    <x v="5"/>
    <x v="65"/>
    <x v="388"/>
    <x v="4"/>
    <x v="578"/>
    <x v="840"/>
    <x v="19"/>
    <x v="1"/>
    <x v="1"/>
    <x v="38"/>
    <x v="0"/>
    <x v="622"/>
    <x v="19"/>
    <x v="828"/>
    <x v="12"/>
    <x v="917"/>
    <x v="1"/>
    <x v="1045"/>
    <x v="1129"/>
    <x v="923"/>
    <x v="106"/>
    <x v="1128"/>
    <x v="1139"/>
    <x v="1179"/>
    <x v="5"/>
    <x v="0"/>
    <x v="1"/>
  </r>
  <r>
    <x v="5"/>
    <x v="65"/>
    <x v="27"/>
    <x v="4"/>
    <x v="579"/>
    <x v="841"/>
    <x v="52"/>
    <x v="0"/>
    <x v="1"/>
    <x v="13"/>
    <x v="0"/>
    <x v="846"/>
    <x v="52"/>
    <x v="1076"/>
    <x v="12"/>
    <x v="1206"/>
    <x v="3"/>
    <x v="1321"/>
    <x v="1129"/>
    <x v="923"/>
    <x v="191"/>
    <x v="1376"/>
    <x v="1360"/>
    <x v="1360"/>
    <x v="5"/>
    <x v="0"/>
    <x v="1"/>
  </r>
  <r>
    <x v="5"/>
    <x v="65"/>
    <x v="584"/>
    <x v="4"/>
    <x v="580"/>
    <x v="842"/>
    <x v="16"/>
    <x v="0"/>
    <x v="1"/>
    <x v="13"/>
    <x v="0"/>
    <x v="527"/>
    <x v="16"/>
    <x v="701"/>
    <x v="12"/>
    <x v="764"/>
    <x v="3"/>
    <x v="1123"/>
    <x v="1129"/>
    <x v="923"/>
    <x v="93"/>
    <x v="1174"/>
    <x v="1183"/>
    <x v="1202"/>
    <x v="5"/>
    <x v="0"/>
    <x v="1"/>
  </r>
  <r>
    <x v="5"/>
    <x v="65"/>
    <x v="543"/>
    <x v="4"/>
    <x v="581"/>
    <x v="843"/>
    <x v="23"/>
    <x v="1"/>
    <x v="1"/>
    <x v="38"/>
    <x v="0"/>
    <x v="707"/>
    <x v="23"/>
    <x v="930"/>
    <x v="12"/>
    <x v="1057"/>
    <x v="1"/>
    <x v="1133"/>
    <x v="1129"/>
    <x v="923"/>
    <x v="120"/>
    <x v="1203"/>
    <x v="1210"/>
    <x v="1217"/>
    <x v="5"/>
    <x v="0"/>
    <x v="1"/>
  </r>
  <r>
    <x v="5"/>
    <x v="66"/>
    <x v="240"/>
    <x v="4"/>
    <x v="582"/>
    <x v="845"/>
    <x v="65"/>
    <x v="0"/>
    <x v="1"/>
    <x v="13"/>
    <x v="0"/>
    <x v="877"/>
    <x v="65"/>
    <x v="1107"/>
    <x v="12"/>
    <x v="1238"/>
    <x v="3"/>
    <x v="1337"/>
    <x v="1129"/>
    <x v="923"/>
    <x v="203"/>
    <x v="1395"/>
    <x v="1380"/>
    <x v="1377"/>
    <x v="5"/>
    <x v="0"/>
    <x v="1"/>
  </r>
  <r>
    <x v="5"/>
    <x v="66"/>
    <x v="0"/>
    <x v="4"/>
    <x v="583"/>
    <x v="844"/>
    <x v="30"/>
    <x v="0"/>
    <x v="1"/>
    <x v="13"/>
    <x v="0"/>
    <x v="764"/>
    <x v="30"/>
    <x v="990"/>
    <x v="12"/>
    <x v="1117"/>
    <x v="3"/>
    <x v="1241"/>
    <x v="1129"/>
    <x v="923"/>
    <x v="144"/>
    <x v="1301"/>
    <x v="1287"/>
    <x v="1295"/>
    <x v="5"/>
    <x v="0"/>
    <x v="1"/>
  </r>
  <r>
    <x v="5"/>
    <x v="66"/>
    <x v="0"/>
    <x v="4"/>
    <x v="584"/>
    <x v="846"/>
    <x v="17"/>
    <x v="1"/>
    <x v="1"/>
    <x v="45"/>
    <x v="0"/>
    <x v="550"/>
    <x v="17"/>
    <x v="737"/>
    <x v="5"/>
    <x v="754"/>
    <x v="1"/>
    <x v="875"/>
    <x v="1129"/>
    <x v="923"/>
    <x v="91"/>
    <x v="971"/>
    <x v="1087"/>
    <x v="1138"/>
    <x v="5"/>
    <x v="0"/>
    <x v="1"/>
  </r>
  <r>
    <x v="5"/>
    <x v="66"/>
    <x v="879"/>
    <x v="4"/>
    <x v="585"/>
    <x v="847"/>
    <x v="20"/>
    <x v="1"/>
    <x v="1"/>
    <x v="38"/>
    <x v="0"/>
    <x v="639"/>
    <x v="20"/>
    <x v="852"/>
    <x v="12"/>
    <x v="947"/>
    <x v="1"/>
    <x v="1063"/>
    <x v="1129"/>
    <x v="923"/>
    <x v="109"/>
    <x v="1151"/>
    <x v="1152"/>
    <x v="1188"/>
    <x v="5"/>
    <x v="0"/>
    <x v="1"/>
  </r>
  <r>
    <x v="5"/>
    <x v="66"/>
    <x v="584"/>
    <x v="4"/>
    <x v="586"/>
    <x v="848"/>
    <x v="13"/>
    <x v="1"/>
    <x v="1"/>
    <x v="38"/>
    <x v="0"/>
    <x v="367"/>
    <x v="13"/>
    <x v="484"/>
    <x v="12"/>
    <x v="547"/>
    <x v="1"/>
    <x v="618"/>
    <x v="1129"/>
    <x v="923"/>
    <x v="57"/>
    <x v="676"/>
    <x v="688"/>
    <x v="773"/>
    <x v="5"/>
    <x v="0"/>
    <x v="1"/>
  </r>
  <r>
    <x v="6"/>
    <x v="66"/>
    <x v="304"/>
    <x v="6"/>
    <x v="1140"/>
    <x v="798"/>
    <x v="46"/>
    <x v="0"/>
    <x v="1"/>
    <x v="18"/>
    <x v="0"/>
    <x v="835"/>
    <x v="46"/>
    <x v="1064"/>
    <x v="12"/>
    <x v="1193"/>
    <x v="3"/>
    <x v="1311"/>
    <x v="1129"/>
    <x v="923"/>
    <x v="173"/>
    <x v="1366"/>
    <x v="1352"/>
    <x v="1352"/>
    <x v="9"/>
    <x v="2"/>
    <x v="1"/>
  </r>
  <r>
    <x v="6"/>
    <x v="66"/>
    <x v="788"/>
    <x v="6"/>
    <x v="1141"/>
    <x v="799"/>
    <x v="84"/>
    <x v="0"/>
    <x v="1"/>
    <x v="18"/>
    <x v="0"/>
    <x v="910"/>
    <x v="84"/>
    <x v="1141"/>
    <x v="12"/>
    <x v="1271"/>
    <x v="3"/>
    <x v="1361"/>
    <x v="1129"/>
    <x v="923"/>
    <x v="220"/>
    <x v="1420"/>
    <x v="1403"/>
    <x v="1398"/>
    <x v="9"/>
    <x v="2"/>
    <x v="1"/>
  </r>
  <r>
    <x v="6"/>
    <x v="67"/>
    <x v="549"/>
    <x v="11"/>
    <x v="1142"/>
    <x v="796"/>
    <x v="9"/>
    <x v="0"/>
    <x v="1"/>
    <x v="18"/>
    <x v="0"/>
    <x v="333"/>
    <x v="9"/>
    <x v="432"/>
    <x v="12"/>
    <x v="493"/>
    <x v="3"/>
    <x v="709"/>
    <x v="1129"/>
    <x v="923"/>
    <x v="43"/>
    <x v="714"/>
    <x v="741"/>
    <x v="834"/>
    <x v="7"/>
    <x v="2"/>
    <x v="1"/>
  </r>
  <r>
    <x v="1"/>
    <x v="66"/>
    <x v="199"/>
    <x v="1"/>
    <x v="1456"/>
    <x v="722"/>
    <x v="30"/>
    <x v="0"/>
    <x v="1"/>
    <x v="18"/>
    <x v="0"/>
    <x v="757"/>
    <x v="30"/>
    <x v="983"/>
    <x v="12"/>
    <x v="1111"/>
    <x v="3"/>
    <x v="1233"/>
    <x v="1129"/>
    <x v="923"/>
    <x v="137"/>
    <x v="1294"/>
    <x v="1279"/>
    <x v="1288"/>
    <x v="1"/>
    <x v="1"/>
    <x v="1"/>
  </r>
  <r>
    <x v="1"/>
    <x v="68"/>
    <x v="45"/>
    <x v="1"/>
    <x v="1457"/>
    <x v="723"/>
    <x v="83"/>
    <x v="0"/>
    <x v="1"/>
    <x v="18"/>
    <x v="0"/>
    <x v="902"/>
    <x v="83"/>
    <x v="1133"/>
    <x v="12"/>
    <x v="1263"/>
    <x v="3"/>
    <x v="1353"/>
    <x v="1129"/>
    <x v="923"/>
    <x v="216"/>
    <x v="1410"/>
    <x v="1393"/>
    <x v="1390"/>
    <x v="1"/>
    <x v="1"/>
    <x v="1"/>
  </r>
  <r>
    <x v="6"/>
    <x v="71"/>
    <x v="162"/>
    <x v="11"/>
    <x v="1143"/>
    <x v="804"/>
    <x v="42"/>
    <x v="0"/>
    <x v="1"/>
    <x v="18"/>
    <x v="0"/>
    <x v="817"/>
    <x v="42"/>
    <x v="1044"/>
    <x v="12"/>
    <x v="1171"/>
    <x v="3"/>
    <x v="1292"/>
    <x v="1129"/>
    <x v="923"/>
    <x v="163"/>
    <x v="1348"/>
    <x v="1335"/>
    <x v="1337"/>
    <x v="7"/>
    <x v="2"/>
    <x v="1"/>
  </r>
  <r>
    <x v="5"/>
    <x v="70"/>
    <x v="403"/>
    <x v="4"/>
    <x v="587"/>
    <x v="859"/>
    <x v="7"/>
    <x v="1"/>
    <x v="1"/>
    <x v="38"/>
    <x v="0"/>
    <x v="196"/>
    <x v="7"/>
    <x v="233"/>
    <x v="12"/>
    <x v="280"/>
    <x v="1"/>
    <x v="340"/>
    <x v="1129"/>
    <x v="923"/>
    <x v="33"/>
    <x v="392"/>
    <x v="397"/>
    <x v="484"/>
    <x v="5"/>
    <x v="0"/>
    <x v="1"/>
  </r>
  <r>
    <x v="5"/>
    <x v="70"/>
    <x v="603"/>
    <x v="4"/>
    <x v="588"/>
    <x v="850"/>
    <x v="12"/>
    <x v="0"/>
    <x v="1"/>
    <x v="13"/>
    <x v="0"/>
    <x v="375"/>
    <x v="12"/>
    <x v="495"/>
    <x v="12"/>
    <x v="562"/>
    <x v="3"/>
    <x v="782"/>
    <x v="1129"/>
    <x v="923"/>
    <x v="62"/>
    <x v="811"/>
    <x v="853"/>
    <x v="1076"/>
    <x v="5"/>
    <x v="0"/>
    <x v="1"/>
  </r>
  <r>
    <x v="5"/>
    <x v="70"/>
    <x v="606"/>
    <x v="4"/>
    <x v="589"/>
    <x v="849"/>
    <x v="64"/>
    <x v="1"/>
    <x v="1"/>
    <x v="38"/>
    <x v="0"/>
    <x v="838"/>
    <x v="64"/>
    <x v="1067"/>
    <x v="12"/>
    <x v="1197"/>
    <x v="1"/>
    <x v="1275"/>
    <x v="1129"/>
    <x v="923"/>
    <x v="184"/>
    <x v="1341"/>
    <x v="1326"/>
    <x v="1330"/>
    <x v="5"/>
    <x v="0"/>
    <x v="1"/>
  </r>
  <r>
    <x v="5"/>
    <x v="70"/>
    <x v="358"/>
    <x v="4"/>
    <x v="590"/>
    <x v="851"/>
    <x v="33"/>
    <x v="0"/>
    <x v="1"/>
    <x v="9"/>
    <x v="0"/>
    <x v="787"/>
    <x v="33"/>
    <x v="1013"/>
    <x v="12"/>
    <x v="1139"/>
    <x v="3"/>
    <x v="1266"/>
    <x v="1129"/>
    <x v="923"/>
    <x v="159"/>
    <x v="1323"/>
    <x v="1311"/>
    <x v="1315"/>
    <x v="5"/>
    <x v="0"/>
    <x v="1"/>
  </r>
  <r>
    <x v="5"/>
    <x v="70"/>
    <x v="358"/>
    <x v="4"/>
    <x v="591"/>
    <x v="852"/>
    <x v="9"/>
    <x v="1"/>
    <x v="1"/>
    <x v="38"/>
    <x v="0"/>
    <x v="232"/>
    <x v="9"/>
    <x v="285"/>
    <x v="12"/>
    <x v="338"/>
    <x v="1"/>
    <x v="395"/>
    <x v="1129"/>
    <x v="923"/>
    <x v="38"/>
    <x v="444"/>
    <x v="478"/>
    <x v="569"/>
    <x v="5"/>
    <x v="0"/>
    <x v="1"/>
  </r>
  <r>
    <x v="5"/>
    <x v="70"/>
    <x v="331"/>
    <x v="4"/>
    <x v="592"/>
    <x v="853"/>
    <x v="25"/>
    <x v="0"/>
    <x v="1"/>
    <x v="13"/>
    <x v="0"/>
    <x v="736"/>
    <x v="25"/>
    <x v="961"/>
    <x v="12"/>
    <x v="1090"/>
    <x v="3"/>
    <x v="1212"/>
    <x v="1129"/>
    <x v="923"/>
    <x v="128"/>
    <x v="1274"/>
    <x v="1257"/>
    <x v="1267"/>
    <x v="5"/>
    <x v="0"/>
    <x v="1"/>
  </r>
  <r>
    <x v="5"/>
    <x v="70"/>
    <x v="719"/>
    <x v="4"/>
    <x v="593"/>
    <x v="854"/>
    <x v="14"/>
    <x v="0"/>
    <x v="1"/>
    <x v="4"/>
    <x v="0"/>
    <x v="410"/>
    <x v="14"/>
    <x v="538"/>
    <x v="12"/>
    <x v="604"/>
    <x v="3"/>
    <x v="930"/>
    <x v="1129"/>
    <x v="923"/>
    <x v="72"/>
    <x v="909"/>
    <x v="1042"/>
    <x v="1126"/>
    <x v="5"/>
    <x v="0"/>
    <x v="1"/>
  </r>
  <r>
    <x v="5"/>
    <x v="70"/>
    <x v="398"/>
    <x v="4"/>
    <x v="594"/>
    <x v="855"/>
    <x v="12"/>
    <x v="1"/>
    <x v="1"/>
    <x v="38"/>
    <x v="0"/>
    <x v="378"/>
    <x v="12"/>
    <x v="499"/>
    <x v="12"/>
    <x v="565"/>
    <x v="1"/>
    <x v="632"/>
    <x v="1129"/>
    <x v="923"/>
    <x v="63"/>
    <x v="691"/>
    <x v="708"/>
    <x v="791"/>
    <x v="5"/>
    <x v="0"/>
    <x v="1"/>
  </r>
  <r>
    <x v="5"/>
    <x v="70"/>
    <x v="666"/>
    <x v="4"/>
    <x v="595"/>
    <x v="856"/>
    <x v="13"/>
    <x v="1"/>
    <x v="1"/>
    <x v="41"/>
    <x v="0"/>
    <x v="409"/>
    <x v="13"/>
    <x v="537"/>
    <x v="9"/>
    <x v="597"/>
    <x v="1"/>
    <x v="674"/>
    <x v="1129"/>
    <x v="923"/>
    <x v="70"/>
    <x v="740"/>
    <x v="763"/>
    <x v="908"/>
    <x v="5"/>
    <x v="0"/>
    <x v="1"/>
  </r>
  <r>
    <x v="5"/>
    <x v="70"/>
    <x v="388"/>
    <x v="4"/>
    <x v="596"/>
    <x v="857"/>
    <x v="39"/>
    <x v="1"/>
    <x v="1"/>
    <x v="38"/>
    <x v="0"/>
    <x v="798"/>
    <x v="39"/>
    <x v="1025"/>
    <x v="12"/>
    <x v="1151"/>
    <x v="1"/>
    <x v="1227"/>
    <x v="1129"/>
    <x v="923"/>
    <x v="167"/>
    <x v="1298"/>
    <x v="1284"/>
    <x v="1291"/>
    <x v="5"/>
    <x v="0"/>
    <x v="1"/>
  </r>
  <r>
    <x v="5"/>
    <x v="70"/>
    <x v="388"/>
    <x v="4"/>
    <x v="597"/>
    <x v="858"/>
    <x v="20"/>
    <x v="1"/>
    <x v="1"/>
    <x v="50"/>
    <x v="0"/>
    <x v="625"/>
    <x v="20"/>
    <x v="831"/>
    <x v="0"/>
    <x v="821"/>
    <x v="1"/>
    <x v="956"/>
    <x v="1129"/>
    <x v="923"/>
    <x v="95"/>
    <x v="1051"/>
    <x v="1115"/>
    <x v="1154"/>
    <x v="5"/>
    <x v="0"/>
    <x v="1"/>
  </r>
  <r>
    <x v="5"/>
    <x v="72"/>
    <x v="738"/>
    <x v="4"/>
    <x v="598"/>
    <x v="861"/>
    <x v="62"/>
    <x v="0"/>
    <x v="1"/>
    <x v="13"/>
    <x v="0"/>
    <x v="875"/>
    <x v="62"/>
    <x v="1105"/>
    <x v="12"/>
    <x v="1235"/>
    <x v="3"/>
    <x v="1336"/>
    <x v="1129"/>
    <x v="923"/>
    <x v="201"/>
    <x v="1392"/>
    <x v="1377"/>
    <x v="1375"/>
    <x v="5"/>
    <x v="0"/>
    <x v="1"/>
  </r>
  <r>
    <x v="5"/>
    <x v="72"/>
    <x v="785"/>
    <x v="4"/>
    <x v="599"/>
    <x v="860"/>
    <x v="30"/>
    <x v="0"/>
    <x v="1"/>
    <x v="13"/>
    <x v="0"/>
    <x v="766"/>
    <x v="30"/>
    <x v="992"/>
    <x v="12"/>
    <x v="1118"/>
    <x v="3"/>
    <x v="1242"/>
    <x v="1129"/>
    <x v="923"/>
    <x v="145"/>
    <x v="1302"/>
    <x v="1288"/>
    <x v="1296"/>
    <x v="5"/>
    <x v="0"/>
    <x v="1"/>
  </r>
  <r>
    <x v="5"/>
    <x v="73"/>
    <x v="603"/>
    <x v="4"/>
    <x v="600"/>
    <x v="862"/>
    <x v="9"/>
    <x v="0"/>
    <x v="1"/>
    <x v="13"/>
    <x v="0"/>
    <x v="280"/>
    <x v="9"/>
    <x v="349"/>
    <x v="12"/>
    <x v="407"/>
    <x v="3"/>
    <x v="629"/>
    <x v="1129"/>
    <x v="923"/>
    <x v="44"/>
    <x v="658"/>
    <x v="670"/>
    <x v="753"/>
    <x v="5"/>
    <x v="0"/>
    <x v="1"/>
  </r>
  <r>
    <x v="5"/>
    <x v="73"/>
    <x v="519"/>
    <x v="4"/>
    <x v="601"/>
    <x v="863"/>
    <x v="15"/>
    <x v="0"/>
    <x v="1"/>
    <x v="9"/>
    <x v="0"/>
    <x v="411"/>
    <x v="15"/>
    <x v="540"/>
    <x v="12"/>
    <x v="606"/>
    <x v="3"/>
    <x v="933"/>
    <x v="1129"/>
    <x v="923"/>
    <x v="74"/>
    <x v="913"/>
    <x v="1043"/>
    <x v="1127"/>
    <x v="5"/>
    <x v="0"/>
    <x v="1"/>
  </r>
  <r>
    <x v="5"/>
    <x v="73"/>
    <x v="193"/>
    <x v="4"/>
    <x v="602"/>
    <x v="864"/>
    <x v="6"/>
    <x v="0"/>
    <x v="1"/>
    <x v="13"/>
    <x v="0"/>
    <x v="178"/>
    <x v="6"/>
    <x v="210"/>
    <x v="12"/>
    <x v="254"/>
    <x v="3"/>
    <x v="418"/>
    <x v="1129"/>
    <x v="923"/>
    <x v="30"/>
    <x v="435"/>
    <x v="465"/>
    <x v="559"/>
    <x v="5"/>
    <x v="0"/>
    <x v="1"/>
  </r>
  <r>
    <x v="1"/>
    <x v="69"/>
    <x v="226"/>
    <x v="1"/>
    <x v="1458"/>
    <x v="724"/>
    <x v="88"/>
    <x v="0"/>
    <x v="1"/>
    <x v="18"/>
    <x v="0"/>
    <x v="911"/>
    <x v="88"/>
    <x v="1142"/>
    <x v="12"/>
    <x v="1272"/>
    <x v="3"/>
    <x v="1362"/>
    <x v="1129"/>
    <x v="923"/>
    <x v="221"/>
    <x v="1421"/>
    <x v="1404"/>
    <x v="1399"/>
    <x v="1"/>
    <x v="1"/>
    <x v="1"/>
  </r>
  <r>
    <x v="1"/>
    <x v="69"/>
    <x v="407"/>
    <x v="1"/>
    <x v="1459"/>
    <x v="725"/>
    <x v="11"/>
    <x v="0"/>
    <x v="1"/>
    <x v="18"/>
    <x v="0"/>
    <x v="329"/>
    <x v="11"/>
    <x v="426"/>
    <x v="12"/>
    <x v="486"/>
    <x v="3"/>
    <x v="700"/>
    <x v="1129"/>
    <x v="923"/>
    <x v="50"/>
    <x v="722"/>
    <x v="751"/>
    <x v="864"/>
    <x v="1"/>
    <x v="1"/>
    <x v="1"/>
  </r>
  <r>
    <x v="1"/>
    <x v="69"/>
    <x v="507"/>
    <x v="1"/>
    <x v="1460"/>
    <x v="726"/>
    <x v="50"/>
    <x v="0"/>
    <x v="1"/>
    <x v="18"/>
    <x v="0"/>
    <x v="824"/>
    <x v="50"/>
    <x v="1052"/>
    <x v="12"/>
    <x v="1179"/>
    <x v="3"/>
    <x v="1301"/>
    <x v="1129"/>
    <x v="923"/>
    <x v="179"/>
    <x v="1356"/>
    <x v="1345"/>
    <x v="1344"/>
    <x v="1"/>
    <x v="1"/>
    <x v="1"/>
  </r>
  <r>
    <x v="4"/>
    <x v="70"/>
    <x v="583"/>
    <x v="11"/>
    <x v="213"/>
    <x v="797"/>
    <x v="6"/>
    <x v="0"/>
    <x v="1"/>
    <x v="18"/>
    <x v="0"/>
    <x v="217"/>
    <x v="6"/>
    <x v="266"/>
    <x v="12"/>
    <x v="316"/>
    <x v="3"/>
    <x v="525"/>
    <x v="1129"/>
    <x v="923"/>
    <x v="29"/>
    <x v="514"/>
    <x v="550"/>
    <x v="626"/>
    <x v="7"/>
    <x v="2"/>
    <x v="1"/>
  </r>
  <r>
    <x v="4"/>
    <x v="70"/>
    <x v="26"/>
    <x v="11"/>
    <x v="214"/>
    <x v="800"/>
    <x v="3"/>
    <x v="0"/>
    <x v="1"/>
    <x v="18"/>
    <x v="0"/>
    <x v="57"/>
    <x v="3"/>
    <x v="59"/>
    <x v="12"/>
    <x v="78"/>
    <x v="3"/>
    <x v="158"/>
    <x v="1129"/>
    <x v="923"/>
    <x v="11"/>
    <x v="174"/>
    <x v="175"/>
    <x v="221"/>
    <x v="7"/>
    <x v="2"/>
    <x v="1"/>
  </r>
  <r>
    <x v="4"/>
    <x v="70"/>
    <x v="628"/>
    <x v="11"/>
    <x v="215"/>
    <x v="801"/>
    <x v="5"/>
    <x v="0"/>
    <x v="1"/>
    <x v="18"/>
    <x v="0"/>
    <x v="154"/>
    <x v="5"/>
    <x v="176"/>
    <x v="12"/>
    <x v="219"/>
    <x v="3"/>
    <x v="373"/>
    <x v="1129"/>
    <x v="923"/>
    <x v="25"/>
    <x v="387"/>
    <x v="393"/>
    <x v="475"/>
    <x v="7"/>
    <x v="2"/>
    <x v="1"/>
  </r>
  <r>
    <x v="4"/>
    <x v="72"/>
    <x v="371"/>
    <x v="11"/>
    <x v="216"/>
    <x v="802"/>
    <x v="14"/>
    <x v="0"/>
    <x v="1"/>
    <x v="18"/>
    <x v="0"/>
    <x v="430"/>
    <x v="14"/>
    <x v="572"/>
    <x v="12"/>
    <x v="632"/>
    <x v="3"/>
    <x v="1000"/>
    <x v="1129"/>
    <x v="923"/>
    <x v="61"/>
    <x v="940"/>
    <x v="1061"/>
    <x v="1131"/>
    <x v="7"/>
    <x v="2"/>
    <x v="1"/>
  </r>
  <r>
    <x v="4"/>
    <x v="72"/>
    <x v="316"/>
    <x v="11"/>
    <x v="217"/>
    <x v="803"/>
    <x v="43"/>
    <x v="0"/>
    <x v="1"/>
    <x v="18"/>
    <x v="0"/>
    <x v="841"/>
    <x v="43"/>
    <x v="1070"/>
    <x v="12"/>
    <x v="1199"/>
    <x v="3"/>
    <x v="1317"/>
    <x v="1129"/>
    <x v="923"/>
    <x v="178"/>
    <x v="1370"/>
    <x v="1355"/>
    <x v="1353"/>
    <x v="7"/>
    <x v="2"/>
    <x v="1"/>
  </r>
  <r>
    <x v="5"/>
    <x v="73"/>
    <x v="886"/>
    <x v="4"/>
    <x v="603"/>
    <x v="865"/>
    <x v="12"/>
    <x v="0"/>
    <x v="1"/>
    <x v="12"/>
    <x v="0"/>
    <x v="383"/>
    <x v="12"/>
    <x v="504"/>
    <x v="12"/>
    <x v="570"/>
    <x v="3"/>
    <x v="802"/>
    <x v="1129"/>
    <x v="923"/>
    <x v="64"/>
    <x v="826"/>
    <x v="888"/>
    <x v="1092"/>
    <x v="5"/>
    <x v="0"/>
    <x v="1"/>
  </r>
  <r>
    <x v="5"/>
    <x v="73"/>
    <x v="223"/>
    <x v="4"/>
    <x v="604"/>
    <x v="866"/>
    <x v="4"/>
    <x v="0"/>
    <x v="1"/>
    <x v="9"/>
    <x v="0"/>
    <x v="89"/>
    <x v="4"/>
    <x v="94"/>
    <x v="12"/>
    <x v="125"/>
    <x v="3"/>
    <x v="245"/>
    <x v="1129"/>
    <x v="923"/>
    <x v="22"/>
    <x v="274"/>
    <x v="278"/>
    <x v="337"/>
    <x v="5"/>
    <x v="0"/>
    <x v="1"/>
  </r>
  <r>
    <x v="5"/>
    <x v="73"/>
    <x v="296"/>
    <x v="4"/>
    <x v="605"/>
    <x v="867"/>
    <x v="34"/>
    <x v="0"/>
    <x v="1"/>
    <x v="13"/>
    <x v="0"/>
    <x v="771"/>
    <x v="34"/>
    <x v="997"/>
    <x v="12"/>
    <x v="1125"/>
    <x v="3"/>
    <x v="1248"/>
    <x v="1129"/>
    <x v="923"/>
    <x v="149"/>
    <x v="1308"/>
    <x v="1296"/>
    <x v="1301"/>
    <x v="5"/>
    <x v="0"/>
    <x v="1"/>
  </r>
  <r>
    <x v="5"/>
    <x v="73"/>
    <x v="694"/>
    <x v="4"/>
    <x v="606"/>
    <x v="868"/>
    <x v="27"/>
    <x v="0"/>
    <x v="1"/>
    <x v="11"/>
    <x v="0"/>
    <x v="734"/>
    <x v="27"/>
    <x v="959"/>
    <x v="12"/>
    <x v="1087"/>
    <x v="3"/>
    <x v="1211"/>
    <x v="1129"/>
    <x v="923"/>
    <x v="127"/>
    <x v="1273"/>
    <x v="1256"/>
    <x v="1265"/>
    <x v="5"/>
    <x v="0"/>
    <x v="1"/>
  </r>
  <r>
    <x v="5"/>
    <x v="73"/>
    <x v="398"/>
    <x v="4"/>
    <x v="607"/>
    <x v="869"/>
    <x v="8"/>
    <x v="0"/>
    <x v="1"/>
    <x v="12"/>
    <x v="0"/>
    <x v="248"/>
    <x v="8"/>
    <x v="308"/>
    <x v="12"/>
    <x v="360"/>
    <x v="3"/>
    <x v="591"/>
    <x v="1129"/>
    <x v="923"/>
    <x v="41"/>
    <x v="609"/>
    <x v="630"/>
    <x v="699"/>
    <x v="5"/>
    <x v="0"/>
    <x v="1"/>
  </r>
  <r>
    <x v="5"/>
    <x v="74"/>
    <x v="403"/>
    <x v="4"/>
    <x v="608"/>
    <x v="870"/>
    <x v="67"/>
    <x v="0"/>
    <x v="1"/>
    <x v="14"/>
    <x v="0"/>
    <x v="879"/>
    <x v="67"/>
    <x v="1109"/>
    <x v="12"/>
    <x v="1239"/>
    <x v="3"/>
    <x v="1338"/>
    <x v="1129"/>
    <x v="923"/>
    <x v="204"/>
    <x v="1396"/>
    <x v="1381"/>
    <x v="1378"/>
    <x v="5"/>
    <x v="0"/>
    <x v="1"/>
  </r>
  <r>
    <x v="6"/>
    <x v="75"/>
    <x v="148"/>
    <x v="9"/>
    <x v="1144"/>
    <x v="99"/>
    <x v="20"/>
    <x v="0"/>
    <x v="1"/>
    <x v="18"/>
    <x v="0"/>
    <x v="631"/>
    <x v="20"/>
    <x v="839"/>
    <x v="12"/>
    <x v="933"/>
    <x v="3"/>
    <x v="1166"/>
    <x v="1129"/>
    <x v="774"/>
    <x v="49"/>
    <x v="1200"/>
    <x v="1190"/>
    <x v="1204"/>
    <x v="16"/>
    <x v="1"/>
    <x v="1"/>
  </r>
  <r>
    <x v="6"/>
    <x v="75"/>
    <x v="68"/>
    <x v="9"/>
    <x v="1145"/>
    <x v="233"/>
    <x v="14"/>
    <x v="0"/>
    <x v="1"/>
    <x v="18"/>
    <x v="0"/>
    <x v="426"/>
    <x v="14"/>
    <x v="567"/>
    <x v="12"/>
    <x v="627"/>
    <x v="3"/>
    <x v="989"/>
    <x v="1129"/>
    <x v="521"/>
    <x v="37"/>
    <x v="925"/>
    <x v="940"/>
    <x v="1102"/>
    <x v="16"/>
    <x v="1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8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9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10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1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3.xml"/>
</Relationships>
</file>

<file path=xl/pivotTables/_rels/pivotTable1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1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1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1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18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19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20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2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TOTALS 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4:I8" firstHeaderRow="1" firstDataRow="2" firstDataCol="1"/>
  <pivotFields count="29">
    <pivotField compact="0" showAll="0" outline="0"/>
    <pivotField compact="0" showAll="0" outline="0"/>
    <pivotField compact="0" showAll="0" outline="0"/>
    <pivotField axis="axisRow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3"/>
  </rowFields>
  <colFields count="1">
    <field x="-2"/>
  </colFields>
  <dataFields count="8">
    <dataField name="SUM of QTY IN BAGS" fld="6" subtotal="sum" numFmtId="166"/>
    <dataField name="SUM of NET WEIGHT" fld="13" subtotal="sum" numFmtId="169"/>
    <dataField name="SUM of BASIC COST" fld="17" subtotal="sum" numFmtId="168"/>
    <dataField name="SUM of BSI" fld="18" subtotal="sum" numFmtId="164"/>
    <dataField name="SUM of PRICERS" fld="20" subtotal="sum" numFmtId="168"/>
    <dataField name="SUM of TOTAL NFA" fld="22" subtotal="sum" numFmtId="170"/>
    <dataField name="SUM of CPF" fld="23" subtotal="sum" numFmtId="170"/>
    <dataField name="SUM of PALLGU" fld="19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OTALS 2 4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0:I35" firstHeaderRow="1" firstDataRow="2" firstDataCol="1"/>
  <pivotFields count="29">
    <pivotField axis="axisRow" compact="0" showAll="0" outline="0">
      <items count="4">
        <item x="0"/>
        <item x="1"/>
        <item x="2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0"/>
  </rowFields>
  <colFields count="1">
    <field x="-2"/>
  </colFields>
  <dataFields count="8">
    <dataField name="SUM of QTY IN BAGS" fld="6" subtotal="sum" numFmtId="166"/>
    <dataField name="SUM of NET WEIGHT" fld="13" subtotal="sum" numFmtId="169"/>
    <dataField name="SUM of BASIC COST" fld="17" subtotal="sum" numFmtId="168"/>
    <dataField name="SUM of BSI" fld="18" subtotal="sum" numFmtId="164"/>
    <dataField name="SUM of PRICERS" fld="20" subtotal="sum" numFmtId="168"/>
    <dataField name="SUM of TOTAL NFA" fld="22" subtotal="sum" numFmtId="170"/>
    <dataField name="SUM of CPF" fld="23" subtotal="sum" numFmtId="170"/>
    <dataField name="SUM of PALLGU" fld="19" subtotal="sum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OTALS 2 5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42:I54" firstHeaderRow="1" firstDataRow="2" firstDataCol="1"/>
  <pivotFields count="29">
    <pivotField compact="0" showAll="0" outline="0"/>
    <pivotField axis="axisRow" compact="0" showAll="0" outline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1"/>
  </rowFields>
  <colFields count="1">
    <field x="-2"/>
  </colFields>
  <dataFields count="8">
    <dataField name="SUM of QTY IN BAGS" fld="6" subtotal="sum" numFmtId="166"/>
    <dataField name="SUM of NET WEIGHT" fld="13" subtotal="sum" numFmtId="169"/>
    <dataField name="SUM of BASIC COST" fld="17" subtotal="sum" numFmtId="168"/>
    <dataField name="SUM of BSI" fld="18" subtotal="sum" numFmtId="164"/>
    <dataField name="SUM of PRICERS" fld="20" subtotal="sum" numFmtId="168"/>
    <dataField name="SUM of TOTAL NFA" fld="22" subtotal="sum" numFmtId="170"/>
    <dataField name="SUM of CPF" fld="23" subtotal="sum" numFmtId="170"/>
    <dataField name="SUM of PALLGU" fld="19" subtotal="sum" numFmtId="164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OTALS 2 6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K42:S47" firstHeaderRow="1" firstDataRow="2" firstDataCol="1"/>
  <pivotFields count="29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  <pivotField axis="axisRow" compact="0" showAll="0" outline="0">
      <items count="4">
        <item x="0"/>
        <item x="1"/>
        <item x="2"/>
        <item t="default"/>
      </items>
    </pivotField>
    <pivotField compact="0" showAll="0" outline="0"/>
    <pivotField compact="0" showAll="0" outline="0"/>
  </pivotFields>
  <rowFields count="1">
    <field x="26"/>
  </rowFields>
  <colFields count="1">
    <field x="-2"/>
  </colFields>
  <dataFields count="8">
    <dataField name="SUM of QTY IN BAGS" fld="6" subtotal="sum" numFmtId="166"/>
    <dataField name="SUM of NET WEIGHT" fld="13" subtotal="sum" numFmtId="169"/>
    <dataField name="SUM of BASIC COST" fld="17" subtotal="sum" numFmtId="168"/>
    <dataField name="SUM of BSI" fld="18" subtotal="sum" numFmtId="164"/>
    <dataField name="SUM of PRICERS" fld="20" subtotal="sum" numFmtId="168"/>
    <dataField name="SUM of TOTAL NFA" fld="22" subtotal="sum" numFmtId="170"/>
    <dataField name="SUM of CPF" fld="23" subtotal="sum" numFmtId="170"/>
    <dataField name="SUM of PALLGU" fld="19" subtotal="sum" numFmtId="164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OTALS 2 7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U42:Y44" firstHeaderRow="1" firstDataRow="2" firstDataCol="0" rowPageCount="1" colPageCount="1"/>
  <pivotFields count="26">
    <pivotField compact="0" showAll="0" outline="0"/>
    <pivotField compact="0" showAll="0" outline="0"/>
    <pivotField compact="0" showAll="0" outline="0"/>
    <pivotField axis="axisPage" compact="0" showAl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</pivotFields>
  <colFields count="1">
    <field x="-2"/>
  </colFields>
  <pageFields count="1">
    <pageField fld="3" hier="-1"/>
  </pageFields>
  <dataFields count="5">
    <dataField name="SUM of QTY IN BAGS" fld="6" subtotal="sum" numFmtId="166"/>
    <dataField name="SUM of NET WEIGHT" fld="13" subtotal="sum" numFmtId="164"/>
    <dataField name="SUM of PALLGU" fld="19" subtotal="sum" numFmtId="164"/>
    <dataField name="SUM of TOTAL NFA" fld="22" subtotal="sum" numFmtId="164"/>
    <dataField name="SUM of BASIC COST" fld="17" subtotal="sum" numFmtId="164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OTALS 2 8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B42:AF44" firstHeaderRow="1" firstDataRow="2" firstDataCol="0" rowPageCount="1" colPageCount="1"/>
  <pivotFields count="26">
    <pivotField compact="0" showAll="0" outline="0"/>
    <pivotField compact="0" showAll="0" outline="0"/>
    <pivotField compact="0" showAll="0" outline="0"/>
    <pivotField axis="axisPage" compact="0" showAl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</pivotFields>
  <colFields count="1">
    <field x="-2"/>
  </colFields>
  <pageFields count="1">
    <pageField fld="3" hier="-1"/>
  </pageFields>
  <dataFields count="5">
    <dataField name="SUM of QTY IN BAGS" fld="6" subtotal="sum" numFmtId="166"/>
    <dataField name="SUM of NET WEIGHT" fld="13" subtotal="sum" numFmtId="164"/>
    <dataField name="SUM of PALLGU" fld="19" subtotal="sum" numFmtId="164"/>
    <dataField name="SUM of TOTAL NFA" fld="22" subtotal="sum" numFmtId="164"/>
    <dataField name="SUM of BASIC COST" fld="17" subtotal="sum" numFmtId="164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OTALS 2 9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I42:AM44" firstHeaderRow="1" firstDataRow="2" firstDataCol="0" rowPageCount="1" colPageCount="1"/>
  <pivotFields count="26">
    <pivotField compact="0" showAll="0" outline="0"/>
    <pivotField compact="0" showAll="0" outline="0"/>
    <pivotField compact="0" showAll="0" outline="0"/>
    <pivotField axis="axisPage" compact="0" showAl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</pivotFields>
  <colFields count="1">
    <field x="-2"/>
  </colFields>
  <pageFields count="1">
    <pageField fld="3" hier="-1"/>
  </pageFields>
  <dataFields count="5">
    <dataField name="SUM of QTY IN BAGS" fld="6" subtotal="sum" numFmtId="166"/>
    <dataField name="SUM of NET WEIGHT" fld="13" subtotal="sum" numFmtId="164"/>
    <dataField name="SUM of PALLGU" fld="19" subtotal="sum" numFmtId="164"/>
    <dataField name="SUM of TOTAL NFA" fld="22" subtotal="sum" numFmtId="164"/>
    <dataField name="SUM of BASIC COST" fld="17" subtotal="sum" numFmtId="164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OTALS 2 10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K67:N72" firstHeaderRow="1" firstDataRow="2" firstDataCol="1"/>
  <pivotFields count="29">
    <pivotField compact="0" showAll="0" outline="0"/>
    <pivotField compact="0" showAll="0" outline="0"/>
    <pivotField compact="0" showAll="0" outline="0"/>
    <pivotField axis="axisCol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4">
        <item x="0"/>
        <item x="1"/>
        <item x="2"/>
        <item t="default"/>
      </items>
    </pivotField>
    <pivotField compact="0" showAll="0" outline="0"/>
    <pivotField compact="0" showAll="0" outline="0"/>
  </pivotFields>
  <rowFields count="1">
    <field x="26"/>
  </rowFields>
  <colFields count="1">
    <field x="3"/>
  </colFields>
  <dataFields count="1">
    <dataField name="SUM of QTY IN BAGS" fld="6" subtotal="sum" numFmtId="166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OTALS 2 12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K100:O102" firstHeaderRow="1" firstDataRow="2" firstDataCol="0" rowPageCount="1" colPageCount="1"/>
  <pivotFields count="26">
    <pivotField compact="0" showAll="0" outline="0"/>
    <pivotField compact="0" showAll="0" outline="0"/>
    <pivotField compact="0" showAll="0" outline="0"/>
    <pivotField axis="axisPage" compact="0" showAl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Col" compact="0" showAll="0" outline="0">
      <items count="5">
        <item x="0"/>
        <item x="1"/>
        <item x="2"/>
        <item x="3"/>
        <item t="default"/>
      </items>
    </pivotField>
  </pivotFields>
  <rowFields count="1">
    <field x="-2"/>
  </rowFields>
  <colFields count="1">
    <field x="25"/>
  </colFields>
  <pageFields count="1">
    <pageField fld="3" hier="-1"/>
  </pageFields>
  <dataFields count="1">
    <dataField name="SUM of QTY IN BAGS" fld="6" subtotal="sum" numFmtId="166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OTALS 2 13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Q100:V178" firstHeaderRow="1" firstDataRow="2" firstDataCol="1" rowPageCount="1" colPageCount="1"/>
  <pivotFields count="26">
    <pivotField compact="0" showAll="0" outline="0"/>
    <pivotField axis="axisRow" compact="0" showAll="0" outline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compact="0" showAll="0" outline="0"/>
    <pivotField axis="axisPage" compact="0" showAl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Col" compact="0" showAll="0" outline="0">
      <items count="5">
        <item x="0"/>
        <item x="1"/>
        <item x="2"/>
        <item x="3"/>
        <item t="default"/>
      </items>
    </pivotField>
  </pivotFields>
  <rowFields count="1">
    <field x="1"/>
  </rowFields>
  <colFields count="1">
    <field x="25"/>
  </colFields>
  <pageFields count="1">
    <pageField fld="3" hier="-1"/>
  </pageFields>
  <dataFields count="1">
    <dataField name="SUM of QTY IN BAGS" fld="6" subtotal="sum" numFmtId="166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OTALS 2 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9:I23" firstHeaderRow="1" firstDataRow="2" firstDataCol="1" rowPageCount="1" colPageCount="1"/>
  <pivotFields count="29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axis="axisPage" compact="0" showAll="0" outline="0">
      <items count="3">
        <item x="1"/>
        <item x="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  <pivotField axis="axisRow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 outline="0"/>
  </pivotFields>
  <rowFields count="1">
    <field x="25"/>
  </rowFields>
  <colFields count="1">
    <field x="-2"/>
  </colFields>
  <pageFields count="1">
    <pageField fld="7" hier="-1"/>
  </pageFields>
  <dataFields count="8">
    <dataField name="SUM of QTY IN BAGS" fld="6" subtotal="sum" numFmtId="166"/>
    <dataField name="SUM of NET WEIGHT" fld="13" subtotal="sum" numFmtId="169"/>
    <dataField name="SUM of BASIC COST" fld="17" subtotal="sum" numFmtId="168"/>
    <dataField name="SUM of BSI" fld="18" subtotal="sum" numFmtId="164"/>
    <dataField name="SUM of PRICERS" fld="20" subtotal="sum" numFmtId="168"/>
    <dataField name="SUM of TOTAL NFA" fld="22" subtotal="sum" numFmtId="170"/>
    <dataField name="SUM of CPF" fld="23" subtotal="sum" numFmtId="170"/>
    <dataField name="SUM of PALLGU" fld="19" subtotal="sum" numFmtId="164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OTALS 2 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25:I29" firstHeaderRow="1" firstDataRow="2" firstDataCol="1"/>
  <pivotFields count="29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axis="axisRow" compact="0" showAll="0" outline="0">
      <items count="3">
        <item x="0"/>
        <item x="1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7"/>
  </rowFields>
  <colFields count="1">
    <field x="-2"/>
  </colFields>
  <dataFields count="8">
    <dataField name="SUM of QTY IN BAGS" fld="6" subtotal="sum" numFmtId="166"/>
    <dataField name="SUM of NET WEIGHT" fld="13" subtotal="sum" numFmtId="169"/>
    <dataField name="SUM of BASIC COST" fld="17" subtotal="sum" numFmtId="168"/>
    <dataField name="SUM of BSI" fld="18" subtotal="sum" numFmtId="164"/>
    <dataField name="SUM of PRICERS" fld="20" subtotal="sum" numFmtId="168"/>
    <dataField name="SUM of TOTAL NFA" fld="22" subtotal="sum" numFmtId="170"/>
    <dataField name="SUM of CPF" fld="23" subtotal="sum" numFmtId="170"/>
    <dataField name="SUM of PALLGU" fld="19" subtotal="sum" numFmtId="164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DataPilot1" cacheId="3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K4:O6" firstHeaderRow="1" firstDataRow="2" firstDataCol="0"/>
  <pivotFields count="27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Col" compact="0" showAll="0" outline="0">
      <items count="5">
        <item x="0"/>
        <item x="1"/>
        <item x="2"/>
        <item x="3"/>
        <item t="default"/>
      </items>
    </pivotField>
    <pivotField compact="0" showAll="0" outline="0"/>
  </pivotFields>
  <colFields count="1">
    <field x="25"/>
  </colFields>
  <dataFields count="1">
    <dataField name="BAGS" fld="6" subtotal="sum" numFmtId="166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OTALS 5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48:I126" firstHeaderRow="1" firstDataRow="2" firstDataCol="1"/>
  <pivotFields count="26">
    <pivotField compact="0" showAll="0" outline="0"/>
    <pivotField axis="axisRow" compact="0" showAll="0" outline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</pivotFields>
  <rowFields count="1">
    <field x="1"/>
  </rowFields>
  <colFields count="1">
    <field x="-2"/>
  </colFields>
  <dataFields count="8">
    <dataField name="SUM of QTY IN BAGS" fld="6" subtotal="sum" numFmtId="166"/>
    <dataField name="SUM of NET WEIGHT" fld="13" subtotal="sum" numFmtId="164"/>
    <dataField name="SUM of BASIC COST" fld="17" subtotal="sum" numFmtId="164"/>
    <dataField name="SUM of BSI" fld="18" subtotal="sum" numFmtId="164"/>
    <dataField name="SUM of PRICERS" fld="20" subtotal="sum" numFmtId="164"/>
    <dataField name="SUM of TOTAL NFA" fld="22" subtotal="sum" numFmtId="164"/>
    <dataField name="SUM of CPF" fld="23" subtotal="sum" numFmtId="164"/>
    <dataField name="SUM of PALLGU" fld="19" subtotal="sum" numFmtId="164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OTALS 6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K48:R50" firstHeaderRow="1" firstDataRow="2" firstDataCol="0"/>
  <pivotFields count="26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</pivotFields>
  <colFields count="1">
    <field x="-2"/>
  </colFields>
  <dataFields count="8">
    <dataField name="SUM of QTY IN BAGS" fld="6" subtotal="sum" numFmtId="166"/>
    <dataField name="SUM of NET WEIGHT" fld="13" subtotal="sum" numFmtId="164"/>
    <dataField name="SUM of BASIC COST" fld="17" subtotal="sum" numFmtId="164"/>
    <dataField name="SUM of BSI" fld="18" subtotal="sum" numFmtId="164"/>
    <dataField name="SUM of PRICERS" fld="20" subtotal="sum" numFmtId="164"/>
    <dataField name="SUM of TOTAL NFA" fld="22" subtotal="sum" numFmtId="164"/>
    <dataField name="SUM of CPF" fld="23" subtotal="sum" numFmtId="164"/>
    <dataField name="SUM of PALLGU" fld="19" subtotal="sum" numFmtId="164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OTALS 7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U48:Y50" firstHeaderRow="1" firstDataRow="2" firstDataCol="0" rowPageCount="1" colPageCount="1"/>
  <pivotFields count="26">
    <pivotField compact="0" showAll="0" outline="0"/>
    <pivotField compact="0" showAll="0" outline="0"/>
    <pivotField compact="0" showAll="0" outline="0"/>
    <pivotField axis="axisPage" compact="0" showAl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</pivotFields>
  <colFields count="1">
    <field x="-2"/>
  </colFields>
  <pageFields count="1">
    <pageField fld="3" hier="-1"/>
  </pageFields>
  <dataFields count="5">
    <dataField name="SUM of QTY IN BAGS" fld="6" subtotal="sum" numFmtId="166"/>
    <dataField name="SUM of NET WEIGHT" fld="13" subtotal="sum" numFmtId="164"/>
    <dataField name="SUM of PALLGU" fld="19" subtotal="sum" numFmtId="164"/>
    <dataField name="SUM of TOTAL NFA" fld="22" subtotal="sum" numFmtId="164"/>
    <dataField name="SUM of BASIC COST" fld="17" subtotal="sum" numFmtId="164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OTALS 8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B48:AF50" firstHeaderRow="1" firstDataRow="2" firstDataCol="0" rowPageCount="1" colPageCount="1"/>
  <pivotFields count="26">
    <pivotField compact="0" showAll="0" outline="0"/>
    <pivotField compact="0" showAll="0" outline="0"/>
    <pivotField compact="0" showAll="0" outline="0"/>
    <pivotField axis="axisPage" compact="0" showAl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</pivotFields>
  <colFields count="1">
    <field x="-2"/>
  </colFields>
  <pageFields count="1">
    <pageField fld="3" hier="-1"/>
  </pageFields>
  <dataFields count="5">
    <dataField name="SUM of QTY IN BAGS" fld="6" subtotal="sum" numFmtId="166"/>
    <dataField name="SUM of NET WEIGHT" fld="13" subtotal="sum" numFmtId="164"/>
    <dataField name="SUM of PALLGU" fld="19" subtotal="sum" numFmtId="164"/>
    <dataField name="SUM of TOTAL NFA" fld="22" subtotal="sum" numFmtId="164"/>
    <dataField name="SUM of BASIC COST" fld="17" subtotal="sum" numFmtId="164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OTALS 9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I48:AM50" firstHeaderRow="1" firstDataRow="2" firstDataCol="0" rowPageCount="1" colPageCount="1"/>
  <pivotFields count="26">
    <pivotField compact="0" showAll="0" outline="0"/>
    <pivotField compact="0" showAll="0" outline="0"/>
    <pivotField compact="0" showAll="0" outline="0"/>
    <pivotField axis="axisPage" compact="0" showAl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</pivotFields>
  <colFields count="1">
    <field x="-2"/>
  </colFields>
  <pageFields count="1">
    <pageField fld="3" hier="-1"/>
  </pageFields>
  <dataFields count="5">
    <dataField name="SUM of QTY IN BAGS" fld="6" subtotal="sum" numFmtId="166"/>
    <dataField name="SUM of NET WEIGHT" fld="13" subtotal="sum" numFmtId="164"/>
    <dataField name="SUM of PALLGU" fld="19" subtotal="sum" numFmtId="164"/>
    <dataField name="SUM of TOTAL NFA" fld="22" subtotal="sum" numFmtId="164"/>
    <dataField name="SUM of BASIC COST" fld="17" subtotal="sum" numFmtId="164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OTALS 10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K73:X75" firstHeaderRow="1" firstDataRow="2" firstDataCol="0"/>
  <pivotFields count="26">
    <pivotField compact="0" showAll="0" outline="0"/>
    <pivotField compact="0" showAll="0" outline="0"/>
    <pivotField compact="0" showAll="0" outline="0"/>
    <pivotField axis="axisCol" compact="0" showAl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-2"/>
  </rowFields>
  <colFields count="1">
    <field x="3"/>
  </colFields>
  <dataFields count="1">
    <dataField name="SUM of QTY IN BAGS" fld="6" subtotal="sum" numFmtId="166"/>
  </dataField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OTALS 12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K106:O108" firstHeaderRow="1" firstDataRow="2" firstDataCol="0" rowPageCount="1" colPageCount="1"/>
  <pivotFields count="26">
    <pivotField compact="0" showAll="0" outline="0"/>
    <pivotField compact="0" showAll="0" outline="0"/>
    <pivotField compact="0" showAll="0" outline="0"/>
    <pivotField axis="axisPage" compact="0" showAl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Col" compact="0" showAll="0" outline="0">
      <items count="5">
        <item x="0"/>
        <item x="1"/>
        <item x="2"/>
        <item x="3"/>
        <item t="default"/>
      </items>
    </pivotField>
  </pivotFields>
  <rowFields count="1">
    <field x="-2"/>
  </rowFields>
  <colFields count="1">
    <field x="25"/>
  </colFields>
  <pageFields count="1">
    <pageField fld="3" hier="-1"/>
  </pageFields>
  <dataFields count="1">
    <dataField name="SUM of QTY IN BAGS" fld="6" subtotal="sum" numFmtId="166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OTALS 13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Q106:V184" firstHeaderRow="1" firstDataRow="2" firstDataCol="1" rowPageCount="1" colPageCount="1"/>
  <pivotFields count="26">
    <pivotField compact="0" showAll="0" outline="0"/>
    <pivotField axis="axisRow" compact="0" showAll="0" outline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compact="0" showAll="0" outline="0"/>
    <pivotField axis="axisPage" compact="0" showAl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Col" compact="0" showAll="0" outline="0">
      <items count="5">
        <item x="0"/>
        <item x="1"/>
        <item x="2"/>
        <item x="3"/>
        <item t="default"/>
      </items>
    </pivotField>
  </pivotFields>
  <rowFields count="1">
    <field x="1"/>
  </rowFields>
  <colFields count="1">
    <field x="25"/>
  </colFields>
  <pageFields count="1">
    <pageField fld="3" hier="-1"/>
  </pageFields>
  <dataFields count="1">
    <dataField name="SUM of QTY IN BAGS" fld="6" subtotal="sum" numFmtId="166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Relationship Id="rId9" Type="http://schemas.openxmlformats.org/officeDocument/2006/relationships/pivotTable" Target="../pivotTables/pivotTable9.xml"/><Relationship Id="rId10" Type="http://schemas.openxmlformats.org/officeDocument/2006/relationships/pivotTable" Target="../pivotTables/pivotTable10.xml"/><Relationship Id="rId11" Type="http://schemas.openxmlformats.org/officeDocument/2006/relationships/pivotTable" Target="../pivotTables/pivotTable11.xml"/><Relationship Id="rId12" Type="http://schemas.openxmlformats.org/officeDocument/2006/relationships/pivotTable" Target="../pivotTables/pivotTable1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13.xml"/><Relationship Id="rId2" Type="http://schemas.openxmlformats.org/officeDocument/2006/relationships/pivotTable" Target="../pivotTables/pivotTable14.xml"/><Relationship Id="rId3" Type="http://schemas.openxmlformats.org/officeDocument/2006/relationships/pivotTable" Target="../pivotTables/pivotTable15.xml"/><Relationship Id="rId4" Type="http://schemas.openxmlformats.org/officeDocument/2006/relationships/pivotTable" Target="../pivotTables/pivotTable16.xml"/><Relationship Id="rId5" Type="http://schemas.openxmlformats.org/officeDocument/2006/relationships/pivotTable" Target="../pivotTables/pivotTable17.xml"/><Relationship Id="rId6" Type="http://schemas.openxmlformats.org/officeDocument/2006/relationships/pivotTable" Target="../pivotTables/pivotTable18.xml"/><Relationship Id="rId7" Type="http://schemas.openxmlformats.org/officeDocument/2006/relationships/pivotTable" Target="../pivotTables/pivotTable19.xml"/><Relationship Id="rId8" Type="http://schemas.openxmlformats.org/officeDocument/2006/relationships/pivotTable" Target="../pivotTables/pivotTable20.xml"/><Relationship Id="rId9" Type="http://schemas.openxmlformats.org/officeDocument/2006/relationships/pivotTable" Target="../pivotTables/pivotTable2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06666"/>
    <pageSetUpPr fitToPage="true"/>
  </sheetPr>
  <dimension ref="A1:AF7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4" min="4" style="1" width="18.71"/>
    <col collapsed="false" customWidth="true" hidden="false" outlineLevel="0" max="10" min="10" style="1" width="14.14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2"/>
      <c r="AF1" s="2"/>
    </row>
    <row r="2" customFormat="false" ht="15.75" hidden="false" customHeight="true" outlineLevel="0" collapsed="false">
      <c r="A2" s="6" t="s">
        <v>29</v>
      </c>
      <c r="B2" s="7" t="n">
        <v>45510</v>
      </c>
      <c r="C2" s="6" t="s">
        <v>30</v>
      </c>
      <c r="D2" s="6" t="s">
        <v>31</v>
      </c>
      <c r="E2" s="8" t="s">
        <v>32</v>
      </c>
      <c r="F2" s="9" t="n">
        <v>11955230</v>
      </c>
      <c r="G2" s="10" t="n">
        <v>67</v>
      </c>
      <c r="H2" s="6" t="s">
        <v>33</v>
      </c>
      <c r="I2" s="9"/>
      <c r="J2" s="9" t="n">
        <v>22</v>
      </c>
      <c r="K2" s="11" t="s">
        <v>34</v>
      </c>
      <c r="L2" s="10" t="n">
        <v>3375</v>
      </c>
      <c r="M2" s="12" t="n">
        <f aca="false">+G2*0.095</f>
        <v>6.365</v>
      </c>
      <c r="N2" s="13" t="n">
        <v>3368.6351</v>
      </c>
      <c r="O2" s="13" t="n">
        <v>1.04</v>
      </c>
      <c r="P2" s="13" t="n">
        <v>3503.38</v>
      </c>
      <c r="Q2" s="14" t="n">
        <v>17</v>
      </c>
      <c r="R2" s="13" t="n">
        <v>59557.46</v>
      </c>
      <c r="S2" s="15"/>
      <c r="T2" s="16"/>
      <c r="U2" s="13" t="n">
        <v>10510.14</v>
      </c>
      <c r="V2" s="17" t="n">
        <f aca="false">+R2+S2+T2+U2</f>
        <v>70067.6</v>
      </c>
      <c r="W2" s="18" t="n">
        <f aca="false">V2-T2</f>
        <v>70067.6</v>
      </c>
      <c r="X2" s="19" t="n">
        <f aca="false">V2-S2-T2</f>
        <v>70067.6</v>
      </c>
      <c r="Y2" s="6" t="s">
        <v>31</v>
      </c>
      <c r="Z2" s="20" t="s">
        <v>35</v>
      </c>
      <c r="AA2" s="20" t="str">
        <f aca="false">MONTH(B2) &amp;"-"&amp; TEXT(WEEKNUM(B2, 1),"00")</f>
        <v>8-32</v>
      </c>
      <c r="AB2" s="20"/>
      <c r="AC2" s="20"/>
      <c r="AF2" s="20"/>
    </row>
    <row r="3" customFormat="false" ht="15.75" hidden="false" customHeight="true" outlineLevel="0" collapsed="false">
      <c r="A3" s="6" t="s">
        <v>29</v>
      </c>
      <c r="B3" s="21" t="n">
        <v>45511</v>
      </c>
      <c r="C3" s="22" t="s">
        <v>36</v>
      </c>
      <c r="D3" s="6" t="s">
        <v>31</v>
      </c>
      <c r="E3" s="23" t="s">
        <v>37</v>
      </c>
      <c r="F3" s="24" t="n">
        <v>11955231</v>
      </c>
      <c r="G3" s="25" t="n">
        <v>12</v>
      </c>
      <c r="H3" s="23" t="s">
        <v>33</v>
      </c>
      <c r="I3" s="11"/>
      <c r="J3" s="11" t="s">
        <v>38</v>
      </c>
      <c r="K3" s="11" t="s">
        <v>34</v>
      </c>
      <c r="L3" s="25" t="n">
        <v>513</v>
      </c>
      <c r="M3" s="14" t="n">
        <v>1.14</v>
      </c>
      <c r="N3" s="13" t="n">
        <v>511.86</v>
      </c>
      <c r="O3" s="13" t="n">
        <v>1.04</v>
      </c>
      <c r="P3" s="13" t="n">
        <v>532.334</v>
      </c>
      <c r="Q3" s="14" t="n">
        <v>17</v>
      </c>
      <c r="R3" s="13" t="n">
        <v>9049.67</v>
      </c>
      <c r="S3" s="15"/>
      <c r="T3" s="16"/>
      <c r="U3" s="13" t="n">
        <v>1597</v>
      </c>
      <c r="V3" s="17" t="n">
        <f aca="false">+R3+S3+T3+U3</f>
        <v>10646.67</v>
      </c>
      <c r="W3" s="18" t="n">
        <f aca="false">V3-T3</f>
        <v>10646.67</v>
      </c>
      <c r="X3" s="19" t="n">
        <f aca="false">V3-S3-T3</f>
        <v>10646.67</v>
      </c>
      <c r="Y3" s="6" t="s">
        <v>31</v>
      </c>
      <c r="Z3" s="20" t="s">
        <v>35</v>
      </c>
      <c r="AA3" s="20" t="str">
        <f aca="false">MONTH(B3) &amp;"-"&amp; TEXT(WEEKNUM(B3, 1),"00")</f>
        <v>8-32</v>
      </c>
      <c r="AB3" s="20"/>
      <c r="AC3" s="20"/>
      <c r="AF3" s="20"/>
    </row>
    <row r="4" customFormat="false" ht="15.75" hidden="false" customHeight="true" outlineLevel="0" collapsed="false">
      <c r="A4" s="6" t="s">
        <v>29</v>
      </c>
      <c r="B4" s="21" t="n">
        <v>45511</v>
      </c>
      <c r="C4" s="22" t="s">
        <v>39</v>
      </c>
      <c r="D4" s="6" t="s">
        <v>31</v>
      </c>
      <c r="E4" s="23" t="s">
        <v>40</v>
      </c>
      <c r="F4" s="24" t="n">
        <v>11955232</v>
      </c>
      <c r="G4" s="25" t="n">
        <v>28</v>
      </c>
      <c r="H4" s="23" t="s">
        <v>33</v>
      </c>
      <c r="I4" s="11"/>
      <c r="J4" s="11" t="s">
        <v>41</v>
      </c>
      <c r="K4" s="11" t="s">
        <v>34</v>
      </c>
      <c r="L4" s="25" t="n">
        <v>1301</v>
      </c>
      <c r="M4" s="14" t="n">
        <v>2.66</v>
      </c>
      <c r="N4" s="13" t="n">
        <v>1298.34</v>
      </c>
      <c r="O4" s="13" t="n">
        <v>1.04</v>
      </c>
      <c r="P4" s="13" t="n">
        <v>1350.273</v>
      </c>
      <c r="Q4" s="14" t="n">
        <v>17</v>
      </c>
      <c r="R4" s="13" t="n">
        <v>22954.64</v>
      </c>
      <c r="S4" s="15"/>
      <c r="T4" s="16"/>
      <c r="U4" s="13" t="n">
        <v>4050.81</v>
      </c>
      <c r="V4" s="17" t="n">
        <f aca="false">+R4+S4+T4+U4</f>
        <v>27005.45</v>
      </c>
      <c r="W4" s="18" t="n">
        <f aca="false">V4-T4</f>
        <v>27005.45</v>
      </c>
      <c r="X4" s="19" t="n">
        <f aca="false">V4-S4-T4</f>
        <v>27005.45</v>
      </c>
      <c r="Y4" s="6" t="s">
        <v>31</v>
      </c>
      <c r="Z4" s="20" t="s">
        <v>35</v>
      </c>
      <c r="AA4" s="20" t="str">
        <f aca="false">MONTH(B4) &amp;"-"&amp; TEXT(WEEKNUM(B4, 1),"00")</f>
        <v>8-32</v>
      </c>
      <c r="AB4" s="20"/>
      <c r="AC4" s="20"/>
      <c r="AF4" s="20"/>
    </row>
    <row r="5" customFormat="false" ht="15.75" hidden="false" customHeight="true" outlineLevel="0" collapsed="false">
      <c r="A5" s="6" t="s">
        <v>29</v>
      </c>
      <c r="B5" s="21" t="n">
        <v>45511</v>
      </c>
      <c r="C5" s="22" t="s">
        <v>42</v>
      </c>
      <c r="D5" s="6" t="s">
        <v>31</v>
      </c>
      <c r="E5" s="23" t="s">
        <v>43</v>
      </c>
      <c r="F5" s="24" t="n">
        <v>11955233</v>
      </c>
      <c r="G5" s="25" t="n">
        <v>40</v>
      </c>
      <c r="H5" s="23" t="s">
        <v>33</v>
      </c>
      <c r="I5" s="11"/>
      <c r="J5" s="11" t="s">
        <v>38</v>
      </c>
      <c r="K5" s="11" t="s">
        <v>44</v>
      </c>
      <c r="L5" s="25" t="n">
        <v>1888</v>
      </c>
      <c r="M5" s="14" t="n">
        <v>3.8</v>
      </c>
      <c r="N5" s="13" t="n">
        <v>1884.2</v>
      </c>
      <c r="O5" s="13" t="n">
        <v>1.04</v>
      </c>
      <c r="P5" s="13" t="n">
        <v>1959.568</v>
      </c>
      <c r="Q5" s="14" t="n">
        <v>17</v>
      </c>
      <c r="R5" s="13" t="n">
        <v>33312.65</v>
      </c>
      <c r="S5" s="15"/>
      <c r="T5" s="16"/>
      <c r="U5" s="13" t="n">
        <v>5878.7</v>
      </c>
      <c r="V5" s="17" t="n">
        <f aca="false">+R5+S5+T5+U5</f>
        <v>39191.35</v>
      </c>
      <c r="W5" s="18" t="n">
        <f aca="false">V5-T5</f>
        <v>39191.35</v>
      </c>
      <c r="X5" s="19" t="n">
        <f aca="false">V5-S5-T5</f>
        <v>39191.35</v>
      </c>
      <c r="Y5" s="6" t="s">
        <v>31</v>
      </c>
      <c r="Z5" s="20" t="s">
        <v>35</v>
      </c>
      <c r="AA5" s="20" t="str">
        <f aca="false">MONTH(B5) &amp;"-"&amp; TEXT(WEEKNUM(B5, 1),"00")</f>
        <v>8-32</v>
      </c>
      <c r="AB5" s="20"/>
      <c r="AC5" s="20"/>
      <c r="AF5" s="20"/>
    </row>
    <row r="6" customFormat="false" ht="15.75" hidden="false" customHeight="true" outlineLevel="0" collapsed="false">
      <c r="A6" s="6" t="s">
        <v>45</v>
      </c>
      <c r="B6" s="26" t="n">
        <v>45511</v>
      </c>
      <c r="C6" s="6" t="s">
        <v>46</v>
      </c>
      <c r="D6" s="6" t="s">
        <v>47</v>
      </c>
      <c r="E6" s="9" t="s">
        <v>48</v>
      </c>
      <c r="F6" s="9" t="n">
        <v>9984210</v>
      </c>
      <c r="G6" s="10" t="n">
        <v>41</v>
      </c>
      <c r="H6" s="6" t="s">
        <v>33</v>
      </c>
      <c r="I6" s="9"/>
      <c r="J6" s="9" t="n">
        <v>24</v>
      </c>
      <c r="K6" s="6"/>
      <c r="L6" s="27" t="n">
        <v>1898</v>
      </c>
      <c r="M6" s="17" t="n">
        <v>3.895</v>
      </c>
      <c r="N6" s="28" t="n">
        <v>1894.105</v>
      </c>
      <c r="O6" s="28" t="n">
        <v>1.013</v>
      </c>
      <c r="P6" s="29" t="n">
        <v>1918.7284</v>
      </c>
      <c r="Q6" s="28" t="n">
        <v>17</v>
      </c>
      <c r="R6" s="17" t="n">
        <v>32618.38</v>
      </c>
      <c r="S6" s="15"/>
      <c r="T6" s="15"/>
      <c r="U6" s="17" t="n">
        <v>5756.19</v>
      </c>
      <c r="V6" s="17" t="n">
        <f aca="false">+R6+S6+T6+U6</f>
        <v>38374.57</v>
      </c>
      <c r="W6" s="18" t="n">
        <f aca="false">V6-T6</f>
        <v>38374.57</v>
      </c>
      <c r="X6" s="19" t="n">
        <f aca="false">V6-S6-T6</f>
        <v>38374.57</v>
      </c>
      <c r="Y6" s="6" t="s">
        <v>47</v>
      </c>
      <c r="Z6" s="20" t="s">
        <v>49</v>
      </c>
      <c r="AA6" s="20" t="str">
        <f aca="false">MONTH(B6) &amp;"-"&amp; TEXT(WEEKNUM(B6, 1),"00")</f>
        <v>8-32</v>
      </c>
      <c r="AB6" s="20"/>
      <c r="AC6" s="20"/>
      <c r="AF6" s="20"/>
    </row>
    <row r="7" customFormat="false" ht="15.75" hidden="false" customHeight="true" outlineLevel="0" collapsed="false">
      <c r="A7" s="6" t="s">
        <v>45</v>
      </c>
      <c r="B7" s="26" t="n">
        <v>45511</v>
      </c>
      <c r="C7" s="6" t="s">
        <v>50</v>
      </c>
      <c r="D7" s="6" t="s">
        <v>47</v>
      </c>
      <c r="E7" s="9" t="s">
        <v>51</v>
      </c>
      <c r="F7" s="9" t="n">
        <v>9984211</v>
      </c>
      <c r="G7" s="10" t="n">
        <v>26</v>
      </c>
      <c r="H7" s="6" t="s">
        <v>33</v>
      </c>
      <c r="I7" s="9"/>
      <c r="J7" s="9" t="n">
        <v>24.5</v>
      </c>
      <c r="K7" s="6"/>
      <c r="L7" s="27" t="n">
        <v>1206</v>
      </c>
      <c r="M7" s="17" t="n">
        <v>2.47</v>
      </c>
      <c r="N7" s="17" t="n">
        <v>1203.53</v>
      </c>
      <c r="O7" s="28" t="n">
        <v>1.006</v>
      </c>
      <c r="P7" s="29" t="n">
        <v>1210.5112</v>
      </c>
      <c r="Q7" s="28" t="n">
        <v>17</v>
      </c>
      <c r="R7" s="17" t="n">
        <v>20582.77</v>
      </c>
      <c r="S7" s="15"/>
      <c r="T7" s="15"/>
      <c r="U7" s="17" t="n">
        <v>3632.25</v>
      </c>
      <c r="V7" s="17" t="n">
        <f aca="false">+R7+S7+T7+U7</f>
        <v>24215.02</v>
      </c>
      <c r="W7" s="18" t="n">
        <f aca="false">V7-T7</f>
        <v>24215.02</v>
      </c>
      <c r="X7" s="19" t="n">
        <f aca="false">V7-S7-T7</f>
        <v>24215.02</v>
      </c>
      <c r="Y7" s="6" t="s">
        <v>47</v>
      </c>
      <c r="Z7" s="20" t="s">
        <v>49</v>
      </c>
      <c r="AA7" s="20" t="str">
        <f aca="false">MONTH(B7) &amp;"-"&amp; TEXT(WEEKNUM(B7, 1),"00")</f>
        <v>8-32</v>
      </c>
      <c r="AB7" s="20"/>
      <c r="AC7" s="20"/>
      <c r="AF7" s="20"/>
    </row>
    <row r="8" customFormat="false" ht="15.75" hidden="false" customHeight="true" outlineLevel="0" collapsed="false">
      <c r="A8" s="6" t="s">
        <v>45</v>
      </c>
      <c r="B8" s="26" t="n">
        <v>45511</v>
      </c>
      <c r="C8" s="6" t="s">
        <v>52</v>
      </c>
      <c r="D8" s="6" t="s">
        <v>47</v>
      </c>
      <c r="E8" s="9" t="s">
        <v>53</v>
      </c>
      <c r="F8" s="9" t="n">
        <v>9984212</v>
      </c>
      <c r="G8" s="10" t="n">
        <v>27</v>
      </c>
      <c r="H8" s="6" t="s">
        <v>33</v>
      </c>
      <c r="I8" s="9"/>
      <c r="J8" s="9" t="n">
        <v>24</v>
      </c>
      <c r="K8" s="6"/>
      <c r="L8" s="27" t="n">
        <v>1271</v>
      </c>
      <c r="M8" s="17" t="n">
        <v>2.565</v>
      </c>
      <c r="N8" s="28" t="n">
        <v>1268.435</v>
      </c>
      <c r="O8" s="28" t="n">
        <v>1.013</v>
      </c>
      <c r="P8" s="29" t="n">
        <v>1284.9247</v>
      </c>
      <c r="Q8" s="28" t="n">
        <v>17</v>
      </c>
      <c r="R8" s="17" t="n">
        <v>21843.72</v>
      </c>
      <c r="S8" s="15"/>
      <c r="T8" s="15"/>
      <c r="U8" s="17" t="n">
        <v>3854.77</v>
      </c>
      <c r="V8" s="17" t="n">
        <f aca="false">+R8+S8+T8+U8</f>
        <v>25698.49</v>
      </c>
      <c r="W8" s="18" t="n">
        <f aca="false">V8-T8</f>
        <v>25698.49</v>
      </c>
      <c r="X8" s="19" t="n">
        <f aca="false">V8-S8-T8</f>
        <v>25698.49</v>
      </c>
      <c r="Y8" s="6" t="s">
        <v>47</v>
      </c>
      <c r="Z8" s="20" t="s">
        <v>49</v>
      </c>
      <c r="AA8" s="20" t="str">
        <f aca="false">MONTH(B8) &amp;"-"&amp; TEXT(WEEKNUM(B8, 1),"00")</f>
        <v>8-32</v>
      </c>
      <c r="AB8" s="20"/>
      <c r="AC8" s="20"/>
      <c r="AF8" s="20"/>
    </row>
    <row r="9" customFormat="false" ht="15.75" hidden="false" customHeight="true" outlineLevel="0" collapsed="false">
      <c r="A9" s="6" t="s">
        <v>45</v>
      </c>
      <c r="B9" s="26" t="n">
        <v>45511</v>
      </c>
      <c r="C9" s="6" t="s">
        <v>54</v>
      </c>
      <c r="D9" s="6" t="s">
        <v>47</v>
      </c>
      <c r="E9" s="9" t="s">
        <v>55</v>
      </c>
      <c r="F9" s="9" t="n">
        <v>9984213</v>
      </c>
      <c r="G9" s="10" t="n">
        <v>3</v>
      </c>
      <c r="H9" s="6" t="s">
        <v>33</v>
      </c>
      <c r="I9" s="9"/>
      <c r="J9" s="9" t="n">
        <v>24.5</v>
      </c>
      <c r="K9" s="6"/>
      <c r="L9" s="27" t="n">
        <v>123</v>
      </c>
      <c r="M9" s="17" t="n">
        <v>0.0285</v>
      </c>
      <c r="N9" s="28" t="n">
        <v>122.715</v>
      </c>
      <c r="O9" s="28" t="n">
        <v>1.006</v>
      </c>
      <c r="P9" s="29" t="n">
        <v>123.4513</v>
      </c>
      <c r="Q9" s="28" t="n">
        <v>17</v>
      </c>
      <c r="R9" s="17" t="n">
        <v>2098.67</v>
      </c>
      <c r="S9" s="15"/>
      <c r="T9" s="15"/>
      <c r="U9" s="17" t="n">
        <v>370.35</v>
      </c>
      <c r="V9" s="17" t="n">
        <f aca="false">+R9+S9+T9+U9</f>
        <v>2469.02</v>
      </c>
      <c r="W9" s="18" t="n">
        <f aca="false">V9-T9</f>
        <v>2469.02</v>
      </c>
      <c r="X9" s="19" t="n">
        <f aca="false">V9-S9-T9</f>
        <v>2469.02</v>
      </c>
      <c r="Y9" s="6" t="s">
        <v>47</v>
      </c>
      <c r="Z9" s="20" t="s">
        <v>49</v>
      </c>
      <c r="AA9" s="20" t="str">
        <f aca="false">MONTH(B9) &amp;"-"&amp; TEXT(WEEKNUM(B9, 1),"00")</f>
        <v>8-32</v>
      </c>
      <c r="AB9" s="20"/>
      <c r="AC9" s="20"/>
      <c r="AF9" s="20"/>
    </row>
    <row r="10" customFormat="false" ht="15.75" hidden="false" customHeight="true" outlineLevel="0" collapsed="false">
      <c r="A10" s="6" t="s">
        <v>29</v>
      </c>
      <c r="B10" s="21" t="n">
        <v>45512</v>
      </c>
      <c r="C10" s="22" t="s">
        <v>56</v>
      </c>
      <c r="D10" s="6" t="s">
        <v>31</v>
      </c>
      <c r="E10" s="23" t="s">
        <v>57</v>
      </c>
      <c r="F10" s="24" t="n">
        <v>11955234</v>
      </c>
      <c r="G10" s="25" t="n">
        <v>14</v>
      </c>
      <c r="H10" s="23" t="s">
        <v>33</v>
      </c>
      <c r="I10" s="11"/>
      <c r="J10" s="11" t="s">
        <v>38</v>
      </c>
      <c r="K10" s="11" t="s">
        <v>34</v>
      </c>
      <c r="L10" s="25" t="n">
        <v>669</v>
      </c>
      <c r="M10" s="14" t="n">
        <v>1.33</v>
      </c>
      <c r="N10" s="13" t="n">
        <v>667.67</v>
      </c>
      <c r="O10" s="13" t="n">
        <v>1.04</v>
      </c>
      <c r="P10" s="13" t="n">
        <v>694.376</v>
      </c>
      <c r="Q10" s="14" t="n">
        <v>17</v>
      </c>
      <c r="R10" s="13" t="n">
        <v>11804.39</v>
      </c>
      <c r="S10" s="15"/>
      <c r="T10" s="16"/>
      <c r="U10" s="13" t="n">
        <v>2083.12</v>
      </c>
      <c r="V10" s="17" t="n">
        <f aca="false">+R10+S10+T10+U10</f>
        <v>13887.51</v>
      </c>
      <c r="W10" s="18" t="n">
        <f aca="false">V10-T10</f>
        <v>13887.51</v>
      </c>
      <c r="X10" s="19" t="n">
        <f aca="false">V10-S10-T10</f>
        <v>13887.51</v>
      </c>
      <c r="Y10" s="6" t="s">
        <v>31</v>
      </c>
      <c r="Z10" s="20" t="s">
        <v>35</v>
      </c>
      <c r="AA10" s="20" t="str">
        <f aca="false">MONTH(B10) &amp;"-"&amp; TEXT(WEEKNUM(B10, 1),"00")</f>
        <v>8-32</v>
      </c>
      <c r="AB10" s="20"/>
      <c r="AC10" s="20"/>
      <c r="AF10" s="20"/>
    </row>
    <row r="11" customFormat="false" ht="15.75" hidden="false" customHeight="true" outlineLevel="0" collapsed="false">
      <c r="A11" s="6" t="s">
        <v>29</v>
      </c>
      <c r="B11" s="21" t="n">
        <v>45512</v>
      </c>
      <c r="C11" s="22" t="s">
        <v>58</v>
      </c>
      <c r="D11" s="6" t="s">
        <v>31</v>
      </c>
      <c r="E11" s="23" t="s">
        <v>59</v>
      </c>
      <c r="F11" s="24" t="n">
        <v>11955235</v>
      </c>
      <c r="G11" s="25" t="n">
        <v>8</v>
      </c>
      <c r="H11" s="23" t="s">
        <v>33</v>
      </c>
      <c r="I11" s="11"/>
      <c r="J11" s="11" t="s">
        <v>38</v>
      </c>
      <c r="K11" s="11" t="s">
        <v>44</v>
      </c>
      <c r="L11" s="25" t="n">
        <v>388</v>
      </c>
      <c r="M11" s="14" t="n">
        <v>0.76</v>
      </c>
      <c r="N11" s="13" t="n">
        <v>387.24</v>
      </c>
      <c r="O11" s="13" t="n">
        <v>1.04</v>
      </c>
      <c r="P11" s="13" t="n">
        <v>402.729</v>
      </c>
      <c r="Q11" s="14" t="n">
        <v>17</v>
      </c>
      <c r="R11" s="13" t="n">
        <v>6846.39</v>
      </c>
      <c r="S11" s="15"/>
      <c r="T11" s="16"/>
      <c r="U11" s="13" t="n">
        <v>1208.18</v>
      </c>
      <c r="V11" s="17" t="n">
        <f aca="false">+R11+S11+T11+U11</f>
        <v>8054.57</v>
      </c>
      <c r="W11" s="18" t="n">
        <f aca="false">V11-T11</f>
        <v>8054.57</v>
      </c>
      <c r="X11" s="19" t="n">
        <f aca="false">V11-S11-T11</f>
        <v>8054.57</v>
      </c>
      <c r="Y11" s="6" t="s">
        <v>31</v>
      </c>
      <c r="Z11" s="20" t="s">
        <v>35</v>
      </c>
      <c r="AA11" s="20" t="str">
        <f aca="false">MONTH(B11) &amp;"-"&amp; TEXT(WEEKNUM(B11, 1),"00")</f>
        <v>8-32</v>
      </c>
      <c r="AB11" s="20"/>
      <c r="AC11" s="20"/>
      <c r="AF11" s="20"/>
    </row>
    <row r="12" customFormat="false" ht="15.75" hidden="false" customHeight="true" outlineLevel="0" collapsed="false">
      <c r="A12" s="6" t="s">
        <v>29</v>
      </c>
      <c r="B12" s="21" t="n">
        <v>45512</v>
      </c>
      <c r="C12" s="22" t="s">
        <v>60</v>
      </c>
      <c r="D12" s="6" t="s">
        <v>31</v>
      </c>
      <c r="E12" s="23" t="s">
        <v>61</v>
      </c>
      <c r="F12" s="24" t="n">
        <v>11955236</v>
      </c>
      <c r="G12" s="25" t="n">
        <v>19</v>
      </c>
      <c r="H12" s="23" t="s">
        <v>33</v>
      </c>
      <c r="I12" s="11"/>
      <c r="J12" s="11" t="s">
        <v>38</v>
      </c>
      <c r="K12" s="11" t="s">
        <v>34</v>
      </c>
      <c r="L12" s="25" t="n">
        <v>818</v>
      </c>
      <c r="M12" s="14" t="n">
        <v>1.8</v>
      </c>
      <c r="N12" s="13" t="n">
        <v>816.2</v>
      </c>
      <c r="O12" s="13" t="n">
        <v>1.04</v>
      </c>
      <c r="P12" s="13" t="n">
        <v>848.848</v>
      </c>
      <c r="Q12" s="14" t="n">
        <v>17</v>
      </c>
      <c r="R12" s="13" t="n">
        <v>14430.41</v>
      </c>
      <c r="S12" s="15"/>
      <c r="T12" s="16"/>
      <c r="U12" s="13" t="n">
        <v>2546.54</v>
      </c>
      <c r="V12" s="17" t="n">
        <f aca="false">+R12+S12+T12+U12</f>
        <v>16976.95</v>
      </c>
      <c r="W12" s="18" t="n">
        <f aca="false">V12-T12</f>
        <v>16976.95</v>
      </c>
      <c r="X12" s="19" t="n">
        <f aca="false">V12-S12-T12</f>
        <v>16976.95</v>
      </c>
      <c r="Y12" s="6" t="s">
        <v>31</v>
      </c>
      <c r="Z12" s="20" t="s">
        <v>35</v>
      </c>
      <c r="AA12" s="20" t="str">
        <f aca="false">MONTH(B12) &amp;"-"&amp; TEXT(WEEKNUM(B12, 1),"00")</f>
        <v>8-32</v>
      </c>
      <c r="AB12" s="20"/>
      <c r="AC12" s="20"/>
      <c r="AF12" s="20"/>
    </row>
    <row r="13" customFormat="false" ht="15.75" hidden="false" customHeight="true" outlineLevel="0" collapsed="false">
      <c r="A13" s="6" t="s">
        <v>45</v>
      </c>
      <c r="B13" s="26" t="n">
        <v>45512</v>
      </c>
      <c r="C13" s="6" t="s">
        <v>62</v>
      </c>
      <c r="D13" s="6" t="s">
        <v>47</v>
      </c>
      <c r="E13" s="9" t="s">
        <v>63</v>
      </c>
      <c r="F13" s="9" t="n">
        <v>9984214</v>
      </c>
      <c r="G13" s="10" t="n">
        <v>1</v>
      </c>
      <c r="H13" s="6" t="s">
        <v>33</v>
      </c>
      <c r="I13" s="9"/>
      <c r="J13" s="9" t="n">
        <v>24.5</v>
      </c>
      <c r="K13" s="6"/>
      <c r="L13" s="27" t="n">
        <v>59</v>
      </c>
      <c r="M13" s="17" t="n">
        <v>0.095</v>
      </c>
      <c r="N13" s="28" t="n">
        <v>58.905</v>
      </c>
      <c r="O13" s="28" t="n">
        <v>1.006</v>
      </c>
      <c r="P13" s="29" t="n">
        <v>59.2584</v>
      </c>
      <c r="Q13" s="28" t="n">
        <v>17</v>
      </c>
      <c r="R13" s="17" t="n">
        <v>1007.39</v>
      </c>
      <c r="S13" s="15"/>
      <c r="T13" s="15"/>
      <c r="U13" s="17" t="n">
        <v>177.78</v>
      </c>
      <c r="V13" s="17" t="n">
        <f aca="false">+R13+S13+T13+U13</f>
        <v>1185.17</v>
      </c>
      <c r="W13" s="18" t="n">
        <f aca="false">V13-T13</f>
        <v>1185.17</v>
      </c>
      <c r="X13" s="19" t="n">
        <f aca="false">V13-S13-T13</f>
        <v>1185.17</v>
      </c>
      <c r="Y13" s="6" t="s">
        <v>47</v>
      </c>
      <c r="Z13" s="20" t="s">
        <v>49</v>
      </c>
      <c r="AA13" s="20" t="str">
        <f aca="false">MONTH(B13) &amp;"-"&amp; TEXT(WEEKNUM(B13, 1),"00")</f>
        <v>8-32</v>
      </c>
      <c r="AB13" s="20"/>
      <c r="AC13" s="20"/>
      <c r="AF13" s="20"/>
    </row>
    <row r="14" customFormat="false" ht="15.75" hidden="false" customHeight="true" outlineLevel="0" collapsed="false">
      <c r="A14" s="6" t="s">
        <v>29</v>
      </c>
      <c r="B14" s="30" t="n">
        <v>45513</v>
      </c>
      <c r="C14" s="22" t="s">
        <v>64</v>
      </c>
      <c r="D14" s="22" t="s">
        <v>31</v>
      </c>
      <c r="E14" s="23" t="s">
        <v>65</v>
      </c>
      <c r="F14" s="24" t="n">
        <v>11955237</v>
      </c>
      <c r="G14" s="25" t="n">
        <v>66</v>
      </c>
      <c r="H14" s="23" t="s">
        <v>33</v>
      </c>
      <c r="I14" s="11"/>
      <c r="J14" s="11" t="s">
        <v>38</v>
      </c>
      <c r="K14" s="11" t="s">
        <v>34</v>
      </c>
      <c r="L14" s="25" t="n">
        <v>3309</v>
      </c>
      <c r="M14" s="14" t="n">
        <v>6.27</v>
      </c>
      <c r="N14" s="13" t="n">
        <v>3302.73</v>
      </c>
      <c r="O14" s="13" t="n">
        <v>1.04</v>
      </c>
      <c r="P14" s="13" t="n">
        <v>3434.839</v>
      </c>
      <c r="Q14" s="14" t="n">
        <v>17</v>
      </c>
      <c r="R14" s="13" t="n">
        <v>58392.26</v>
      </c>
      <c r="S14" s="15"/>
      <c r="T14" s="16"/>
      <c r="U14" s="13" t="n">
        <v>10304.51</v>
      </c>
      <c r="V14" s="17" t="n">
        <f aca="false">+R14+S14+T14+U14</f>
        <v>68696.77</v>
      </c>
      <c r="W14" s="18" t="n">
        <f aca="false">V14-T14</f>
        <v>68696.77</v>
      </c>
      <c r="X14" s="19" t="n">
        <f aca="false">V14-S14-T14</f>
        <v>68696.77</v>
      </c>
      <c r="Y14" s="22" t="s">
        <v>31</v>
      </c>
      <c r="Z14" s="20" t="s">
        <v>35</v>
      </c>
      <c r="AA14" s="20" t="str">
        <f aca="false">MONTH(B14) &amp;"-"&amp; TEXT(WEEKNUM(B14, 1),"00")</f>
        <v>8-32</v>
      </c>
      <c r="AB14" s="20"/>
      <c r="AC14" s="20"/>
      <c r="AF14" s="20"/>
    </row>
    <row r="15" customFormat="false" ht="15.75" hidden="false" customHeight="true" outlineLevel="0" collapsed="false">
      <c r="A15" s="6" t="s">
        <v>29</v>
      </c>
      <c r="B15" s="30" t="n">
        <v>45513</v>
      </c>
      <c r="C15" s="22" t="s">
        <v>66</v>
      </c>
      <c r="D15" s="22" t="s">
        <v>31</v>
      </c>
      <c r="E15" s="23" t="s">
        <v>67</v>
      </c>
      <c r="F15" s="24" t="n">
        <v>11955238</v>
      </c>
      <c r="G15" s="25" t="n">
        <v>4</v>
      </c>
      <c r="H15" s="23" t="s">
        <v>33</v>
      </c>
      <c r="I15" s="11"/>
      <c r="J15" s="11" t="s">
        <v>38</v>
      </c>
      <c r="K15" s="11" t="s">
        <v>34</v>
      </c>
      <c r="L15" s="25" t="n">
        <v>180</v>
      </c>
      <c r="M15" s="14" t="n">
        <v>0.38</v>
      </c>
      <c r="N15" s="13" t="n">
        <v>179.62</v>
      </c>
      <c r="O15" s="13" t="n">
        <v>1.04</v>
      </c>
      <c r="P15" s="13" t="n">
        <v>186.804</v>
      </c>
      <c r="Q15" s="14" t="n">
        <v>17</v>
      </c>
      <c r="R15" s="13" t="n">
        <v>3175.66</v>
      </c>
      <c r="S15" s="15"/>
      <c r="T15" s="16"/>
      <c r="U15" s="13" t="n">
        <v>560.41</v>
      </c>
      <c r="V15" s="17" t="n">
        <f aca="false">+R15+S15+T15+U15</f>
        <v>3736.07</v>
      </c>
      <c r="W15" s="18" t="n">
        <f aca="false">V15-T15</f>
        <v>3736.07</v>
      </c>
      <c r="X15" s="19" t="n">
        <f aca="false">V15-S15-T15</f>
        <v>3736.07</v>
      </c>
      <c r="Y15" s="22" t="s">
        <v>31</v>
      </c>
      <c r="Z15" s="20" t="s">
        <v>35</v>
      </c>
      <c r="AA15" s="20" t="str">
        <f aca="false">MONTH(B15) &amp;"-"&amp; TEXT(WEEKNUM(B15, 1),"00")</f>
        <v>8-32</v>
      </c>
      <c r="AB15" s="20"/>
      <c r="AC15" s="20"/>
      <c r="AF15" s="20"/>
    </row>
    <row r="16" customFormat="false" ht="15.75" hidden="false" customHeight="true" outlineLevel="0" collapsed="false">
      <c r="A16" s="6" t="s">
        <v>29</v>
      </c>
      <c r="B16" s="30" t="n">
        <v>45513</v>
      </c>
      <c r="C16" s="22" t="s">
        <v>68</v>
      </c>
      <c r="D16" s="22" t="s">
        <v>31</v>
      </c>
      <c r="E16" s="23" t="s">
        <v>69</v>
      </c>
      <c r="F16" s="24" t="n">
        <v>11955239</v>
      </c>
      <c r="G16" s="25" t="n">
        <v>8</v>
      </c>
      <c r="H16" s="23" t="s">
        <v>33</v>
      </c>
      <c r="I16" s="11"/>
      <c r="J16" s="11" t="s">
        <v>38</v>
      </c>
      <c r="K16" s="11" t="s">
        <v>34</v>
      </c>
      <c r="L16" s="25" t="n">
        <v>402</v>
      </c>
      <c r="M16" s="14" t="n">
        <v>0.76</v>
      </c>
      <c r="N16" s="13" t="n">
        <v>401.24</v>
      </c>
      <c r="O16" s="13" t="n">
        <v>1.04</v>
      </c>
      <c r="P16" s="13" t="n">
        <v>417.28917</v>
      </c>
      <c r="Q16" s="14" t="n">
        <v>17</v>
      </c>
      <c r="R16" s="13" t="n">
        <v>7093.91</v>
      </c>
      <c r="S16" s="15"/>
      <c r="T16" s="16"/>
      <c r="U16" s="13" t="n">
        <v>1251.86</v>
      </c>
      <c r="V16" s="17" t="n">
        <f aca="false">+R16+S16+T16+U16</f>
        <v>8345.77</v>
      </c>
      <c r="W16" s="18" t="n">
        <f aca="false">V16-T16</f>
        <v>8345.77</v>
      </c>
      <c r="X16" s="19" t="n">
        <f aca="false">V16-S16-T16</f>
        <v>8345.77</v>
      </c>
      <c r="Y16" s="22" t="s">
        <v>31</v>
      </c>
      <c r="Z16" s="20" t="s">
        <v>35</v>
      </c>
      <c r="AA16" s="20" t="str">
        <f aca="false">MONTH(B16) &amp;"-"&amp; TEXT(WEEKNUM(B16, 1),"00")</f>
        <v>8-32</v>
      </c>
      <c r="AB16" s="20"/>
      <c r="AC16" s="20"/>
      <c r="AF16" s="20"/>
    </row>
    <row r="17" customFormat="false" ht="15.75" hidden="false" customHeight="true" outlineLevel="0" collapsed="false">
      <c r="A17" s="6" t="s">
        <v>45</v>
      </c>
      <c r="B17" s="26" t="n">
        <v>45513</v>
      </c>
      <c r="C17" s="6" t="s">
        <v>70</v>
      </c>
      <c r="D17" s="6" t="s">
        <v>47</v>
      </c>
      <c r="E17" s="9" t="s">
        <v>71</v>
      </c>
      <c r="F17" s="9" t="n">
        <v>9984215</v>
      </c>
      <c r="G17" s="10" t="n">
        <v>7</v>
      </c>
      <c r="H17" s="6" t="s">
        <v>33</v>
      </c>
      <c r="I17" s="9"/>
      <c r="J17" s="9" t="n">
        <v>24.6</v>
      </c>
      <c r="K17" s="6"/>
      <c r="L17" s="27" t="n">
        <v>291</v>
      </c>
      <c r="M17" s="17" t="n">
        <v>0.665</v>
      </c>
      <c r="N17" s="28" t="n">
        <v>290.335</v>
      </c>
      <c r="O17" s="28" t="n">
        <v>1.005</v>
      </c>
      <c r="P17" s="29" t="n">
        <v>291.7867</v>
      </c>
      <c r="Q17" s="28" t="n">
        <v>17</v>
      </c>
      <c r="R17" s="17" t="n">
        <v>4960.37</v>
      </c>
      <c r="S17" s="15"/>
      <c r="T17" s="15"/>
      <c r="U17" s="17" t="n">
        <v>875.36</v>
      </c>
      <c r="V17" s="17" t="n">
        <f aca="false">+R17+S17+T17+U17</f>
        <v>5835.73</v>
      </c>
      <c r="W17" s="18" t="n">
        <f aca="false">V17-T17</f>
        <v>5835.73</v>
      </c>
      <c r="X17" s="19" t="n">
        <f aca="false">V17-S17-T17</f>
        <v>5835.73</v>
      </c>
      <c r="Y17" s="6" t="s">
        <v>47</v>
      </c>
      <c r="Z17" s="20" t="s">
        <v>49</v>
      </c>
      <c r="AA17" s="20" t="str">
        <f aca="false">MONTH(B17) &amp;"-"&amp; TEXT(WEEKNUM(B17, 1),"00")</f>
        <v>8-32</v>
      </c>
      <c r="AB17" s="20"/>
      <c r="AC17" s="20"/>
      <c r="AF17" s="20"/>
    </row>
    <row r="18" customFormat="false" ht="15.75" hidden="false" customHeight="true" outlineLevel="0" collapsed="false">
      <c r="A18" s="6" t="s">
        <v>45</v>
      </c>
      <c r="B18" s="26" t="n">
        <v>45513</v>
      </c>
      <c r="C18" s="6" t="s">
        <v>54</v>
      </c>
      <c r="D18" s="6" t="s">
        <v>47</v>
      </c>
      <c r="E18" s="9" t="s">
        <v>72</v>
      </c>
      <c r="F18" s="9" t="n">
        <v>9984216</v>
      </c>
      <c r="G18" s="10" t="n">
        <v>11</v>
      </c>
      <c r="H18" s="6" t="s">
        <v>33</v>
      </c>
      <c r="I18" s="9"/>
      <c r="J18" s="9" t="n">
        <v>25</v>
      </c>
      <c r="K18" s="6"/>
      <c r="L18" s="27" t="n">
        <v>528</v>
      </c>
      <c r="M18" s="17" t="n">
        <v>1.045</v>
      </c>
      <c r="N18" s="28" t="n">
        <v>526.955</v>
      </c>
      <c r="O18" s="28" t="n">
        <v>1</v>
      </c>
      <c r="P18" s="29" t="n">
        <v>526.955</v>
      </c>
      <c r="Q18" s="28" t="n">
        <v>17</v>
      </c>
      <c r="R18" s="17" t="n">
        <v>8958.24</v>
      </c>
      <c r="S18" s="15"/>
      <c r="T18" s="15"/>
      <c r="U18" s="17" t="n">
        <v>1580.87</v>
      </c>
      <c r="V18" s="17" t="n">
        <f aca="false">+R18+S18+T18+U18</f>
        <v>10539.11</v>
      </c>
      <c r="W18" s="18" t="n">
        <f aca="false">V18-T18</f>
        <v>10539.11</v>
      </c>
      <c r="X18" s="19" t="n">
        <f aca="false">V18-S18-T18</f>
        <v>10539.11</v>
      </c>
      <c r="Y18" s="6" t="s">
        <v>47</v>
      </c>
      <c r="Z18" s="20" t="s">
        <v>49</v>
      </c>
      <c r="AA18" s="20" t="str">
        <f aca="false">MONTH(B18) &amp;"-"&amp; TEXT(WEEKNUM(B18, 1),"00")</f>
        <v>8-32</v>
      </c>
      <c r="AB18" s="20"/>
      <c r="AC18" s="20"/>
      <c r="AF18" s="20"/>
    </row>
    <row r="19" customFormat="false" ht="15.75" hidden="false" customHeight="true" outlineLevel="0" collapsed="false">
      <c r="A19" s="6" t="s">
        <v>45</v>
      </c>
      <c r="B19" s="26" t="n">
        <v>45513</v>
      </c>
      <c r="C19" s="6" t="s">
        <v>52</v>
      </c>
      <c r="D19" s="6" t="s">
        <v>47</v>
      </c>
      <c r="E19" s="9" t="s">
        <v>73</v>
      </c>
      <c r="F19" s="9" t="n">
        <v>9984217</v>
      </c>
      <c r="G19" s="10" t="n">
        <v>7</v>
      </c>
      <c r="H19" s="6" t="s">
        <v>33</v>
      </c>
      <c r="I19" s="9"/>
      <c r="J19" s="9" t="n">
        <v>24</v>
      </c>
      <c r="K19" s="6"/>
      <c r="L19" s="27" t="n">
        <v>314</v>
      </c>
      <c r="M19" s="17" t="n">
        <v>0.665</v>
      </c>
      <c r="N19" s="28" t="n">
        <v>313.335</v>
      </c>
      <c r="O19" s="28" t="n">
        <v>1.013</v>
      </c>
      <c r="P19" s="29" t="n">
        <v>317.4084</v>
      </c>
      <c r="Q19" s="28" t="n">
        <v>17</v>
      </c>
      <c r="R19" s="17" t="n">
        <v>5395.94</v>
      </c>
      <c r="S19" s="15"/>
      <c r="T19" s="15"/>
      <c r="U19" s="17" t="n">
        <v>952.23</v>
      </c>
      <c r="V19" s="17" t="n">
        <f aca="false">+R19+S19+T19+U19</f>
        <v>6348.17</v>
      </c>
      <c r="W19" s="18" t="n">
        <f aca="false">V19-T19</f>
        <v>6348.17</v>
      </c>
      <c r="X19" s="19" t="n">
        <f aca="false">V19-S19-T19</f>
        <v>6348.17</v>
      </c>
      <c r="Y19" s="6" t="s">
        <v>47</v>
      </c>
      <c r="Z19" s="20" t="s">
        <v>49</v>
      </c>
      <c r="AA19" s="20" t="str">
        <f aca="false">MONTH(B19) &amp;"-"&amp; TEXT(WEEKNUM(B19, 1),"00")</f>
        <v>8-32</v>
      </c>
      <c r="AB19" s="20"/>
      <c r="AC19" s="20"/>
      <c r="AF19" s="20"/>
    </row>
    <row r="20" customFormat="false" ht="15.75" hidden="false" customHeight="true" outlineLevel="0" collapsed="false">
      <c r="A20" s="6" t="s">
        <v>29</v>
      </c>
      <c r="B20" s="30" t="n">
        <v>45514</v>
      </c>
      <c r="C20" s="22" t="s">
        <v>74</v>
      </c>
      <c r="D20" s="22" t="s">
        <v>31</v>
      </c>
      <c r="E20" s="23" t="s">
        <v>75</v>
      </c>
      <c r="F20" s="24" t="n">
        <v>11955240</v>
      </c>
      <c r="G20" s="25" t="n">
        <v>26</v>
      </c>
      <c r="H20" s="23" t="s">
        <v>33</v>
      </c>
      <c r="I20" s="11"/>
      <c r="J20" s="11" t="s">
        <v>38</v>
      </c>
      <c r="K20" s="11" t="s">
        <v>76</v>
      </c>
      <c r="L20" s="25" t="n">
        <v>1231</v>
      </c>
      <c r="M20" s="14" t="n">
        <v>2.47</v>
      </c>
      <c r="N20" s="13" t="n">
        <v>1228.53</v>
      </c>
      <c r="O20" s="13" t="n">
        <v>1.04</v>
      </c>
      <c r="P20" s="13" t="n">
        <v>1277.67</v>
      </c>
      <c r="Q20" s="14" t="n">
        <v>17</v>
      </c>
      <c r="R20" s="13" t="n">
        <v>21720.39</v>
      </c>
      <c r="S20" s="15"/>
      <c r="T20" s="16"/>
      <c r="U20" s="13" t="n">
        <v>3833.01</v>
      </c>
      <c r="V20" s="17" t="n">
        <f aca="false">+R20+S20+T20+U20</f>
        <v>25553.4</v>
      </c>
      <c r="W20" s="18" t="n">
        <f aca="false">V20-T20</f>
        <v>25553.4</v>
      </c>
      <c r="X20" s="19" t="n">
        <f aca="false">V20-S20-T20</f>
        <v>25553.4</v>
      </c>
      <c r="Y20" s="22" t="s">
        <v>31</v>
      </c>
      <c r="Z20" s="20" t="s">
        <v>35</v>
      </c>
      <c r="AA20" s="20" t="str">
        <f aca="false">MONTH(B20) &amp;"-"&amp; TEXT(WEEKNUM(B20, 1),"00")</f>
        <v>8-32</v>
      </c>
      <c r="AB20" s="20"/>
      <c r="AC20" s="20"/>
      <c r="AF20" s="20"/>
    </row>
    <row r="21" customFormat="false" ht="15.75" hidden="false" customHeight="true" outlineLevel="0" collapsed="false">
      <c r="A21" s="6" t="s">
        <v>29</v>
      </c>
      <c r="B21" s="30" t="n">
        <v>45514</v>
      </c>
      <c r="C21" s="22" t="s">
        <v>77</v>
      </c>
      <c r="D21" s="22" t="s">
        <v>31</v>
      </c>
      <c r="E21" s="23" t="s">
        <v>78</v>
      </c>
      <c r="F21" s="24" t="n">
        <v>11955241</v>
      </c>
      <c r="G21" s="25" t="n">
        <v>21</v>
      </c>
      <c r="H21" s="23" t="s">
        <v>33</v>
      </c>
      <c r="I21" s="11"/>
      <c r="J21" s="11" t="s">
        <v>38</v>
      </c>
      <c r="K21" s="11" t="s">
        <v>34</v>
      </c>
      <c r="L21" s="25" t="n">
        <v>953</v>
      </c>
      <c r="M21" s="14" t="n">
        <v>1.955</v>
      </c>
      <c r="N21" s="13" t="n">
        <v>951.01</v>
      </c>
      <c r="O21" s="13" t="n">
        <v>1.04</v>
      </c>
      <c r="P21" s="13" t="n">
        <v>989.05</v>
      </c>
      <c r="Q21" s="14" t="n">
        <v>17</v>
      </c>
      <c r="R21" s="13" t="n">
        <v>16813.85</v>
      </c>
      <c r="S21" s="15"/>
      <c r="T21" s="16"/>
      <c r="U21" s="13" t="n">
        <v>2967.15</v>
      </c>
      <c r="V21" s="17" t="n">
        <f aca="false">+R21+S21+T21+U21</f>
        <v>19781</v>
      </c>
      <c r="W21" s="18" t="n">
        <f aca="false">V21-T21</f>
        <v>19781</v>
      </c>
      <c r="X21" s="19" t="n">
        <f aca="false">V21-S21-T21</f>
        <v>19781</v>
      </c>
      <c r="Y21" s="22" t="s">
        <v>31</v>
      </c>
      <c r="Z21" s="20" t="s">
        <v>35</v>
      </c>
      <c r="AA21" s="20" t="str">
        <f aca="false">MONTH(B21) &amp;"-"&amp; TEXT(WEEKNUM(B21, 1),"00")</f>
        <v>8-32</v>
      </c>
      <c r="AB21" s="20"/>
      <c r="AC21" s="20"/>
      <c r="AF21" s="20"/>
    </row>
    <row r="22" customFormat="false" ht="15.75" hidden="false" customHeight="true" outlineLevel="0" collapsed="false">
      <c r="A22" s="6" t="s">
        <v>29</v>
      </c>
      <c r="B22" s="30" t="n">
        <v>45514</v>
      </c>
      <c r="C22" s="22" t="s">
        <v>79</v>
      </c>
      <c r="D22" s="22" t="s">
        <v>31</v>
      </c>
      <c r="E22" s="23" t="s">
        <v>80</v>
      </c>
      <c r="F22" s="24" t="n">
        <v>11955242</v>
      </c>
      <c r="G22" s="25" t="n">
        <v>16</v>
      </c>
      <c r="H22" s="23" t="s">
        <v>33</v>
      </c>
      <c r="I22" s="11"/>
      <c r="J22" s="11" t="s">
        <v>38</v>
      </c>
      <c r="K22" s="11" t="s">
        <v>34</v>
      </c>
      <c r="L22" s="25" t="n">
        <v>735</v>
      </c>
      <c r="M22" s="14" t="n">
        <v>1.52</v>
      </c>
      <c r="N22" s="13" t="n">
        <v>733.48</v>
      </c>
      <c r="O22" s="13" t="n">
        <v>1.04</v>
      </c>
      <c r="P22" s="13" t="n">
        <v>762.819</v>
      </c>
      <c r="Q22" s="14" t="n">
        <v>17</v>
      </c>
      <c r="R22" s="13" t="n">
        <v>12967.92</v>
      </c>
      <c r="S22" s="15"/>
      <c r="T22" s="16"/>
      <c r="U22" s="13" t="n">
        <v>2288.45</v>
      </c>
      <c r="V22" s="17" t="n">
        <f aca="false">+R22+S22+T22+U22</f>
        <v>15256.37</v>
      </c>
      <c r="W22" s="18" t="n">
        <f aca="false">V22-T22</f>
        <v>15256.37</v>
      </c>
      <c r="X22" s="19" t="n">
        <f aca="false">V22-S22-T22</f>
        <v>15256.37</v>
      </c>
      <c r="Y22" s="22" t="s">
        <v>31</v>
      </c>
      <c r="Z22" s="20" t="s">
        <v>35</v>
      </c>
      <c r="AA22" s="20" t="str">
        <f aca="false">MONTH(B22) &amp;"-"&amp; TEXT(WEEKNUM(B22, 1),"00")</f>
        <v>8-32</v>
      </c>
      <c r="AB22" s="20"/>
      <c r="AC22" s="20"/>
      <c r="AF22" s="20"/>
    </row>
    <row r="23" customFormat="false" ht="15.75" hidden="false" customHeight="true" outlineLevel="0" collapsed="false">
      <c r="A23" s="6" t="s">
        <v>29</v>
      </c>
      <c r="B23" s="30" t="n">
        <v>45516</v>
      </c>
      <c r="C23" s="22" t="s">
        <v>81</v>
      </c>
      <c r="D23" s="22" t="s">
        <v>31</v>
      </c>
      <c r="E23" s="23" t="s">
        <v>82</v>
      </c>
      <c r="F23" s="24" t="n">
        <v>11955243</v>
      </c>
      <c r="G23" s="25" t="n">
        <v>32</v>
      </c>
      <c r="H23" s="23" t="s">
        <v>33</v>
      </c>
      <c r="I23" s="11"/>
      <c r="J23" s="11" t="s">
        <v>38</v>
      </c>
      <c r="K23" s="11" t="s">
        <v>76</v>
      </c>
      <c r="L23" s="25" t="n">
        <v>1542</v>
      </c>
      <c r="M23" s="14" t="n">
        <v>3.04</v>
      </c>
      <c r="N23" s="13" t="n">
        <v>1538.96</v>
      </c>
      <c r="O23" s="13" t="n">
        <v>1.04</v>
      </c>
      <c r="P23" s="13" t="n">
        <v>1600.518</v>
      </c>
      <c r="Q23" s="14" t="n">
        <v>17</v>
      </c>
      <c r="R23" s="13" t="n">
        <v>27208.8</v>
      </c>
      <c r="S23" s="31"/>
      <c r="T23" s="31"/>
      <c r="U23" s="13" t="n">
        <v>4801.55</v>
      </c>
      <c r="V23" s="17" t="n">
        <v>32010.35</v>
      </c>
      <c r="W23" s="18" t="n">
        <f aca="false">V23-T23</f>
        <v>32010.35</v>
      </c>
      <c r="X23" s="19" t="n">
        <f aca="false">V23-S23-T23</f>
        <v>32010.35</v>
      </c>
      <c r="Y23" s="22" t="s">
        <v>31</v>
      </c>
      <c r="Z23" s="20" t="s">
        <v>35</v>
      </c>
      <c r="AA23" s="20" t="str">
        <f aca="false">MONTH(B23) &amp;"-"&amp; TEXT(WEEKNUM(B23, 1),"00")</f>
        <v>8-33</v>
      </c>
      <c r="AB23" s="20"/>
      <c r="AC23" s="20"/>
      <c r="AF23" s="20"/>
    </row>
    <row r="24" customFormat="false" ht="15.75" hidden="false" customHeight="true" outlineLevel="0" collapsed="false">
      <c r="A24" s="6" t="s">
        <v>29</v>
      </c>
      <c r="B24" s="30" t="n">
        <v>45516</v>
      </c>
      <c r="C24" s="22" t="s">
        <v>83</v>
      </c>
      <c r="D24" s="22" t="s">
        <v>31</v>
      </c>
      <c r="E24" s="23" t="s">
        <v>84</v>
      </c>
      <c r="F24" s="24" t="n">
        <v>11955244</v>
      </c>
      <c r="G24" s="25" t="n">
        <v>6</v>
      </c>
      <c r="H24" s="23" t="s">
        <v>33</v>
      </c>
      <c r="I24" s="11"/>
      <c r="J24" s="11" t="s">
        <v>38</v>
      </c>
      <c r="K24" s="11" t="s">
        <v>44</v>
      </c>
      <c r="L24" s="25" t="n">
        <v>290</v>
      </c>
      <c r="M24" s="14" t="n">
        <v>0.57</v>
      </c>
      <c r="N24" s="13" t="n">
        <v>289.43</v>
      </c>
      <c r="O24" s="13" t="n">
        <v>1.04</v>
      </c>
      <c r="P24" s="13" t="n">
        <v>301.007</v>
      </c>
      <c r="Q24" s="14" t="n">
        <v>17</v>
      </c>
      <c r="R24" s="13" t="n">
        <v>5117.11</v>
      </c>
      <c r="S24" s="31"/>
      <c r="T24" s="31"/>
      <c r="U24" s="13" t="n">
        <v>903.02</v>
      </c>
      <c r="V24" s="17" t="n">
        <v>6020.13</v>
      </c>
      <c r="W24" s="18" t="n">
        <f aca="false">V24-T24</f>
        <v>6020.13</v>
      </c>
      <c r="X24" s="19" t="n">
        <f aca="false">V24-S24-T24</f>
        <v>6020.13</v>
      </c>
      <c r="Y24" s="22" t="s">
        <v>31</v>
      </c>
      <c r="Z24" s="20" t="s">
        <v>35</v>
      </c>
      <c r="AA24" s="20" t="str">
        <f aca="false">MONTH(B24) &amp;"-"&amp; TEXT(WEEKNUM(B24, 1),"00")</f>
        <v>8-33</v>
      </c>
      <c r="AB24" s="20"/>
      <c r="AC24" s="20"/>
      <c r="AF24" s="20"/>
    </row>
    <row r="25" customFormat="false" ht="15.75" hidden="false" customHeight="true" outlineLevel="0" collapsed="false">
      <c r="A25" s="6" t="s">
        <v>29</v>
      </c>
      <c r="B25" s="30" t="n">
        <v>45517</v>
      </c>
      <c r="C25" s="6" t="s">
        <v>85</v>
      </c>
      <c r="D25" s="6" t="s">
        <v>31</v>
      </c>
      <c r="E25" s="6" t="s">
        <v>86</v>
      </c>
      <c r="F25" s="9" t="n">
        <v>11955245</v>
      </c>
      <c r="G25" s="10" t="n">
        <v>2</v>
      </c>
      <c r="H25" s="8" t="s">
        <v>33</v>
      </c>
      <c r="I25" s="9"/>
      <c r="J25" s="9" t="n">
        <v>22</v>
      </c>
      <c r="K25" s="9" t="n">
        <v>92</v>
      </c>
      <c r="L25" s="9" t="n">
        <v>97</v>
      </c>
      <c r="M25" s="17" t="n">
        <v>0.19</v>
      </c>
      <c r="N25" s="9" t="n">
        <v>96.81</v>
      </c>
      <c r="O25" s="17" t="n">
        <v>1.04</v>
      </c>
      <c r="P25" s="28" t="n">
        <v>100.682</v>
      </c>
      <c r="Q25" s="14" t="n">
        <v>17</v>
      </c>
      <c r="R25" s="13" t="n">
        <v>1711.59</v>
      </c>
      <c r="S25" s="15"/>
      <c r="T25" s="15"/>
      <c r="U25" s="28" t="n">
        <v>302.04</v>
      </c>
      <c r="V25" s="17" t="n">
        <f aca="false">+R25+S25+T25+U25</f>
        <v>2013.63</v>
      </c>
      <c r="W25" s="18" t="n">
        <f aca="false">V25-T25</f>
        <v>2013.63</v>
      </c>
      <c r="X25" s="19" t="n">
        <f aca="false">V25-S25-T25</f>
        <v>2013.63</v>
      </c>
      <c r="Y25" s="6" t="s">
        <v>31</v>
      </c>
      <c r="Z25" s="20" t="s">
        <v>35</v>
      </c>
      <c r="AA25" s="20" t="str">
        <f aca="false">MONTH(B25) &amp;"-"&amp; TEXT(WEEKNUM(B25, 1),"00")</f>
        <v>8-33</v>
      </c>
      <c r="AB25" s="20"/>
      <c r="AC25" s="20"/>
      <c r="AF25" s="20"/>
    </row>
    <row r="26" customFormat="false" ht="15.75" hidden="false" customHeight="true" outlineLevel="0" collapsed="false">
      <c r="A26" s="6" t="s">
        <v>29</v>
      </c>
      <c r="B26" s="30" t="n">
        <v>45517</v>
      </c>
      <c r="C26" s="22" t="s">
        <v>87</v>
      </c>
      <c r="D26" s="22" t="s">
        <v>31</v>
      </c>
      <c r="E26" s="23" t="s">
        <v>88</v>
      </c>
      <c r="F26" s="24" t="n">
        <v>11955246</v>
      </c>
      <c r="G26" s="25" t="n">
        <v>9</v>
      </c>
      <c r="H26" s="23" t="s">
        <v>33</v>
      </c>
      <c r="I26" s="11"/>
      <c r="J26" s="11" t="s">
        <v>38</v>
      </c>
      <c r="K26" s="11" t="s">
        <v>44</v>
      </c>
      <c r="L26" s="25" t="n">
        <v>412</v>
      </c>
      <c r="M26" s="14" t="n">
        <v>0.855</v>
      </c>
      <c r="N26" s="13" t="n">
        <v>411.145</v>
      </c>
      <c r="O26" s="14" t="n">
        <v>1.04</v>
      </c>
      <c r="P26" s="13" t="n">
        <v>427.59</v>
      </c>
      <c r="Q26" s="14" t="n">
        <v>17</v>
      </c>
      <c r="R26" s="13" t="n">
        <v>7269.03</v>
      </c>
      <c r="S26" s="31"/>
      <c r="T26" s="31"/>
      <c r="U26" s="13" t="n">
        <v>1282.77</v>
      </c>
      <c r="V26" s="17" t="n">
        <f aca="false">+R26+S26+T26+U26</f>
        <v>8551.8</v>
      </c>
      <c r="W26" s="18" t="n">
        <f aca="false">V26-T26</f>
        <v>8551.8</v>
      </c>
      <c r="X26" s="19" t="n">
        <f aca="false">V26-S26-T26</f>
        <v>8551.8</v>
      </c>
      <c r="Y26" s="22" t="s">
        <v>31</v>
      </c>
      <c r="Z26" s="20" t="s">
        <v>35</v>
      </c>
      <c r="AA26" s="20" t="str">
        <f aca="false">MONTH(B26) &amp;"-"&amp; TEXT(WEEKNUM(B26, 1),"00")</f>
        <v>8-33</v>
      </c>
      <c r="AB26" s="20"/>
      <c r="AC26" s="20"/>
      <c r="AF26" s="20"/>
    </row>
    <row r="27" customFormat="false" ht="15.75" hidden="false" customHeight="true" outlineLevel="0" collapsed="false">
      <c r="A27" s="6" t="s">
        <v>29</v>
      </c>
      <c r="B27" s="30" t="n">
        <v>45517</v>
      </c>
      <c r="C27" s="22" t="s">
        <v>89</v>
      </c>
      <c r="D27" s="22" t="s">
        <v>31</v>
      </c>
      <c r="E27" s="23" t="s">
        <v>90</v>
      </c>
      <c r="F27" s="24" t="n">
        <v>11955247</v>
      </c>
      <c r="G27" s="25" t="n">
        <v>15</v>
      </c>
      <c r="H27" s="23" t="s">
        <v>33</v>
      </c>
      <c r="I27" s="11"/>
      <c r="J27" s="11" t="s">
        <v>38</v>
      </c>
      <c r="K27" s="11" t="s">
        <v>44</v>
      </c>
      <c r="L27" s="25" t="n">
        <v>700</v>
      </c>
      <c r="M27" s="14" t="n">
        <v>1.425</v>
      </c>
      <c r="N27" s="13" t="n">
        <v>698.575</v>
      </c>
      <c r="O27" s="14" t="n">
        <v>1.04</v>
      </c>
      <c r="P27" s="13" t="n">
        <v>726.518</v>
      </c>
      <c r="Q27" s="14" t="n">
        <v>17</v>
      </c>
      <c r="R27" s="13" t="n">
        <v>12350.8</v>
      </c>
      <c r="S27" s="31"/>
      <c r="T27" s="31"/>
      <c r="U27" s="13" t="n">
        <v>2179.55</v>
      </c>
      <c r="V27" s="17" t="n">
        <f aca="false">+R27+S27+T27+U27</f>
        <v>14530.35</v>
      </c>
      <c r="W27" s="18" t="n">
        <f aca="false">V27-T27</f>
        <v>14530.35</v>
      </c>
      <c r="X27" s="19" t="n">
        <f aca="false">V27-S27-T27</f>
        <v>14530.35</v>
      </c>
      <c r="Y27" s="22" t="s">
        <v>31</v>
      </c>
      <c r="Z27" s="20" t="s">
        <v>35</v>
      </c>
      <c r="AA27" s="20" t="str">
        <f aca="false">MONTH(B27) &amp;"-"&amp; TEXT(WEEKNUM(B27, 1),"00")</f>
        <v>8-33</v>
      </c>
      <c r="AB27" s="20"/>
      <c r="AC27" s="20"/>
      <c r="AF27" s="20"/>
    </row>
    <row r="28" customFormat="false" ht="15.75" hidden="false" customHeight="true" outlineLevel="0" collapsed="false">
      <c r="A28" s="6" t="s">
        <v>29</v>
      </c>
      <c r="B28" s="30" t="n">
        <v>45517</v>
      </c>
      <c r="C28" s="22" t="s">
        <v>81</v>
      </c>
      <c r="D28" s="22" t="s">
        <v>31</v>
      </c>
      <c r="E28" s="23" t="s">
        <v>91</v>
      </c>
      <c r="F28" s="24" t="n">
        <v>11955248</v>
      </c>
      <c r="G28" s="25" t="n">
        <v>15</v>
      </c>
      <c r="H28" s="23" t="s">
        <v>33</v>
      </c>
      <c r="I28" s="11"/>
      <c r="J28" s="11" t="s">
        <v>38</v>
      </c>
      <c r="K28" s="11" t="s">
        <v>44</v>
      </c>
      <c r="L28" s="25" t="n">
        <v>703</v>
      </c>
      <c r="M28" s="14" t="n">
        <v>1.425</v>
      </c>
      <c r="N28" s="13" t="n">
        <v>701.575</v>
      </c>
      <c r="O28" s="14" t="n">
        <v>1.04</v>
      </c>
      <c r="P28" s="13" t="n">
        <v>729.638</v>
      </c>
      <c r="Q28" s="14" t="n">
        <v>17</v>
      </c>
      <c r="R28" s="13" t="n">
        <v>12403.84</v>
      </c>
      <c r="S28" s="31"/>
      <c r="T28" s="31"/>
      <c r="U28" s="13" t="n">
        <v>2188.91</v>
      </c>
      <c r="V28" s="17" t="n">
        <f aca="false">+R28+S28+T28+U28</f>
        <v>14592.75</v>
      </c>
      <c r="W28" s="18" t="n">
        <f aca="false">V28-T28</f>
        <v>14592.75</v>
      </c>
      <c r="X28" s="19" t="n">
        <f aca="false">V28-S28-T28</f>
        <v>14592.75</v>
      </c>
      <c r="Y28" s="22" t="s">
        <v>31</v>
      </c>
      <c r="Z28" s="20" t="s">
        <v>35</v>
      </c>
      <c r="AA28" s="20" t="str">
        <f aca="false">MONTH(B28) &amp;"-"&amp; TEXT(WEEKNUM(B28, 1),"00")</f>
        <v>8-33</v>
      </c>
      <c r="AB28" s="20"/>
      <c r="AC28" s="20"/>
      <c r="AF28" s="20"/>
    </row>
    <row r="29" customFormat="false" ht="15.75" hidden="false" customHeight="true" outlineLevel="0" collapsed="false">
      <c r="A29" s="6" t="s">
        <v>45</v>
      </c>
      <c r="B29" s="26" t="n">
        <v>45517</v>
      </c>
      <c r="C29" s="6" t="s">
        <v>92</v>
      </c>
      <c r="D29" s="6" t="s">
        <v>47</v>
      </c>
      <c r="E29" s="9" t="s">
        <v>93</v>
      </c>
      <c r="F29" s="9" t="n">
        <v>9984218</v>
      </c>
      <c r="G29" s="10" t="n">
        <v>28</v>
      </c>
      <c r="H29" s="6" t="s">
        <v>33</v>
      </c>
      <c r="I29" s="9"/>
      <c r="J29" s="9" t="n">
        <v>24.5</v>
      </c>
      <c r="K29" s="6"/>
      <c r="L29" s="27" t="n">
        <v>1362</v>
      </c>
      <c r="M29" s="12" t="n">
        <f aca="false">+G29*0.095</f>
        <v>2.66</v>
      </c>
      <c r="N29" s="12" t="n">
        <f aca="false">+L29-M29</f>
        <v>1359.34</v>
      </c>
      <c r="O29" s="28" t="n">
        <v>1.006</v>
      </c>
      <c r="P29" s="32" t="n">
        <f aca="false">+N29*O29</f>
        <v>1367.49604</v>
      </c>
      <c r="Q29" s="28" t="n">
        <v>17</v>
      </c>
      <c r="R29" s="17" t="n">
        <v>23247.43</v>
      </c>
      <c r="S29" s="15"/>
      <c r="T29" s="15"/>
      <c r="U29" s="17" t="n">
        <v>4102.49</v>
      </c>
      <c r="V29" s="17" t="n">
        <f aca="false">+R29+S29+T29+U29</f>
        <v>27349.92</v>
      </c>
      <c r="W29" s="18" t="n">
        <f aca="false">V29-T29</f>
        <v>27349.92</v>
      </c>
      <c r="X29" s="19" t="n">
        <f aca="false">V29-S29-T29</f>
        <v>27349.92</v>
      </c>
      <c r="Y29" s="6" t="s">
        <v>47</v>
      </c>
      <c r="Z29" s="20" t="s">
        <v>49</v>
      </c>
      <c r="AA29" s="20" t="str">
        <f aca="false">MONTH(B29) &amp;"-"&amp; TEXT(WEEKNUM(B29, 1),"00")</f>
        <v>8-33</v>
      </c>
      <c r="AB29" s="20"/>
      <c r="AC29" s="20"/>
      <c r="AF29" s="20"/>
    </row>
    <row r="30" customFormat="false" ht="15.75" hidden="false" customHeight="true" outlineLevel="0" collapsed="false">
      <c r="A30" s="6" t="s">
        <v>45</v>
      </c>
      <c r="B30" s="26" t="n">
        <v>45517</v>
      </c>
      <c r="C30" s="6" t="s">
        <v>94</v>
      </c>
      <c r="D30" s="6" t="s">
        <v>47</v>
      </c>
      <c r="E30" s="9" t="s">
        <v>95</v>
      </c>
      <c r="F30" s="9" t="n">
        <v>9984219</v>
      </c>
      <c r="G30" s="10" t="n">
        <v>34</v>
      </c>
      <c r="H30" s="6" t="s">
        <v>33</v>
      </c>
      <c r="I30" s="9"/>
      <c r="J30" s="9" t="n">
        <v>26</v>
      </c>
      <c r="K30" s="6"/>
      <c r="L30" s="27" t="n">
        <v>1614</v>
      </c>
      <c r="M30" s="12" t="n">
        <f aca="false">+G30*0.095</f>
        <v>3.23</v>
      </c>
      <c r="N30" s="12" t="n">
        <f aca="false">+L30-M30</f>
        <v>1610.77</v>
      </c>
      <c r="O30" s="28" t="n">
        <v>0.986</v>
      </c>
      <c r="P30" s="33" t="n">
        <f aca="false">+N30*O30</f>
        <v>1588.21922</v>
      </c>
      <c r="Q30" s="28" t="n">
        <v>17</v>
      </c>
      <c r="R30" s="17" t="n">
        <v>26999.73</v>
      </c>
      <c r="S30" s="15"/>
      <c r="T30" s="15"/>
      <c r="U30" s="17" t="n">
        <v>4764.66</v>
      </c>
      <c r="V30" s="17" t="n">
        <f aca="false">+R30+S30+T30+U30</f>
        <v>31764.39</v>
      </c>
      <c r="W30" s="18" t="n">
        <f aca="false">V30-T30</f>
        <v>31764.39</v>
      </c>
      <c r="X30" s="19" t="n">
        <f aca="false">V30-S30-T30</f>
        <v>31764.39</v>
      </c>
      <c r="Y30" s="6" t="s">
        <v>47</v>
      </c>
      <c r="Z30" s="20" t="s">
        <v>49</v>
      </c>
      <c r="AA30" s="20" t="str">
        <f aca="false">MONTH(B30) &amp;"-"&amp; TEXT(WEEKNUM(B30, 1),"00")</f>
        <v>8-33</v>
      </c>
      <c r="AB30" s="20"/>
      <c r="AC30" s="20"/>
      <c r="AF30" s="20"/>
    </row>
    <row r="31" customFormat="false" ht="15.75" hidden="false" customHeight="true" outlineLevel="0" collapsed="false">
      <c r="A31" s="6" t="s">
        <v>45</v>
      </c>
      <c r="B31" s="26" t="n">
        <v>45517</v>
      </c>
      <c r="C31" s="6" t="s">
        <v>96</v>
      </c>
      <c r="D31" s="6" t="s">
        <v>47</v>
      </c>
      <c r="E31" s="9" t="s">
        <v>97</v>
      </c>
      <c r="F31" s="9" t="n">
        <v>9984220</v>
      </c>
      <c r="G31" s="10" t="n">
        <v>13</v>
      </c>
      <c r="H31" s="6" t="s">
        <v>33</v>
      </c>
      <c r="I31" s="9"/>
      <c r="J31" s="9" t="n">
        <v>24.8</v>
      </c>
      <c r="K31" s="6"/>
      <c r="L31" s="27" t="n">
        <v>606</v>
      </c>
      <c r="M31" s="17" t="n">
        <v>1.235</v>
      </c>
      <c r="N31" s="12" t="n">
        <f aca="false">+L31-M31</f>
        <v>604.765</v>
      </c>
      <c r="O31" s="28" t="n">
        <v>1.002</v>
      </c>
      <c r="P31" s="33" t="n">
        <f aca="false">+N31*O31</f>
        <v>605.97453</v>
      </c>
      <c r="Q31" s="28" t="n">
        <v>17</v>
      </c>
      <c r="R31" s="17" t="n">
        <v>10301.57</v>
      </c>
      <c r="S31" s="15"/>
      <c r="T31" s="15"/>
      <c r="U31" s="17" t="n">
        <v>1817.92</v>
      </c>
      <c r="V31" s="17" t="n">
        <f aca="false">+R31+S31+T31+U31</f>
        <v>12119.49</v>
      </c>
      <c r="W31" s="18" t="n">
        <f aca="false">V31-T31</f>
        <v>12119.49</v>
      </c>
      <c r="X31" s="19" t="n">
        <f aca="false">V31-S31-T31</f>
        <v>12119.49</v>
      </c>
      <c r="Y31" s="6" t="s">
        <v>47</v>
      </c>
      <c r="Z31" s="20" t="s">
        <v>49</v>
      </c>
      <c r="AA31" s="20" t="str">
        <f aca="false">MONTH(B31) &amp;"-"&amp; TEXT(WEEKNUM(B31, 1),"00")</f>
        <v>8-33</v>
      </c>
      <c r="AB31" s="20"/>
      <c r="AC31" s="20"/>
      <c r="AF31" s="20"/>
    </row>
    <row r="32" customFormat="false" ht="15.75" hidden="false" customHeight="true" outlineLevel="0" collapsed="false">
      <c r="A32" s="6" t="s">
        <v>45</v>
      </c>
      <c r="B32" s="26" t="n">
        <v>45517</v>
      </c>
      <c r="C32" s="6" t="s">
        <v>52</v>
      </c>
      <c r="D32" s="6" t="s">
        <v>47</v>
      </c>
      <c r="E32" s="9" t="s">
        <v>98</v>
      </c>
      <c r="F32" s="9" t="n">
        <v>9984221</v>
      </c>
      <c r="G32" s="10" t="n">
        <v>34</v>
      </c>
      <c r="H32" s="6" t="s">
        <v>33</v>
      </c>
      <c r="I32" s="9"/>
      <c r="J32" s="9" t="n">
        <v>25.1</v>
      </c>
      <c r="K32" s="6"/>
      <c r="L32" s="27" t="n">
        <v>1593</v>
      </c>
      <c r="M32" s="17" t="n">
        <v>3.23</v>
      </c>
      <c r="N32" s="12" t="n">
        <f aca="false">+L32-M32</f>
        <v>1589.77</v>
      </c>
      <c r="O32" s="28" t="n">
        <v>0.998</v>
      </c>
      <c r="P32" s="33" t="n">
        <f aca="false">+N32*O32</f>
        <v>1586.59046</v>
      </c>
      <c r="Q32" s="28" t="n">
        <v>17</v>
      </c>
      <c r="R32" s="17" t="n">
        <v>26972.04</v>
      </c>
      <c r="S32" s="15"/>
      <c r="T32" s="15"/>
      <c r="U32" s="17" t="n">
        <v>4759.77</v>
      </c>
      <c r="V32" s="17" t="n">
        <f aca="false">+R32+S32+T32+U32</f>
        <v>31731.81</v>
      </c>
      <c r="W32" s="18" t="n">
        <f aca="false">V32-T32</f>
        <v>31731.81</v>
      </c>
      <c r="X32" s="19" t="n">
        <f aca="false">V32-S32-T32</f>
        <v>31731.81</v>
      </c>
      <c r="Y32" s="6" t="s">
        <v>47</v>
      </c>
      <c r="Z32" s="20" t="s">
        <v>49</v>
      </c>
      <c r="AA32" s="20" t="str">
        <f aca="false">MONTH(B32) &amp;"-"&amp; TEXT(WEEKNUM(B32, 1),"00")</f>
        <v>8-33</v>
      </c>
      <c r="AB32" s="20"/>
      <c r="AC32" s="20"/>
      <c r="AF32" s="20"/>
    </row>
    <row r="33" customFormat="false" ht="15.75" hidden="false" customHeight="true" outlineLevel="0" collapsed="false">
      <c r="A33" s="6" t="s">
        <v>45</v>
      </c>
      <c r="B33" s="26" t="n">
        <v>45517</v>
      </c>
      <c r="C33" s="6" t="s">
        <v>99</v>
      </c>
      <c r="D33" s="6" t="s">
        <v>47</v>
      </c>
      <c r="E33" s="9" t="s">
        <v>100</v>
      </c>
      <c r="F33" s="9" t="n">
        <v>9984222</v>
      </c>
      <c r="G33" s="10" t="n">
        <v>13</v>
      </c>
      <c r="H33" s="6" t="s">
        <v>33</v>
      </c>
      <c r="I33" s="9"/>
      <c r="J33" s="9" t="n">
        <v>24.8</v>
      </c>
      <c r="K33" s="6"/>
      <c r="L33" s="27" t="n">
        <v>656</v>
      </c>
      <c r="M33" s="17" t="n">
        <v>1.235</v>
      </c>
      <c r="N33" s="32" t="n">
        <f aca="false">+L33-M33</f>
        <v>654.765</v>
      </c>
      <c r="O33" s="28" t="n">
        <v>1.002</v>
      </c>
      <c r="P33" s="33" t="n">
        <f aca="false">+N33*O33</f>
        <v>656.07453</v>
      </c>
      <c r="Q33" s="28" t="n">
        <v>17</v>
      </c>
      <c r="R33" s="17" t="n">
        <v>11153.27</v>
      </c>
      <c r="S33" s="15"/>
      <c r="T33" s="15"/>
      <c r="U33" s="17" t="n">
        <v>1968.22</v>
      </c>
      <c r="V33" s="17" t="n">
        <f aca="false">+R33+S33+T33+U33</f>
        <v>13121.49</v>
      </c>
      <c r="W33" s="18" t="n">
        <f aca="false">V33-T33</f>
        <v>13121.49</v>
      </c>
      <c r="X33" s="19" t="n">
        <f aca="false">V33-S33-T33</f>
        <v>13121.49</v>
      </c>
      <c r="Y33" s="6" t="s">
        <v>47</v>
      </c>
      <c r="Z33" s="20" t="s">
        <v>49</v>
      </c>
      <c r="AA33" s="20" t="str">
        <f aca="false">MONTH(B33) &amp;"-"&amp; TEXT(WEEKNUM(B33, 1),"00")</f>
        <v>8-33</v>
      </c>
      <c r="AB33" s="20"/>
      <c r="AC33" s="20"/>
      <c r="AF33" s="20"/>
    </row>
    <row r="34" customFormat="false" ht="15.75" hidden="false" customHeight="true" outlineLevel="0" collapsed="false">
      <c r="A34" s="6" t="s">
        <v>45</v>
      </c>
      <c r="B34" s="26" t="n">
        <v>45517</v>
      </c>
      <c r="C34" s="6" t="s">
        <v>101</v>
      </c>
      <c r="D34" s="6" t="s">
        <v>47</v>
      </c>
      <c r="E34" s="9" t="s">
        <v>102</v>
      </c>
      <c r="F34" s="9" t="n">
        <v>9984223</v>
      </c>
      <c r="G34" s="10" t="n">
        <v>16</v>
      </c>
      <c r="H34" s="6" t="s">
        <v>33</v>
      </c>
      <c r="I34" s="9"/>
      <c r="J34" s="9" t="n">
        <v>26.1</v>
      </c>
      <c r="K34" s="6"/>
      <c r="L34" s="27" t="n">
        <v>680</v>
      </c>
      <c r="M34" s="17" t="n">
        <v>1.52</v>
      </c>
      <c r="N34" s="32" t="n">
        <f aca="false">+L34-M34</f>
        <v>678.48</v>
      </c>
      <c r="O34" s="28" t="n">
        <v>0.985</v>
      </c>
      <c r="P34" s="33" t="n">
        <f aca="false">+N34*O34</f>
        <v>668.3028</v>
      </c>
      <c r="Q34" s="28" t="n">
        <v>17</v>
      </c>
      <c r="R34" s="17" t="n">
        <v>11361.15</v>
      </c>
      <c r="S34" s="15"/>
      <c r="T34" s="15"/>
      <c r="U34" s="17" t="n">
        <v>2004.91</v>
      </c>
      <c r="V34" s="17" t="n">
        <f aca="false">+R34+S34+T34+U34</f>
        <v>13366.06</v>
      </c>
      <c r="W34" s="18" t="n">
        <f aca="false">V34-T34</f>
        <v>13366.06</v>
      </c>
      <c r="X34" s="19" t="n">
        <f aca="false">V34-S34-T34</f>
        <v>13366.06</v>
      </c>
      <c r="Y34" s="6" t="s">
        <v>103</v>
      </c>
      <c r="Z34" s="20" t="s">
        <v>49</v>
      </c>
      <c r="AA34" s="20" t="str">
        <f aca="false">MONTH(B34) &amp;"-"&amp; TEXT(WEEKNUM(B34, 1),"00")</f>
        <v>8-33</v>
      </c>
      <c r="AB34" s="20"/>
      <c r="AC34" s="20"/>
      <c r="AF34" s="20"/>
    </row>
    <row r="35" customFormat="false" ht="15.75" hidden="false" customHeight="true" outlineLevel="0" collapsed="false">
      <c r="A35" s="6" t="s">
        <v>45</v>
      </c>
      <c r="B35" s="26" t="n">
        <v>45517</v>
      </c>
      <c r="C35" s="6" t="s">
        <v>104</v>
      </c>
      <c r="D35" s="6" t="s">
        <v>47</v>
      </c>
      <c r="E35" s="9" t="s">
        <v>105</v>
      </c>
      <c r="F35" s="9" t="n">
        <v>9984224</v>
      </c>
      <c r="G35" s="10" t="n">
        <v>16</v>
      </c>
      <c r="H35" s="6" t="s">
        <v>33</v>
      </c>
      <c r="I35" s="9"/>
      <c r="J35" s="9" t="n">
        <v>24.7</v>
      </c>
      <c r="K35" s="6"/>
      <c r="L35" s="27" t="n">
        <v>691</v>
      </c>
      <c r="M35" s="17" t="n">
        <v>1.52</v>
      </c>
      <c r="N35" s="32" t="n">
        <f aca="false">+L35-M35</f>
        <v>689.48</v>
      </c>
      <c r="O35" s="28" t="n">
        <v>1.004</v>
      </c>
      <c r="P35" s="33" t="n">
        <f aca="false">+N35*O35</f>
        <v>692.23792</v>
      </c>
      <c r="Q35" s="28" t="n">
        <v>17</v>
      </c>
      <c r="R35" s="17" t="n">
        <v>11768.04</v>
      </c>
      <c r="S35" s="15"/>
      <c r="T35" s="15"/>
      <c r="U35" s="17" t="n">
        <v>2076.71</v>
      </c>
      <c r="V35" s="17" t="n">
        <f aca="false">+R35+S35+T35+U35</f>
        <v>13844.75</v>
      </c>
      <c r="W35" s="18" t="n">
        <f aca="false">V35-T35</f>
        <v>13844.75</v>
      </c>
      <c r="X35" s="19" t="n">
        <f aca="false">V35-S35-T35</f>
        <v>13844.75</v>
      </c>
      <c r="Y35" s="6" t="s">
        <v>103</v>
      </c>
      <c r="Z35" s="20" t="s">
        <v>49</v>
      </c>
      <c r="AA35" s="20" t="str">
        <f aca="false">MONTH(B35) &amp;"-"&amp; TEXT(WEEKNUM(B35, 1),"00")</f>
        <v>8-33</v>
      </c>
      <c r="AB35" s="20"/>
      <c r="AC35" s="20"/>
      <c r="AF35" s="20"/>
    </row>
    <row r="36" customFormat="false" ht="15.75" hidden="false" customHeight="true" outlineLevel="0" collapsed="false">
      <c r="A36" s="6" t="s">
        <v>45</v>
      </c>
      <c r="B36" s="26" t="n">
        <v>45517</v>
      </c>
      <c r="C36" s="6" t="s">
        <v>106</v>
      </c>
      <c r="D36" s="6" t="s">
        <v>47</v>
      </c>
      <c r="E36" s="9" t="s">
        <v>107</v>
      </c>
      <c r="F36" s="9" t="n">
        <v>9984225</v>
      </c>
      <c r="G36" s="10" t="n">
        <v>15</v>
      </c>
      <c r="H36" s="6" t="s">
        <v>33</v>
      </c>
      <c r="I36" s="9"/>
      <c r="J36" s="9" t="n">
        <v>26.3</v>
      </c>
      <c r="K36" s="6"/>
      <c r="L36" s="27" t="n">
        <v>673</v>
      </c>
      <c r="M36" s="17" t="n">
        <v>1.425</v>
      </c>
      <c r="N36" s="12" t="n">
        <f aca="false">+L36-M36</f>
        <v>671.575</v>
      </c>
      <c r="O36" s="28" t="n">
        <v>0.982</v>
      </c>
      <c r="P36" s="33" t="n">
        <f aca="false">+N36*O36</f>
        <v>659.48665</v>
      </c>
      <c r="Q36" s="28" t="n">
        <v>17</v>
      </c>
      <c r="R36" s="17" t="n">
        <v>11211.27</v>
      </c>
      <c r="S36" s="15"/>
      <c r="T36" s="15"/>
      <c r="U36" s="17" t="n">
        <v>1978.46</v>
      </c>
      <c r="V36" s="17" t="n">
        <f aca="false">+R36+S36+T36+U36</f>
        <v>13189.73</v>
      </c>
      <c r="W36" s="18" t="n">
        <f aca="false">V36-T36</f>
        <v>13189.73</v>
      </c>
      <c r="X36" s="19" t="n">
        <f aca="false">V36-S36-T36</f>
        <v>13189.73</v>
      </c>
      <c r="Y36" s="6" t="s">
        <v>103</v>
      </c>
      <c r="Z36" s="20" t="s">
        <v>49</v>
      </c>
      <c r="AA36" s="20" t="str">
        <f aca="false">MONTH(B36) &amp;"-"&amp; TEXT(WEEKNUM(B36, 1),"00")</f>
        <v>8-33</v>
      </c>
      <c r="AB36" s="20"/>
      <c r="AC36" s="20"/>
      <c r="AF36" s="20"/>
    </row>
    <row r="37" customFormat="false" ht="15.75" hidden="false" customHeight="true" outlineLevel="0" collapsed="false">
      <c r="A37" s="6" t="s">
        <v>45</v>
      </c>
      <c r="B37" s="26" t="n">
        <v>45517</v>
      </c>
      <c r="C37" s="6" t="s">
        <v>108</v>
      </c>
      <c r="D37" s="6" t="s">
        <v>47</v>
      </c>
      <c r="E37" s="9" t="s">
        <v>109</v>
      </c>
      <c r="F37" s="9" t="n">
        <v>9984226</v>
      </c>
      <c r="G37" s="10" t="n">
        <v>12</v>
      </c>
      <c r="H37" s="6" t="s">
        <v>33</v>
      </c>
      <c r="I37" s="9"/>
      <c r="J37" s="9" t="n">
        <v>25.4</v>
      </c>
      <c r="K37" s="6"/>
      <c r="L37" s="27" t="n">
        <v>539</v>
      </c>
      <c r="M37" s="17" t="n">
        <v>1.14</v>
      </c>
      <c r="N37" s="12" t="n">
        <f aca="false">+L37-M37</f>
        <v>537.86</v>
      </c>
      <c r="O37" s="28" t="n">
        <v>0.994</v>
      </c>
      <c r="P37" s="33" t="n">
        <f aca="false">+N37*O37</f>
        <v>534.63284</v>
      </c>
      <c r="Q37" s="28" t="n">
        <v>17</v>
      </c>
      <c r="R37" s="17" t="n">
        <v>9088.76</v>
      </c>
      <c r="S37" s="15"/>
      <c r="T37" s="15"/>
      <c r="U37" s="17" t="n">
        <v>1603.9</v>
      </c>
      <c r="V37" s="17" t="n">
        <f aca="false">+R37+S37+T37+U37</f>
        <v>10692.66</v>
      </c>
      <c r="W37" s="18" t="n">
        <f aca="false">V37-T37</f>
        <v>10692.66</v>
      </c>
      <c r="X37" s="19" t="n">
        <f aca="false">V37-S37-T37</f>
        <v>10692.66</v>
      </c>
      <c r="Y37" s="6" t="s">
        <v>103</v>
      </c>
      <c r="Z37" s="20" t="s">
        <v>49</v>
      </c>
      <c r="AA37" s="20" t="str">
        <f aca="false">MONTH(B37) &amp;"-"&amp; TEXT(WEEKNUM(B37, 1),"00")</f>
        <v>8-33</v>
      </c>
      <c r="AB37" s="20"/>
      <c r="AC37" s="20"/>
      <c r="AF37" s="20"/>
    </row>
    <row r="38" customFormat="false" ht="15.75" hidden="false" customHeight="true" outlineLevel="0" collapsed="false">
      <c r="A38" s="6" t="s">
        <v>29</v>
      </c>
      <c r="B38" s="30" t="n">
        <v>45518</v>
      </c>
      <c r="C38" s="22" t="s">
        <v>110</v>
      </c>
      <c r="D38" s="22" t="s">
        <v>31</v>
      </c>
      <c r="E38" s="23" t="s">
        <v>111</v>
      </c>
      <c r="F38" s="24" t="n">
        <v>11955249</v>
      </c>
      <c r="G38" s="25" t="n">
        <v>8</v>
      </c>
      <c r="H38" s="23" t="s">
        <v>33</v>
      </c>
      <c r="I38" s="11"/>
      <c r="J38" s="11" t="s">
        <v>38</v>
      </c>
      <c r="K38" s="11" t="s">
        <v>44</v>
      </c>
      <c r="L38" s="25" t="n">
        <v>369</v>
      </c>
      <c r="M38" s="14" t="n">
        <v>0.76</v>
      </c>
      <c r="N38" s="32" t="n">
        <f aca="false">+L38-M38</f>
        <v>368.24</v>
      </c>
      <c r="O38" s="14" t="n">
        <v>1.04</v>
      </c>
      <c r="P38" s="13" t="n">
        <v>382.969</v>
      </c>
      <c r="Q38" s="14" t="n">
        <v>17</v>
      </c>
      <c r="R38" s="13" t="n">
        <v>6510.47</v>
      </c>
      <c r="S38" s="31"/>
      <c r="T38" s="31"/>
      <c r="U38" s="13" t="n">
        <v>1148.9</v>
      </c>
      <c r="V38" s="17" t="n">
        <f aca="false">+R38+S38+T38+U38</f>
        <v>7659.37</v>
      </c>
      <c r="W38" s="18" t="n">
        <f aca="false">V38-T38</f>
        <v>7659.37</v>
      </c>
      <c r="X38" s="19" t="n">
        <f aca="false">V38-S38-T38</f>
        <v>7659.37</v>
      </c>
      <c r="Y38" s="22" t="s">
        <v>31</v>
      </c>
      <c r="Z38" s="20" t="s">
        <v>35</v>
      </c>
      <c r="AA38" s="20" t="str">
        <f aca="false">MONTH(B38) &amp;"-"&amp; TEXT(WEEKNUM(B38, 1),"00")</f>
        <v>8-33</v>
      </c>
      <c r="AB38" s="20"/>
      <c r="AC38" s="20"/>
      <c r="AF38" s="20"/>
    </row>
    <row r="39" customFormat="false" ht="15.75" hidden="false" customHeight="true" outlineLevel="0" collapsed="false">
      <c r="A39" s="6" t="s">
        <v>29</v>
      </c>
      <c r="B39" s="30" t="n">
        <v>45518</v>
      </c>
      <c r="C39" s="22" t="s">
        <v>112</v>
      </c>
      <c r="D39" s="22" t="s">
        <v>31</v>
      </c>
      <c r="E39" s="23" t="s">
        <v>113</v>
      </c>
      <c r="F39" s="24" t="n">
        <v>11955250</v>
      </c>
      <c r="G39" s="25" t="n">
        <v>17</v>
      </c>
      <c r="H39" s="23" t="s">
        <v>33</v>
      </c>
      <c r="I39" s="11"/>
      <c r="J39" s="11" t="s">
        <v>38</v>
      </c>
      <c r="K39" s="11" t="s">
        <v>34</v>
      </c>
      <c r="L39" s="25" t="n">
        <v>766</v>
      </c>
      <c r="M39" s="14" t="n">
        <v>1.615</v>
      </c>
      <c r="N39" s="32" t="n">
        <f aca="false">+L39-M39</f>
        <v>764.385</v>
      </c>
      <c r="O39" s="14" t="n">
        <v>1.04</v>
      </c>
      <c r="P39" s="13" t="n">
        <f aca="false">N39*O39</f>
        <v>794.9604</v>
      </c>
      <c r="Q39" s="14" t="n">
        <v>17</v>
      </c>
      <c r="R39" s="13" t="n">
        <v>13514.32</v>
      </c>
      <c r="S39" s="31"/>
      <c r="T39" s="31"/>
      <c r="U39" s="13" t="n">
        <v>2384.88</v>
      </c>
      <c r="V39" s="17" t="n">
        <f aca="false">+R39+S39+T39+U39</f>
        <v>15899.2</v>
      </c>
      <c r="W39" s="18" t="n">
        <f aca="false">V39-T39</f>
        <v>15899.2</v>
      </c>
      <c r="X39" s="19" t="n">
        <f aca="false">V39-S39-T39</f>
        <v>15899.2</v>
      </c>
      <c r="Y39" s="22" t="s">
        <v>31</v>
      </c>
      <c r="Z39" s="20" t="s">
        <v>35</v>
      </c>
      <c r="AA39" s="20" t="str">
        <f aca="false">MONTH(B39) &amp;"-"&amp; TEXT(WEEKNUM(B39, 1),"00")</f>
        <v>8-33</v>
      </c>
      <c r="AB39" s="20"/>
      <c r="AC39" s="20"/>
      <c r="AF39" s="20"/>
    </row>
    <row r="40" customFormat="false" ht="15.75" hidden="false" customHeight="true" outlineLevel="0" collapsed="false">
      <c r="A40" s="6" t="s">
        <v>29</v>
      </c>
      <c r="B40" s="30" t="n">
        <v>45518</v>
      </c>
      <c r="C40" s="22" t="s">
        <v>114</v>
      </c>
      <c r="D40" s="22" t="s">
        <v>31</v>
      </c>
      <c r="E40" s="23" t="s">
        <v>115</v>
      </c>
      <c r="F40" s="24" t="n">
        <v>11952952</v>
      </c>
      <c r="G40" s="25" t="n">
        <v>6</v>
      </c>
      <c r="H40" s="23" t="s">
        <v>33</v>
      </c>
      <c r="I40" s="11"/>
      <c r="J40" s="11" t="s">
        <v>38</v>
      </c>
      <c r="K40" s="11" t="s">
        <v>34</v>
      </c>
      <c r="L40" s="25" t="n">
        <v>281</v>
      </c>
      <c r="M40" s="14" t="n">
        <v>0.57</v>
      </c>
      <c r="N40" s="32" t="n">
        <f aca="false">+L40-M40</f>
        <v>280.43</v>
      </c>
      <c r="O40" s="14" t="n">
        <v>1.04</v>
      </c>
      <c r="P40" s="13" t="n">
        <f aca="false">N40*O40</f>
        <v>291.6472</v>
      </c>
      <c r="Q40" s="14" t="n">
        <v>17</v>
      </c>
      <c r="R40" s="13" t="n">
        <v>4957.99</v>
      </c>
      <c r="S40" s="31"/>
      <c r="T40" s="31"/>
      <c r="U40" s="13" t="n">
        <v>874.94</v>
      </c>
      <c r="V40" s="17" t="n">
        <f aca="false">+R40+S40+T40+U40</f>
        <v>5832.93</v>
      </c>
      <c r="W40" s="18" t="n">
        <f aca="false">V40-T40</f>
        <v>5832.93</v>
      </c>
      <c r="X40" s="19" t="n">
        <f aca="false">V40-S40-T40</f>
        <v>5832.93</v>
      </c>
      <c r="Y40" s="22" t="s">
        <v>31</v>
      </c>
      <c r="Z40" s="20" t="s">
        <v>35</v>
      </c>
      <c r="AA40" s="20" t="str">
        <f aca="false">MONTH(B40) &amp;"-"&amp; TEXT(WEEKNUM(B40, 1),"00")</f>
        <v>8-33</v>
      </c>
      <c r="AB40" s="20"/>
      <c r="AC40" s="20"/>
      <c r="AF40" s="20"/>
    </row>
    <row r="41" customFormat="false" ht="15.75" hidden="false" customHeight="true" outlineLevel="0" collapsed="false">
      <c r="A41" s="6" t="s">
        <v>29</v>
      </c>
      <c r="B41" s="30" t="n">
        <v>45518</v>
      </c>
      <c r="C41" s="22" t="s">
        <v>116</v>
      </c>
      <c r="D41" s="22" t="s">
        <v>31</v>
      </c>
      <c r="E41" s="23" t="s">
        <v>117</v>
      </c>
      <c r="F41" s="24" t="n">
        <v>11952953</v>
      </c>
      <c r="G41" s="25" t="n">
        <v>11</v>
      </c>
      <c r="H41" s="23" t="s">
        <v>33</v>
      </c>
      <c r="I41" s="11"/>
      <c r="J41" s="11" t="s">
        <v>38</v>
      </c>
      <c r="K41" s="11" t="s">
        <v>34</v>
      </c>
      <c r="L41" s="25" t="n">
        <v>546</v>
      </c>
      <c r="M41" s="14" t="n">
        <v>1.045</v>
      </c>
      <c r="N41" s="32" t="n">
        <f aca="false">+L41-M41</f>
        <v>544.955</v>
      </c>
      <c r="O41" s="14" t="n">
        <v>1.04</v>
      </c>
      <c r="P41" s="13" t="n">
        <f aca="false">N41*O41</f>
        <v>566.7532</v>
      </c>
      <c r="Q41" s="14" t="n">
        <v>17</v>
      </c>
      <c r="R41" s="13" t="n">
        <v>9634.8</v>
      </c>
      <c r="S41" s="31"/>
      <c r="T41" s="31"/>
      <c r="U41" s="13" t="n">
        <v>1700.26</v>
      </c>
      <c r="V41" s="17" t="n">
        <f aca="false">+R41+S41+T41+U41</f>
        <v>11335.06</v>
      </c>
      <c r="W41" s="18" t="n">
        <f aca="false">V41-T41</f>
        <v>11335.06</v>
      </c>
      <c r="X41" s="19" t="n">
        <f aca="false">V41-S41-T41</f>
        <v>11335.06</v>
      </c>
      <c r="Y41" s="22" t="s">
        <v>31</v>
      </c>
      <c r="Z41" s="20" t="s">
        <v>35</v>
      </c>
      <c r="AA41" s="20" t="str">
        <f aca="false">MONTH(B41) &amp;"-"&amp; TEXT(WEEKNUM(B41, 1),"00")</f>
        <v>8-33</v>
      </c>
      <c r="AB41" s="20"/>
      <c r="AC41" s="20"/>
      <c r="AF41" s="20"/>
    </row>
    <row r="42" customFormat="false" ht="15.75" hidden="false" customHeight="true" outlineLevel="0" collapsed="false">
      <c r="A42" s="6" t="s">
        <v>29</v>
      </c>
      <c r="B42" s="30" t="n">
        <v>45518</v>
      </c>
      <c r="C42" s="22" t="s">
        <v>118</v>
      </c>
      <c r="D42" s="22" t="s">
        <v>31</v>
      </c>
      <c r="E42" s="23" t="s">
        <v>119</v>
      </c>
      <c r="F42" s="24" t="n">
        <v>11952954</v>
      </c>
      <c r="G42" s="25" t="n">
        <v>11</v>
      </c>
      <c r="H42" s="23" t="s">
        <v>33</v>
      </c>
      <c r="I42" s="11"/>
      <c r="J42" s="11" t="s">
        <v>38</v>
      </c>
      <c r="K42" s="11" t="s">
        <v>44</v>
      </c>
      <c r="L42" s="25" t="n">
        <v>574</v>
      </c>
      <c r="M42" s="14" t="n">
        <v>1.045</v>
      </c>
      <c r="N42" s="32" t="n">
        <f aca="false">+L42-M42</f>
        <v>572.955</v>
      </c>
      <c r="O42" s="14" t="n">
        <v>1.04</v>
      </c>
      <c r="P42" s="13" t="n">
        <f aca="false">N42*O42</f>
        <v>595.8732</v>
      </c>
      <c r="Q42" s="14" t="n">
        <v>17</v>
      </c>
      <c r="R42" s="13" t="n">
        <v>10129.84</v>
      </c>
      <c r="S42" s="31"/>
      <c r="T42" s="31"/>
      <c r="U42" s="13" t="n">
        <v>1787.61</v>
      </c>
      <c r="V42" s="17" t="n">
        <f aca="false">+R42+S42+T42+U42</f>
        <v>11917.45</v>
      </c>
      <c r="W42" s="18" t="n">
        <f aca="false">V42-T42</f>
        <v>11917.45</v>
      </c>
      <c r="X42" s="19" t="n">
        <f aca="false">V42-S42-T42</f>
        <v>11917.45</v>
      </c>
      <c r="Y42" s="22" t="s">
        <v>31</v>
      </c>
      <c r="Z42" s="20" t="s">
        <v>35</v>
      </c>
      <c r="AA42" s="20" t="str">
        <f aca="false">MONTH(B42) &amp;"-"&amp; TEXT(WEEKNUM(B42, 1),"00")</f>
        <v>8-33</v>
      </c>
      <c r="AB42" s="20"/>
      <c r="AC42" s="20"/>
      <c r="AF42" s="20"/>
    </row>
    <row r="43" customFormat="false" ht="15.75" hidden="false" customHeight="true" outlineLevel="0" collapsed="false">
      <c r="A43" s="6" t="s">
        <v>45</v>
      </c>
      <c r="B43" s="26" t="n">
        <v>45518</v>
      </c>
      <c r="C43" s="6" t="s">
        <v>120</v>
      </c>
      <c r="D43" s="6" t="s">
        <v>47</v>
      </c>
      <c r="E43" s="9" t="s">
        <v>121</v>
      </c>
      <c r="F43" s="9" t="n">
        <v>9984227</v>
      </c>
      <c r="G43" s="10" t="n">
        <v>5</v>
      </c>
      <c r="H43" s="6" t="s">
        <v>122</v>
      </c>
      <c r="I43" s="9"/>
      <c r="J43" s="9" t="n">
        <v>14</v>
      </c>
      <c r="K43" s="9" t="n">
        <v>95</v>
      </c>
      <c r="L43" s="27" t="n">
        <v>251</v>
      </c>
      <c r="M43" s="17" t="n">
        <v>0.475</v>
      </c>
      <c r="N43" s="32" t="n">
        <f aca="false">+L43-M43</f>
        <v>250.525</v>
      </c>
      <c r="O43" s="28" t="n">
        <v>1</v>
      </c>
      <c r="P43" s="33" t="n">
        <f aca="false">+N43*O43</f>
        <v>250.525</v>
      </c>
      <c r="Q43" s="28" t="n">
        <v>23</v>
      </c>
      <c r="R43" s="17" t="n">
        <v>5762.08</v>
      </c>
      <c r="S43" s="15"/>
      <c r="T43" s="15"/>
      <c r="U43" s="16"/>
      <c r="V43" s="17" t="n">
        <f aca="false">+R43+S43+T43+U43</f>
        <v>5762.08</v>
      </c>
      <c r="W43" s="18" t="n">
        <f aca="false">V43-T43</f>
        <v>5762.08</v>
      </c>
      <c r="X43" s="19" t="n">
        <f aca="false">V43-S43-T43</f>
        <v>5762.08</v>
      </c>
      <c r="Y43" s="6" t="s">
        <v>103</v>
      </c>
      <c r="Z43" s="20" t="s">
        <v>49</v>
      </c>
      <c r="AA43" s="20" t="str">
        <f aca="false">MONTH(B43) &amp;"-"&amp; TEXT(WEEKNUM(B43, 1),"00")</f>
        <v>8-33</v>
      </c>
      <c r="AB43" s="20"/>
      <c r="AC43" s="20"/>
      <c r="AF43" s="20"/>
    </row>
    <row r="44" customFormat="false" ht="15.75" hidden="false" customHeight="true" outlineLevel="0" collapsed="false">
      <c r="A44" s="6" t="s">
        <v>45</v>
      </c>
      <c r="B44" s="26" t="n">
        <v>45518</v>
      </c>
      <c r="C44" s="6" t="s">
        <v>123</v>
      </c>
      <c r="D44" s="6" t="s">
        <v>47</v>
      </c>
      <c r="E44" s="9" t="s">
        <v>124</v>
      </c>
      <c r="F44" s="9" t="n">
        <v>9984228</v>
      </c>
      <c r="G44" s="10" t="n">
        <v>22</v>
      </c>
      <c r="H44" s="6" t="s">
        <v>33</v>
      </c>
      <c r="I44" s="9"/>
      <c r="J44" s="9" t="n">
        <v>26</v>
      </c>
      <c r="K44" s="9" t="n">
        <v>91</v>
      </c>
      <c r="L44" s="27" t="n">
        <v>1097</v>
      </c>
      <c r="M44" s="17" t="n">
        <v>2.09</v>
      </c>
      <c r="N44" s="12" t="n">
        <f aca="false">+L44-M44</f>
        <v>1094.91</v>
      </c>
      <c r="O44" s="28" t="n">
        <v>0.986</v>
      </c>
      <c r="P44" s="33" t="n">
        <f aca="false">+N44*O44</f>
        <v>1079.58126</v>
      </c>
      <c r="Q44" s="28" t="n">
        <v>17</v>
      </c>
      <c r="R44" s="17" t="n">
        <v>18352.88</v>
      </c>
      <c r="S44" s="15"/>
      <c r="T44" s="15"/>
      <c r="U44" s="17" t="n">
        <v>3238.74</v>
      </c>
      <c r="V44" s="17" t="n">
        <f aca="false">+R44+S44+T44+U44</f>
        <v>21591.62</v>
      </c>
      <c r="W44" s="18" t="n">
        <f aca="false">V44-T44</f>
        <v>21591.62</v>
      </c>
      <c r="X44" s="19" t="n">
        <f aca="false">V44-S44-T44</f>
        <v>21591.62</v>
      </c>
      <c r="Y44" s="6" t="s">
        <v>103</v>
      </c>
      <c r="Z44" s="20" t="s">
        <v>49</v>
      </c>
      <c r="AA44" s="20" t="str">
        <f aca="false">MONTH(B44) &amp;"-"&amp; TEXT(WEEKNUM(B44, 1),"00")</f>
        <v>8-33</v>
      </c>
      <c r="AB44" s="20"/>
      <c r="AC44" s="20"/>
      <c r="AF44" s="20"/>
    </row>
    <row r="45" customFormat="false" ht="15.75" hidden="false" customHeight="true" outlineLevel="0" collapsed="false">
      <c r="A45" s="6" t="s">
        <v>45</v>
      </c>
      <c r="B45" s="26" t="n">
        <v>45518</v>
      </c>
      <c r="C45" s="6" t="s">
        <v>125</v>
      </c>
      <c r="D45" s="6" t="s">
        <v>47</v>
      </c>
      <c r="E45" s="9" t="s">
        <v>126</v>
      </c>
      <c r="F45" s="9" t="n">
        <v>9984229</v>
      </c>
      <c r="G45" s="10" t="n">
        <v>5</v>
      </c>
      <c r="H45" s="6" t="s">
        <v>33</v>
      </c>
      <c r="I45" s="9"/>
      <c r="J45" s="9" t="n">
        <v>25</v>
      </c>
      <c r="K45" s="9" t="n">
        <v>90</v>
      </c>
      <c r="L45" s="27" t="n">
        <v>215</v>
      </c>
      <c r="M45" s="17" t="n">
        <v>0.475</v>
      </c>
      <c r="N45" s="32" t="n">
        <f aca="false">+L45-M45</f>
        <v>214.525</v>
      </c>
      <c r="O45" s="28" t="n">
        <v>1</v>
      </c>
      <c r="P45" s="33" t="n">
        <f aca="false">+N45*O45</f>
        <v>214.525</v>
      </c>
      <c r="Q45" s="28" t="n">
        <v>17</v>
      </c>
      <c r="R45" s="17" t="n">
        <v>3646.93</v>
      </c>
      <c r="S45" s="15"/>
      <c r="T45" s="15"/>
      <c r="U45" s="17" t="n">
        <v>643.58</v>
      </c>
      <c r="V45" s="17" t="n">
        <f aca="false">+R45+S45+T45+U45</f>
        <v>4290.51</v>
      </c>
      <c r="W45" s="18" t="n">
        <f aca="false">V45-T45</f>
        <v>4290.51</v>
      </c>
      <c r="X45" s="19" t="n">
        <f aca="false">V45-S45-T45</f>
        <v>4290.51</v>
      </c>
      <c r="Y45" s="6" t="s">
        <v>103</v>
      </c>
      <c r="Z45" s="20" t="s">
        <v>49</v>
      </c>
      <c r="AA45" s="20" t="str">
        <f aca="false">MONTH(B45) &amp;"-"&amp; TEXT(WEEKNUM(B45, 1),"00")</f>
        <v>8-33</v>
      </c>
      <c r="AB45" s="20"/>
      <c r="AC45" s="20"/>
      <c r="AF45" s="20"/>
    </row>
    <row r="46" customFormat="false" ht="15.75" hidden="false" customHeight="true" outlineLevel="0" collapsed="false">
      <c r="A46" s="6" t="s">
        <v>45</v>
      </c>
      <c r="B46" s="26" t="n">
        <v>45518</v>
      </c>
      <c r="C46" s="6" t="s">
        <v>127</v>
      </c>
      <c r="D46" s="6" t="s">
        <v>47</v>
      </c>
      <c r="E46" s="9" t="s">
        <v>128</v>
      </c>
      <c r="F46" s="9" t="n">
        <v>9984230</v>
      </c>
      <c r="G46" s="10" t="n">
        <v>4</v>
      </c>
      <c r="H46" s="6" t="s">
        <v>33</v>
      </c>
      <c r="I46" s="9"/>
      <c r="J46" s="9" t="n">
        <v>25.3</v>
      </c>
      <c r="K46" s="9" t="n">
        <v>90</v>
      </c>
      <c r="L46" s="27" t="n">
        <v>206</v>
      </c>
      <c r="M46" s="17" t="n">
        <v>0.38</v>
      </c>
      <c r="N46" s="32" t="n">
        <f aca="false">+L46-M46</f>
        <v>205.62</v>
      </c>
      <c r="O46" s="28" t="n">
        <v>0.996</v>
      </c>
      <c r="P46" s="33" t="n">
        <f aca="false">+N46*O46</f>
        <v>204.79752</v>
      </c>
      <c r="Q46" s="28" t="n">
        <v>17</v>
      </c>
      <c r="R46" s="17" t="n">
        <v>3481.56</v>
      </c>
      <c r="S46" s="15"/>
      <c r="T46" s="15"/>
      <c r="U46" s="17" t="n">
        <v>614.39</v>
      </c>
      <c r="V46" s="17" t="n">
        <f aca="false">+R46+S46+T46+U46</f>
        <v>4095.95</v>
      </c>
      <c r="W46" s="18" t="n">
        <f aca="false">V46-T46</f>
        <v>4095.95</v>
      </c>
      <c r="X46" s="19" t="n">
        <f aca="false">V46-S46-T46</f>
        <v>4095.95</v>
      </c>
      <c r="Y46" s="6" t="s">
        <v>103</v>
      </c>
      <c r="Z46" s="20" t="s">
        <v>49</v>
      </c>
      <c r="AA46" s="20" t="str">
        <f aca="false">MONTH(B46) &amp;"-"&amp; TEXT(WEEKNUM(B46, 1),"00")</f>
        <v>8-33</v>
      </c>
      <c r="AB46" s="20"/>
      <c r="AC46" s="20"/>
      <c r="AF46" s="20"/>
    </row>
    <row r="47" customFormat="false" ht="15.75" hidden="false" customHeight="true" outlineLevel="0" collapsed="false">
      <c r="A47" s="6" t="s">
        <v>45</v>
      </c>
      <c r="B47" s="26" t="n">
        <v>45518</v>
      </c>
      <c r="C47" s="6" t="s">
        <v>70</v>
      </c>
      <c r="D47" s="6" t="s">
        <v>47</v>
      </c>
      <c r="E47" s="9" t="s">
        <v>129</v>
      </c>
      <c r="F47" s="9" t="n">
        <v>9984231</v>
      </c>
      <c r="G47" s="10" t="n">
        <v>7</v>
      </c>
      <c r="H47" s="6" t="s">
        <v>33</v>
      </c>
      <c r="I47" s="9"/>
      <c r="J47" s="9" t="n">
        <v>28.3</v>
      </c>
      <c r="K47" s="9" t="n">
        <v>90</v>
      </c>
      <c r="L47" s="27" t="n">
        <v>324</v>
      </c>
      <c r="M47" s="17" t="n">
        <v>0.665</v>
      </c>
      <c r="N47" s="32" t="n">
        <f aca="false">+L47-M47</f>
        <v>323.335</v>
      </c>
      <c r="O47" s="28" t="n">
        <v>0.982</v>
      </c>
      <c r="P47" s="33" t="n">
        <f aca="false">+N47*O47</f>
        <v>317.51497</v>
      </c>
      <c r="Q47" s="28" t="n">
        <v>17</v>
      </c>
      <c r="R47" s="17" t="n">
        <v>5397.75</v>
      </c>
      <c r="S47" s="15"/>
      <c r="T47" s="15"/>
      <c r="U47" s="17" t="n">
        <v>952.54</v>
      </c>
      <c r="V47" s="17" t="n">
        <f aca="false">+R47+S47+T47+U47</f>
        <v>6350.29</v>
      </c>
      <c r="W47" s="18" t="n">
        <f aca="false">V47-T47</f>
        <v>6350.29</v>
      </c>
      <c r="X47" s="19" t="n">
        <f aca="false">V47-S47-T47</f>
        <v>6350.29</v>
      </c>
      <c r="Y47" s="6" t="s">
        <v>103</v>
      </c>
      <c r="Z47" s="20" t="s">
        <v>49</v>
      </c>
      <c r="AA47" s="20" t="str">
        <f aca="false">MONTH(B47) &amp;"-"&amp; TEXT(WEEKNUM(B47, 1),"00")</f>
        <v>8-33</v>
      </c>
      <c r="AB47" s="20"/>
      <c r="AC47" s="20"/>
      <c r="AF47" s="20"/>
    </row>
    <row r="48" customFormat="false" ht="15.75" hidden="false" customHeight="true" outlineLevel="0" collapsed="false">
      <c r="A48" s="6" t="s">
        <v>45</v>
      </c>
      <c r="B48" s="26" t="n">
        <v>45518</v>
      </c>
      <c r="C48" s="6" t="s">
        <v>130</v>
      </c>
      <c r="D48" s="6" t="s">
        <v>47</v>
      </c>
      <c r="E48" s="9" t="s">
        <v>131</v>
      </c>
      <c r="F48" s="9" t="n">
        <v>9984232</v>
      </c>
      <c r="G48" s="10" t="n">
        <v>10</v>
      </c>
      <c r="H48" s="6" t="s">
        <v>33</v>
      </c>
      <c r="I48" s="9"/>
      <c r="J48" s="9" t="n">
        <v>24.7</v>
      </c>
      <c r="K48" s="9" t="n">
        <v>90</v>
      </c>
      <c r="L48" s="27" t="n">
        <v>507</v>
      </c>
      <c r="M48" s="17" t="n">
        <v>0.95</v>
      </c>
      <c r="N48" s="32" t="n">
        <f aca="false">+L48-M48</f>
        <v>506.05</v>
      </c>
      <c r="O48" s="28" t="n">
        <v>1.004</v>
      </c>
      <c r="P48" s="33" t="n">
        <f aca="false">+N48*O48</f>
        <v>508.0742</v>
      </c>
      <c r="Q48" s="28" t="n">
        <v>17</v>
      </c>
      <c r="R48" s="17" t="n">
        <v>8637.26</v>
      </c>
      <c r="S48" s="15"/>
      <c r="T48" s="15"/>
      <c r="U48" s="17" t="n">
        <v>1524.22</v>
      </c>
      <c r="V48" s="17" t="n">
        <f aca="false">+R48+S48+T48+U48</f>
        <v>10161.48</v>
      </c>
      <c r="W48" s="18" t="n">
        <f aca="false">V48-T48</f>
        <v>10161.48</v>
      </c>
      <c r="X48" s="19" t="n">
        <f aca="false">V48-S48-T48</f>
        <v>10161.48</v>
      </c>
      <c r="Y48" s="6" t="s">
        <v>103</v>
      </c>
      <c r="Z48" s="20" t="s">
        <v>49</v>
      </c>
      <c r="AA48" s="20" t="str">
        <f aca="false">MONTH(B48) &amp;"-"&amp; TEXT(WEEKNUM(B48, 1),"00")</f>
        <v>8-33</v>
      </c>
      <c r="AB48" s="20"/>
      <c r="AC48" s="20"/>
      <c r="AF48" s="20"/>
    </row>
    <row r="49" customFormat="false" ht="15.75" hidden="false" customHeight="true" outlineLevel="0" collapsed="false">
      <c r="A49" s="6" t="s">
        <v>45</v>
      </c>
      <c r="B49" s="26" t="n">
        <v>45518</v>
      </c>
      <c r="C49" s="6" t="s">
        <v>132</v>
      </c>
      <c r="D49" s="6" t="s">
        <v>47</v>
      </c>
      <c r="E49" s="9" t="s">
        <v>133</v>
      </c>
      <c r="F49" s="9" t="n">
        <v>9984233</v>
      </c>
      <c r="G49" s="10" t="n">
        <v>14</v>
      </c>
      <c r="H49" s="6" t="s">
        <v>33</v>
      </c>
      <c r="I49" s="9"/>
      <c r="J49" s="9" t="n">
        <v>25.1</v>
      </c>
      <c r="K49" s="9" t="n">
        <v>91</v>
      </c>
      <c r="L49" s="27" t="n">
        <v>592</v>
      </c>
      <c r="M49" s="17" t="n">
        <v>1.33</v>
      </c>
      <c r="N49" s="32" t="n">
        <f aca="false">+L49-M49</f>
        <v>590.67</v>
      </c>
      <c r="O49" s="28" t="n">
        <v>0.998</v>
      </c>
      <c r="P49" s="33" t="n">
        <f aca="false">+N49*O49</f>
        <v>589.48866</v>
      </c>
      <c r="Q49" s="28" t="n">
        <v>17</v>
      </c>
      <c r="R49" s="17" t="n">
        <v>10021.31</v>
      </c>
      <c r="S49" s="15"/>
      <c r="T49" s="15"/>
      <c r="U49" s="17" t="n">
        <v>1768.47</v>
      </c>
      <c r="V49" s="17" t="n">
        <f aca="false">+R49+S49+T49+U49</f>
        <v>11789.78</v>
      </c>
      <c r="W49" s="18" t="n">
        <f aca="false">V49-T49</f>
        <v>11789.78</v>
      </c>
      <c r="X49" s="19" t="n">
        <f aca="false">V49-S49-T49</f>
        <v>11789.78</v>
      </c>
      <c r="Y49" s="6" t="s">
        <v>103</v>
      </c>
      <c r="Z49" s="20" t="s">
        <v>49</v>
      </c>
      <c r="AA49" s="20" t="str">
        <f aca="false">MONTH(B49) &amp;"-"&amp; TEXT(WEEKNUM(B49, 1),"00")</f>
        <v>8-33</v>
      </c>
      <c r="AB49" s="20"/>
      <c r="AC49" s="20"/>
      <c r="AF49" s="20"/>
    </row>
    <row r="50" customFormat="false" ht="15.75" hidden="false" customHeight="true" outlineLevel="0" collapsed="false">
      <c r="A50" s="6" t="s">
        <v>45</v>
      </c>
      <c r="B50" s="26" t="n">
        <v>45518</v>
      </c>
      <c r="C50" s="6" t="s">
        <v>134</v>
      </c>
      <c r="D50" s="6" t="s">
        <v>47</v>
      </c>
      <c r="E50" s="9" t="s">
        <v>135</v>
      </c>
      <c r="F50" s="9" t="n">
        <v>9984234</v>
      </c>
      <c r="G50" s="10" t="n">
        <v>27</v>
      </c>
      <c r="H50" s="6" t="s">
        <v>33</v>
      </c>
      <c r="I50" s="9"/>
      <c r="J50" s="9" t="n">
        <v>24</v>
      </c>
      <c r="K50" s="9" t="n">
        <v>90</v>
      </c>
      <c r="L50" s="27" t="n">
        <v>1332</v>
      </c>
      <c r="M50" s="17" t="n">
        <v>2.565</v>
      </c>
      <c r="N50" s="32" t="n">
        <f aca="false">+L50-M50</f>
        <v>1329.435</v>
      </c>
      <c r="O50" s="28" t="n">
        <v>1.013</v>
      </c>
      <c r="P50" s="33" t="n">
        <f aca="false">+N50*O50</f>
        <v>1346.717655</v>
      </c>
      <c r="Q50" s="28" t="n">
        <v>17</v>
      </c>
      <c r="R50" s="17" t="n">
        <v>22894.2</v>
      </c>
      <c r="S50" s="15"/>
      <c r="T50" s="15"/>
      <c r="U50" s="17" t="n">
        <v>4040.15</v>
      </c>
      <c r="V50" s="17" t="n">
        <f aca="false">+R50+S50+T50+U50</f>
        <v>26934.35</v>
      </c>
      <c r="W50" s="18" t="n">
        <f aca="false">V50-T50</f>
        <v>26934.35</v>
      </c>
      <c r="X50" s="19" t="n">
        <f aca="false">V50-S50-T50</f>
        <v>26934.35</v>
      </c>
      <c r="Y50" s="6" t="s">
        <v>103</v>
      </c>
      <c r="Z50" s="20" t="s">
        <v>49</v>
      </c>
      <c r="AA50" s="20" t="str">
        <f aca="false">MONTH(B50) &amp;"-"&amp; TEXT(WEEKNUM(B50, 1),"00")</f>
        <v>8-33</v>
      </c>
      <c r="AB50" s="20"/>
      <c r="AC50" s="20"/>
      <c r="AF50" s="20"/>
    </row>
    <row r="51" customFormat="false" ht="15.75" hidden="false" customHeight="true" outlineLevel="0" collapsed="false">
      <c r="A51" s="6" t="s">
        <v>29</v>
      </c>
      <c r="B51" s="30" t="n">
        <v>45519</v>
      </c>
      <c r="C51" s="22" t="s">
        <v>136</v>
      </c>
      <c r="D51" s="22" t="s">
        <v>31</v>
      </c>
      <c r="E51" s="23" t="s">
        <v>137</v>
      </c>
      <c r="F51" s="24" t="n">
        <v>11952955</v>
      </c>
      <c r="G51" s="25" t="n">
        <v>52</v>
      </c>
      <c r="H51" s="23" t="s">
        <v>33</v>
      </c>
      <c r="I51" s="11"/>
      <c r="J51" s="11" t="s">
        <v>38</v>
      </c>
      <c r="K51" s="11" t="s">
        <v>34</v>
      </c>
      <c r="L51" s="25" t="n">
        <v>2557</v>
      </c>
      <c r="M51" s="14" t="n">
        <v>4.94</v>
      </c>
      <c r="N51" s="32" t="n">
        <f aca="false">+L51-M51</f>
        <v>2552.06</v>
      </c>
      <c r="O51" s="14" t="n">
        <v>1.04</v>
      </c>
      <c r="P51" s="13" t="n">
        <f aca="false">N51*O51</f>
        <v>2654.1424</v>
      </c>
      <c r="Q51" s="14" t="n">
        <v>17</v>
      </c>
      <c r="R51" s="13" t="n">
        <v>45120.41</v>
      </c>
      <c r="S51" s="31"/>
      <c r="T51" s="31"/>
      <c r="U51" s="13" t="n">
        <v>7962.42</v>
      </c>
      <c r="V51" s="17" t="n">
        <f aca="false">+R51+S51+T51+U51</f>
        <v>53082.83</v>
      </c>
      <c r="W51" s="18" t="n">
        <f aca="false">V51-T51</f>
        <v>53082.83</v>
      </c>
      <c r="X51" s="19" t="n">
        <f aca="false">V51-S51-T51</f>
        <v>53082.83</v>
      </c>
      <c r="Y51" s="22" t="s">
        <v>31</v>
      </c>
      <c r="Z51" s="20" t="s">
        <v>35</v>
      </c>
      <c r="AA51" s="20" t="str">
        <f aca="false">MONTH(B51) &amp;"-"&amp; TEXT(WEEKNUM(B51, 1),"00")</f>
        <v>8-33</v>
      </c>
      <c r="AB51" s="20"/>
      <c r="AC51" s="20"/>
      <c r="AF51" s="20"/>
    </row>
    <row r="52" customFormat="false" ht="15.75" hidden="false" customHeight="true" outlineLevel="0" collapsed="false">
      <c r="A52" s="6" t="s">
        <v>29</v>
      </c>
      <c r="B52" s="30" t="n">
        <v>45519</v>
      </c>
      <c r="C52" s="22" t="s">
        <v>138</v>
      </c>
      <c r="D52" s="22" t="s">
        <v>31</v>
      </c>
      <c r="E52" s="23" t="s">
        <v>139</v>
      </c>
      <c r="F52" s="24" t="n">
        <v>11952956</v>
      </c>
      <c r="G52" s="25" t="n">
        <v>19</v>
      </c>
      <c r="H52" s="23" t="s">
        <v>33</v>
      </c>
      <c r="I52" s="11"/>
      <c r="J52" s="11" t="s">
        <v>38</v>
      </c>
      <c r="K52" s="11" t="s">
        <v>44</v>
      </c>
      <c r="L52" s="25" t="n">
        <v>1000</v>
      </c>
      <c r="M52" s="14" t="n">
        <v>1.805</v>
      </c>
      <c r="N52" s="32" t="n">
        <f aca="false">+L52-M52</f>
        <v>998.195</v>
      </c>
      <c r="O52" s="14" t="n">
        <v>1.04</v>
      </c>
      <c r="P52" s="13" t="n">
        <v>1038.122</v>
      </c>
      <c r="Q52" s="14" t="n">
        <v>17</v>
      </c>
      <c r="R52" s="13" t="n">
        <v>17648.07</v>
      </c>
      <c r="S52" s="31"/>
      <c r="T52" s="31"/>
      <c r="U52" s="13" t="n">
        <v>3114.36</v>
      </c>
      <c r="V52" s="17" t="n">
        <f aca="false">+R52+S52+T52+U52</f>
        <v>20762.43</v>
      </c>
      <c r="W52" s="18" t="n">
        <f aca="false">V52-T52</f>
        <v>20762.43</v>
      </c>
      <c r="X52" s="19" t="n">
        <f aca="false">V52-S52-T52</f>
        <v>20762.43</v>
      </c>
      <c r="Y52" s="22" t="s">
        <v>31</v>
      </c>
      <c r="Z52" s="20" t="s">
        <v>35</v>
      </c>
      <c r="AA52" s="20" t="str">
        <f aca="false">MONTH(B52) &amp;"-"&amp; TEXT(WEEKNUM(B52, 1),"00")</f>
        <v>8-33</v>
      </c>
      <c r="AB52" s="20"/>
      <c r="AC52" s="20"/>
      <c r="AF52" s="20"/>
    </row>
    <row r="53" customFormat="false" ht="15.75" hidden="false" customHeight="true" outlineLevel="0" collapsed="false">
      <c r="A53" s="6" t="s">
        <v>29</v>
      </c>
      <c r="B53" s="34" t="n">
        <v>45519</v>
      </c>
      <c r="C53" s="22" t="s">
        <v>140</v>
      </c>
      <c r="D53" s="22" t="s">
        <v>31</v>
      </c>
      <c r="E53" s="23" t="s">
        <v>141</v>
      </c>
      <c r="F53" s="24" t="n">
        <v>11952957</v>
      </c>
      <c r="G53" s="25" t="n">
        <v>24</v>
      </c>
      <c r="H53" s="23" t="s">
        <v>33</v>
      </c>
      <c r="I53" s="11"/>
      <c r="J53" s="11" t="s">
        <v>38</v>
      </c>
      <c r="K53" s="11" t="s">
        <v>44</v>
      </c>
      <c r="L53" s="25" t="n">
        <v>1236</v>
      </c>
      <c r="M53" s="14" t="n">
        <v>2.28</v>
      </c>
      <c r="N53" s="32" t="n">
        <f aca="false">+L53-M53</f>
        <v>1233.72</v>
      </c>
      <c r="O53" s="14" t="n">
        <v>1.04</v>
      </c>
      <c r="P53" s="13" t="n">
        <v>1283.068</v>
      </c>
      <c r="Q53" s="14" t="n">
        <v>17</v>
      </c>
      <c r="R53" s="13" t="n">
        <v>21812.15</v>
      </c>
      <c r="S53" s="31"/>
      <c r="T53" s="31"/>
      <c r="U53" s="13" t="n">
        <v>3849.2</v>
      </c>
      <c r="V53" s="17" t="n">
        <f aca="false">+R53+S53+T53+U53</f>
        <v>25661.35</v>
      </c>
      <c r="W53" s="18" t="n">
        <f aca="false">V53-T53</f>
        <v>25661.35</v>
      </c>
      <c r="X53" s="19" t="n">
        <f aca="false">V53-S53-T53</f>
        <v>25661.35</v>
      </c>
      <c r="Y53" s="22" t="s">
        <v>31</v>
      </c>
      <c r="Z53" s="20" t="s">
        <v>35</v>
      </c>
      <c r="AA53" s="20" t="str">
        <f aca="false">MONTH(B53) &amp;"-"&amp; TEXT(WEEKNUM(B53, 1),"00")</f>
        <v>8-33</v>
      </c>
      <c r="AB53" s="20"/>
      <c r="AC53" s="20"/>
      <c r="AF53" s="20"/>
    </row>
    <row r="54" customFormat="false" ht="15.75" hidden="false" customHeight="true" outlineLevel="0" collapsed="false">
      <c r="A54" s="6" t="s">
        <v>45</v>
      </c>
      <c r="B54" s="26" t="n">
        <v>45519</v>
      </c>
      <c r="C54" s="6" t="s">
        <v>94</v>
      </c>
      <c r="D54" s="6" t="s">
        <v>47</v>
      </c>
      <c r="E54" s="9" t="s">
        <v>142</v>
      </c>
      <c r="F54" s="9" t="n">
        <v>9984235</v>
      </c>
      <c r="G54" s="10" t="n">
        <v>15</v>
      </c>
      <c r="H54" s="6" t="s">
        <v>33</v>
      </c>
      <c r="I54" s="9"/>
      <c r="J54" s="9" t="n">
        <v>26.1</v>
      </c>
      <c r="K54" s="9" t="n">
        <v>90</v>
      </c>
      <c r="L54" s="27" t="n">
        <v>735</v>
      </c>
      <c r="M54" s="17" t="n">
        <v>1.425</v>
      </c>
      <c r="N54" s="32" t="n">
        <f aca="false">+L54-M54</f>
        <v>733.575</v>
      </c>
      <c r="O54" s="28" t="n">
        <v>0.985</v>
      </c>
      <c r="P54" s="33" t="n">
        <f aca="false">+N54*O54</f>
        <v>722.571375</v>
      </c>
      <c r="Q54" s="28" t="n">
        <v>17</v>
      </c>
      <c r="R54" s="17" t="n">
        <v>12283.71</v>
      </c>
      <c r="S54" s="15"/>
      <c r="T54" s="15"/>
      <c r="U54" s="17" t="n">
        <v>2167.71</v>
      </c>
      <c r="V54" s="17" t="n">
        <f aca="false">+R54+S54+T54+U54</f>
        <v>14451.42</v>
      </c>
      <c r="W54" s="18" t="n">
        <f aca="false">V54-T54</f>
        <v>14451.42</v>
      </c>
      <c r="X54" s="19" t="n">
        <f aca="false">V54-S54-T54</f>
        <v>14451.42</v>
      </c>
      <c r="Y54" s="6" t="s">
        <v>103</v>
      </c>
      <c r="Z54" s="20" t="s">
        <v>49</v>
      </c>
      <c r="AA54" s="20" t="str">
        <f aca="false">MONTH(B54) &amp;"-"&amp; TEXT(WEEKNUM(B54, 1),"00")</f>
        <v>8-33</v>
      </c>
      <c r="AB54" s="20"/>
      <c r="AC54" s="20"/>
      <c r="AF54" s="20"/>
    </row>
    <row r="55" customFormat="false" ht="15.75" hidden="false" customHeight="true" outlineLevel="0" collapsed="false">
      <c r="A55" s="6" t="s">
        <v>45</v>
      </c>
      <c r="B55" s="26" t="n">
        <v>45519</v>
      </c>
      <c r="C55" s="6" t="s">
        <v>52</v>
      </c>
      <c r="D55" s="6" t="s">
        <v>47</v>
      </c>
      <c r="E55" s="9" t="s">
        <v>143</v>
      </c>
      <c r="F55" s="9" t="n">
        <v>9984236</v>
      </c>
      <c r="G55" s="10" t="n">
        <v>6</v>
      </c>
      <c r="H55" s="6" t="s">
        <v>33</v>
      </c>
      <c r="I55" s="9"/>
      <c r="J55" s="9" t="n">
        <v>25.7</v>
      </c>
      <c r="K55" s="9" t="n">
        <v>90</v>
      </c>
      <c r="L55" s="27" t="n">
        <v>272</v>
      </c>
      <c r="M55" s="17" t="n">
        <v>0.57</v>
      </c>
      <c r="N55" s="32" t="n">
        <f aca="false">+L55-M55</f>
        <v>271.43</v>
      </c>
      <c r="O55" s="28" t="n">
        <v>0.99</v>
      </c>
      <c r="P55" s="33" t="n">
        <f aca="false">+N55*O55</f>
        <v>268.7157</v>
      </c>
      <c r="Q55" s="28" t="n">
        <v>17</v>
      </c>
      <c r="R55" s="17" t="n">
        <v>4568.17</v>
      </c>
      <c r="S55" s="15"/>
      <c r="T55" s="15"/>
      <c r="U55" s="17" t="n">
        <v>806.15</v>
      </c>
      <c r="V55" s="17" t="n">
        <f aca="false">+R55+S55+T55+U55</f>
        <v>5374.32</v>
      </c>
      <c r="W55" s="18" t="n">
        <f aca="false">V55-T55</f>
        <v>5374.32</v>
      </c>
      <c r="X55" s="19" t="n">
        <f aca="false">V55-S55-T55</f>
        <v>5374.32</v>
      </c>
      <c r="Y55" s="6" t="s">
        <v>103</v>
      </c>
      <c r="Z55" s="20" t="s">
        <v>49</v>
      </c>
      <c r="AA55" s="20" t="str">
        <f aca="false">MONTH(B55) &amp;"-"&amp; TEXT(WEEKNUM(B55, 1),"00")</f>
        <v>8-33</v>
      </c>
      <c r="AB55" s="20"/>
      <c r="AC55" s="20"/>
      <c r="AF55" s="20"/>
    </row>
    <row r="56" customFormat="false" ht="15.75" hidden="false" customHeight="true" outlineLevel="0" collapsed="false">
      <c r="A56" s="6" t="s">
        <v>45</v>
      </c>
      <c r="B56" s="26" t="n">
        <v>45519</v>
      </c>
      <c r="C56" s="6" t="s">
        <v>99</v>
      </c>
      <c r="D56" s="6" t="s">
        <v>47</v>
      </c>
      <c r="E56" s="9" t="s">
        <v>144</v>
      </c>
      <c r="F56" s="9" t="n">
        <v>9984237</v>
      </c>
      <c r="G56" s="10" t="n">
        <v>4</v>
      </c>
      <c r="H56" s="6" t="s">
        <v>33</v>
      </c>
      <c r="I56" s="9"/>
      <c r="J56" s="9" t="n">
        <v>23.8</v>
      </c>
      <c r="K56" s="9" t="n">
        <v>90</v>
      </c>
      <c r="L56" s="27" t="n">
        <v>185</v>
      </c>
      <c r="M56" s="17" t="n">
        <v>0.38</v>
      </c>
      <c r="N56" s="32" t="n">
        <f aca="false">+L56-M56</f>
        <v>184.62</v>
      </c>
      <c r="O56" s="28" t="n">
        <v>1.016</v>
      </c>
      <c r="P56" s="33" t="n">
        <f aca="false">+N56*O56</f>
        <v>187.57392</v>
      </c>
      <c r="Q56" s="28" t="n">
        <v>17</v>
      </c>
      <c r="R56" s="17" t="n">
        <v>3188.76</v>
      </c>
      <c r="S56" s="15"/>
      <c r="T56" s="15"/>
      <c r="U56" s="17" t="n">
        <v>562.72</v>
      </c>
      <c r="V56" s="17" t="n">
        <f aca="false">+R56+S56+T56+U56</f>
        <v>3751.48</v>
      </c>
      <c r="W56" s="18" t="n">
        <f aca="false">V56-T56</f>
        <v>3751.48</v>
      </c>
      <c r="X56" s="19" t="n">
        <f aca="false">V56-S56-T56</f>
        <v>3751.48</v>
      </c>
      <c r="Y56" s="6" t="s">
        <v>103</v>
      </c>
      <c r="Z56" s="20" t="s">
        <v>49</v>
      </c>
      <c r="AA56" s="20" t="str">
        <f aca="false">MONTH(B56) &amp;"-"&amp; TEXT(WEEKNUM(B56, 1),"00")</f>
        <v>8-33</v>
      </c>
      <c r="AB56" s="20"/>
      <c r="AC56" s="20"/>
      <c r="AF56" s="20"/>
    </row>
    <row r="57" customFormat="false" ht="15.75" hidden="false" customHeight="true" outlineLevel="0" collapsed="false">
      <c r="A57" s="6" t="s">
        <v>45</v>
      </c>
      <c r="B57" s="26" t="n">
        <v>45519</v>
      </c>
      <c r="C57" s="6" t="s">
        <v>145</v>
      </c>
      <c r="D57" s="6" t="s">
        <v>47</v>
      </c>
      <c r="E57" s="9" t="s">
        <v>146</v>
      </c>
      <c r="F57" s="9" t="n">
        <v>9984238</v>
      </c>
      <c r="G57" s="10" t="n">
        <v>3</v>
      </c>
      <c r="H57" s="6" t="s">
        <v>33</v>
      </c>
      <c r="I57" s="9"/>
      <c r="J57" s="9" t="n">
        <v>25.3</v>
      </c>
      <c r="K57" s="9" t="n">
        <v>92</v>
      </c>
      <c r="L57" s="27" t="n">
        <v>145</v>
      </c>
      <c r="M57" s="17" t="n">
        <v>0.285</v>
      </c>
      <c r="N57" s="32" t="n">
        <f aca="false">+L57-M57</f>
        <v>144.715</v>
      </c>
      <c r="O57" s="28" t="n">
        <v>0.996</v>
      </c>
      <c r="P57" s="33" t="n">
        <f aca="false">+N57*O57</f>
        <v>144.13614</v>
      </c>
      <c r="Q57" s="28" t="n">
        <v>17</v>
      </c>
      <c r="R57" s="17" t="n">
        <v>2450.31</v>
      </c>
      <c r="S57" s="15"/>
      <c r="T57" s="15"/>
      <c r="U57" s="17" t="n">
        <v>432.41</v>
      </c>
      <c r="V57" s="17" t="n">
        <f aca="false">+R57+S57+T57+U57</f>
        <v>2882.72</v>
      </c>
      <c r="W57" s="18" t="n">
        <f aca="false">V57-T57</f>
        <v>2882.72</v>
      </c>
      <c r="X57" s="19" t="n">
        <f aca="false">V57-S57-T57</f>
        <v>2882.72</v>
      </c>
      <c r="Y57" s="6" t="s">
        <v>103</v>
      </c>
      <c r="Z57" s="20" t="s">
        <v>49</v>
      </c>
      <c r="AA57" s="20" t="str">
        <f aca="false">MONTH(B57) &amp;"-"&amp; TEXT(WEEKNUM(B57, 1),"00")</f>
        <v>8-33</v>
      </c>
      <c r="AB57" s="20"/>
      <c r="AC57" s="20"/>
      <c r="AF57" s="20"/>
    </row>
    <row r="58" customFormat="false" ht="15.75" hidden="false" customHeight="true" outlineLevel="0" collapsed="false">
      <c r="A58" s="6" t="s">
        <v>45</v>
      </c>
      <c r="B58" s="26" t="n">
        <v>45519</v>
      </c>
      <c r="C58" s="6" t="s">
        <v>147</v>
      </c>
      <c r="D58" s="6" t="s">
        <v>47</v>
      </c>
      <c r="E58" s="9" t="s">
        <v>148</v>
      </c>
      <c r="F58" s="9" t="n">
        <v>9984239</v>
      </c>
      <c r="G58" s="10" t="n">
        <v>1</v>
      </c>
      <c r="H58" s="6" t="s">
        <v>33</v>
      </c>
      <c r="I58" s="9"/>
      <c r="J58" s="9" t="n">
        <v>24.8</v>
      </c>
      <c r="K58" s="9" t="n">
        <v>93</v>
      </c>
      <c r="L58" s="27" t="n">
        <v>51</v>
      </c>
      <c r="M58" s="17" t="n">
        <v>0.095</v>
      </c>
      <c r="N58" s="32" t="n">
        <f aca="false">+L58-M58</f>
        <v>50.905</v>
      </c>
      <c r="O58" s="28" t="n">
        <v>1.002</v>
      </c>
      <c r="P58" s="33" t="n">
        <f aca="false">+N58*O58</f>
        <v>51.00681</v>
      </c>
      <c r="Q58" s="28" t="n">
        <v>17</v>
      </c>
      <c r="R58" s="17" t="n">
        <v>867.12</v>
      </c>
      <c r="S58" s="15"/>
      <c r="T58" s="15"/>
      <c r="U58" s="17" t="n">
        <v>153.02</v>
      </c>
      <c r="V58" s="17" t="n">
        <f aca="false">+R58+S58+T58+U58</f>
        <v>1020.14</v>
      </c>
      <c r="W58" s="18" t="n">
        <f aca="false">V58-T58</f>
        <v>1020.14</v>
      </c>
      <c r="X58" s="19" t="n">
        <f aca="false">V58-S58-T58</f>
        <v>1020.14</v>
      </c>
      <c r="Y58" s="6" t="s">
        <v>103</v>
      </c>
      <c r="Z58" s="20" t="s">
        <v>49</v>
      </c>
      <c r="AA58" s="20" t="str">
        <f aca="false">MONTH(B58) &amp;"-"&amp; TEXT(WEEKNUM(B58, 1),"00")</f>
        <v>8-33</v>
      </c>
      <c r="AB58" s="20"/>
      <c r="AC58" s="20"/>
      <c r="AF58" s="20"/>
    </row>
    <row r="59" customFormat="false" ht="15.75" hidden="false" customHeight="true" outlineLevel="0" collapsed="false">
      <c r="A59" s="6" t="s">
        <v>45</v>
      </c>
      <c r="B59" s="26" t="n">
        <v>45519</v>
      </c>
      <c r="C59" s="6" t="s">
        <v>94</v>
      </c>
      <c r="D59" s="6" t="s">
        <v>47</v>
      </c>
      <c r="E59" s="9" t="s">
        <v>149</v>
      </c>
      <c r="F59" s="9" t="n">
        <v>9984240</v>
      </c>
      <c r="G59" s="10" t="n">
        <v>3</v>
      </c>
      <c r="H59" s="6" t="s">
        <v>122</v>
      </c>
      <c r="I59" s="9"/>
      <c r="J59" s="9" t="n">
        <v>14</v>
      </c>
      <c r="K59" s="9" t="n">
        <v>95</v>
      </c>
      <c r="L59" s="27" t="n">
        <v>158</v>
      </c>
      <c r="M59" s="17" t="n">
        <v>0.285</v>
      </c>
      <c r="N59" s="32" t="n">
        <f aca="false">+L59-M59</f>
        <v>157.715</v>
      </c>
      <c r="O59" s="28" t="n">
        <v>1</v>
      </c>
      <c r="P59" s="33" t="n">
        <f aca="false">+N59*O59</f>
        <v>157.715</v>
      </c>
      <c r="Q59" s="28" t="n">
        <v>23</v>
      </c>
      <c r="R59" s="17" t="n">
        <v>3627.45</v>
      </c>
      <c r="S59" s="15"/>
      <c r="T59" s="15"/>
      <c r="U59" s="16"/>
      <c r="V59" s="17" t="n">
        <f aca="false">+R59+S59+T59+U59</f>
        <v>3627.45</v>
      </c>
      <c r="W59" s="18" t="n">
        <f aca="false">V59-T59</f>
        <v>3627.45</v>
      </c>
      <c r="X59" s="19" t="n">
        <f aca="false">V59-S59-T59</f>
        <v>3627.45</v>
      </c>
      <c r="Y59" s="6" t="s">
        <v>103</v>
      </c>
      <c r="Z59" s="20" t="s">
        <v>49</v>
      </c>
      <c r="AA59" s="20" t="str">
        <f aca="false">MONTH(B59) &amp;"-"&amp; TEXT(WEEKNUM(B59, 1),"00")</f>
        <v>8-33</v>
      </c>
      <c r="AB59" s="20"/>
      <c r="AC59" s="20"/>
      <c r="AF59" s="20"/>
    </row>
    <row r="60" customFormat="false" ht="15.75" hidden="false" customHeight="true" outlineLevel="0" collapsed="false">
      <c r="A60" s="6" t="s">
        <v>150</v>
      </c>
      <c r="B60" s="26" t="n">
        <v>45523</v>
      </c>
      <c r="C60" s="6" t="s">
        <v>151</v>
      </c>
      <c r="D60" s="6" t="s">
        <v>31</v>
      </c>
      <c r="E60" s="9" t="s">
        <v>152</v>
      </c>
      <c r="F60" s="9" t="n">
        <v>11952959</v>
      </c>
      <c r="G60" s="10" t="n">
        <v>24</v>
      </c>
      <c r="H60" s="6" t="s">
        <v>33</v>
      </c>
      <c r="I60" s="9"/>
      <c r="J60" s="9" t="n">
        <v>22</v>
      </c>
      <c r="K60" s="9" t="n">
        <v>92</v>
      </c>
      <c r="L60" s="10" t="n">
        <v>1072</v>
      </c>
      <c r="M60" s="12" t="n">
        <f aca="false">+G60*0.095</f>
        <v>2.28</v>
      </c>
      <c r="N60" s="32" t="n">
        <f aca="false">+L60-M60</f>
        <v>1069.72</v>
      </c>
      <c r="O60" s="35" t="n">
        <v>1.04</v>
      </c>
      <c r="P60" s="32" t="n">
        <v>1112.508</v>
      </c>
      <c r="Q60" s="36" t="n">
        <v>17</v>
      </c>
      <c r="R60" s="36" t="n">
        <v>18912.63</v>
      </c>
      <c r="S60" s="15"/>
      <c r="T60" s="16"/>
      <c r="U60" s="17" t="n">
        <v>3337.52</v>
      </c>
      <c r="V60" s="17" t="n">
        <f aca="false">+R60+S60+T60+U60</f>
        <v>22250.15</v>
      </c>
      <c r="W60" s="18" t="n">
        <f aca="false">V60-T60</f>
        <v>22250.15</v>
      </c>
      <c r="X60" s="19" t="n">
        <f aca="false">V60-S60-T60</f>
        <v>22250.15</v>
      </c>
      <c r="Y60" s="6" t="s">
        <v>31</v>
      </c>
      <c r="Z60" s="20" t="s">
        <v>35</v>
      </c>
      <c r="AA60" s="20" t="str">
        <f aca="false">MONTH(B60) &amp;"-"&amp; TEXT(WEEKNUM(B60, 1),"00")</f>
        <v>8-34</v>
      </c>
      <c r="AB60" s="20"/>
      <c r="AC60" s="20"/>
      <c r="AF60" s="20"/>
    </row>
    <row r="61" customFormat="false" ht="15.75" hidden="false" customHeight="true" outlineLevel="0" collapsed="false">
      <c r="A61" s="6" t="s">
        <v>150</v>
      </c>
      <c r="B61" s="26" t="n">
        <v>45523</v>
      </c>
      <c r="C61" s="6" t="s">
        <v>153</v>
      </c>
      <c r="D61" s="6" t="s">
        <v>31</v>
      </c>
      <c r="E61" s="9" t="s">
        <v>154</v>
      </c>
      <c r="F61" s="9" t="n">
        <v>11952960</v>
      </c>
      <c r="G61" s="10" t="n">
        <v>24</v>
      </c>
      <c r="H61" s="6" t="s">
        <v>33</v>
      </c>
      <c r="I61" s="9"/>
      <c r="J61" s="9" t="n">
        <v>22</v>
      </c>
      <c r="K61" s="9" t="n">
        <v>92</v>
      </c>
      <c r="L61" s="10" t="n">
        <v>1117</v>
      </c>
      <c r="M61" s="12" t="n">
        <v>2.28</v>
      </c>
      <c r="N61" s="32" t="n">
        <f aca="false">+L61-M61</f>
        <v>1114.72</v>
      </c>
      <c r="O61" s="35" t="n">
        <v>1.04</v>
      </c>
      <c r="P61" s="32" t="n">
        <v>1159.308</v>
      </c>
      <c r="Q61" s="36" t="n">
        <v>17</v>
      </c>
      <c r="R61" s="36" t="n">
        <v>19708.23</v>
      </c>
      <c r="S61" s="15"/>
      <c r="T61" s="16"/>
      <c r="U61" s="17" t="n">
        <v>3477.92</v>
      </c>
      <c r="V61" s="17" t="n">
        <f aca="false">+R61+S61+T61+U61</f>
        <v>23186.15</v>
      </c>
      <c r="W61" s="18" t="n">
        <f aca="false">V61-T61</f>
        <v>23186.15</v>
      </c>
      <c r="X61" s="19" t="n">
        <f aca="false">V61-S61-T61</f>
        <v>23186.15</v>
      </c>
      <c r="Y61" s="6" t="s">
        <v>31</v>
      </c>
      <c r="Z61" s="20" t="s">
        <v>35</v>
      </c>
      <c r="AA61" s="20" t="str">
        <f aca="false">MONTH(B61) &amp;"-"&amp; TEXT(WEEKNUM(B61, 1),"00")</f>
        <v>8-34</v>
      </c>
      <c r="AB61" s="20"/>
      <c r="AC61" s="20"/>
      <c r="AF61" s="20"/>
    </row>
    <row r="62" customFormat="false" ht="15.75" hidden="false" customHeight="true" outlineLevel="0" collapsed="false">
      <c r="A62" s="6" t="s">
        <v>150</v>
      </c>
      <c r="B62" s="26" t="n">
        <v>45523</v>
      </c>
      <c r="C62" s="6" t="s">
        <v>81</v>
      </c>
      <c r="D62" s="6" t="s">
        <v>31</v>
      </c>
      <c r="E62" s="9" t="s">
        <v>155</v>
      </c>
      <c r="F62" s="9" t="n">
        <v>11952961</v>
      </c>
      <c r="G62" s="10" t="n">
        <v>31</v>
      </c>
      <c r="H62" s="6" t="s">
        <v>33</v>
      </c>
      <c r="I62" s="9"/>
      <c r="J62" s="9" t="n">
        <v>22</v>
      </c>
      <c r="K62" s="9" t="n">
        <v>93</v>
      </c>
      <c r="L62" s="10" t="n">
        <v>1531</v>
      </c>
      <c r="M62" s="12" t="n">
        <v>2.945</v>
      </c>
      <c r="N62" s="32" t="n">
        <f aca="false">+L62-M62</f>
        <v>1528.055</v>
      </c>
      <c r="O62" s="35" t="n">
        <v>1.04</v>
      </c>
      <c r="P62" s="32" t="n">
        <f aca="false">+N62*O62</f>
        <v>1589.1772</v>
      </c>
      <c r="Q62" s="36" t="n">
        <v>17</v>
      </c>
      <c r="R62" s="36" t="n">
        <v>27016</v>
      </c>
      <c r="S62" s="15"/>
      <c r="T62" s="16"/>
      <c r="U62" s="17" t="n">
        <v>4767.53</v>
      </c>
      <c r="V62" s="17" t="n">
        <f aca="false">+R62+S62+T62+U62</f>
        <v>31783.53</v>
      </c>
      <c r="W62" s="18" t="n">
        <f aca="false">V62-T62</f>
        <v>31783.53</v>
      </c>
      <c r="X62" s="19" t="n">
        <f aca="false">V62-S62-T62</f>
        <v>31783.53</v>
      </c>
      <c r="Y62" s="6" t="s">
        <v>31</v>
      </c>
      <c r="Z62" s="20" t="s">
        <v>35</v>
      </c>
      <c r="AA62" s="20" t="str">
        <f aca="false">MONTH(B62) &amp;"-"&amp; TEXT(WEEKNUM(B62, 1),"00")</f>
        <v>8-34</v>
      </c>
      <c r="AB62" s="20"/>
      <c r="AC62" s="20"/>
      <c r="AF62" s="20"/>
    </row>
    <row r="63" customFormat="false" ht="15.75" hidden="false" customHeight="true" outlineLevel="0" collapsed="false">
      <c r="A63" s="6" t="s">
        <v>150</v>
      </c>
      <c r="B63" s="26" t="n">
        <v>45523</v>
      </c>
      <c r="C63" s="6" t="s">
        <v>156</v>
      </c>
      <c r="D63" s="6" t="s">
        <v>31</v>
      </c>
      <c r="E63" s="9" t="s">
        <v>157</v>
      </c>
      <c r="F63" s="9" t="n">
        <v>11952958</v>
      </c>
      <c r="G63" s="10" t="n">
        <v>11</v>
      </c>
      <c r="H63" s="6" t="s">
        <v>33</v>
      </c>
      <c r="I63" s="9"/>
      <c r="J63" s="9" t="n">
        <v>22</v>
      </c>
      <c r="K63" s="9" t="n">
        <v>92</v>
      </c>
      <c r="L63" s="10" t="n">
        <v>515</v>
      </c>
      <c r="M63" s="12" t="n">
        <v>1.045</v>
      </c>
      <c r="N63" s="32" t="n">
        <f aca="false">+L63-M63</f>
        <v>513.955</v>
      </c>
      <c r="O63" s="35" t="n">
        <v>1.04</v>
      </c>
      <c r="P63" s="32" t="n">
        <v>534.513</v>
      </c>
      <c r="Q63" s="36" t="n">
        <v>17</v>
      </c>
      <c r="R63" s="36" t="n">
        <v>9086.72</v>
      </c>
      <c r="S63" s="15"/>
      <c r="T63" s="16"/>
      <c r="U63" s="17" t="n">
        <v>1603.53</v>
      </c>
      <c r="V63" s="17" t="n">
        <f aca="false">+R63+S63+T63+U63</f>
        <v>10690.25</v>
      </c>
      <c r="W63" s="18" t="n">
        <f aca="false">V63-T63</f>
        <v>10690.25</v>
      </c>
      <c r="X63" s="19" t="n">
        <f aca="false">V63-S63-T63</f>
        <v>10690.25</v>
      </c>
      <c r="Y63" s="6" t="s">
        <v>31</v>
      </c>
      <c r="Z63" s="20" t="s">
        <v>35</v>
      </c>
      <c r="AA63" s="20" t="str">
        <f aca="false">MONTH(B63) &amp;"-"&amp; TEXT(WEEKNUM(B63, 1),"00")</f>
        <v>8-34</v>
      </c>
      <c r="AB63" s="20"/>
      <c r="AC63" s="20"/>
      <c r="AF63" s="20"/>
    </row>
    <row r="64" customFormat="false" ht="15.75" hidden="false" customHeight="true" outlineLevel="0" collapsed="false">
      <c r="A64" s="37"/>
      <c r="B64" s="38"/>
      <c r="C64" s="39"/>
      <c r="D64" s="20"/>
      <c r="E64" s="40"/>
      <c r="F64" s="40"/>
      <c r="G64" s="41"/>
      <c r="H64" s="40"/>
      <c r="I64" s="40"/>
      <c r="J64" s="40"/>
      <c r="L64" s="42"/>
      <c r="M64" s="43"/>
      <c r="N64" s="44"/>
      <c r="O64" s="45"/>
      <c r="P64" s="44"/>
      <c r="Q64" s="46"/>
      <c r="R64" s="45"/>
      <c r="S64" s="44"/>
      <c r="T64" s="44"/>
      <c r="U64" s="47"/>
      <c r="V64" s="47"/>
      <c r="X64" s="43"/>
      <c r="Y64" s="20"/>
      <c r="AE64" s="20"/>
    </row>
    <row r="65" customFormat="false" ht="15.75" hidden="false" customHeight="true" outlineLevel="0" collapsed="false">
      <c r="A65" s="37"/>
      <c r="B65" s="38"/>
      <c r="C65" s="39"/>
      <c r="D65" s="20"/>
      <c r="E65" s="40"/>
      <c r="F65" s="40"/>
      <c r="G65" s="41"/>
      <c r="H65" s="40"/>
      <c r="I65" s="40"/>
      <c r="J65" s="40"/>
      <c r="L65" s="42"/>
      <c r="M65" s="43"/>
      <c r="N65" s="44"/>
      <c r="O65" s="45"/>
      <c r="P65" s="44"/>
      <c r="Q65" s="46"/>
      <c r="R65" s="45"/>
      <c r="S65" s="44"/>
      <c r="T65" s="44"/>
      <c r="U65" s="47"/>
      <c r="V65" s="47"/>
      <c r="X65" s="43"/>
      <c r="Y65" s="20"/>
      <c r="AE65" s="20"/>
    </row>
    <row r="66" customFormat="false" ht="15.75" hidden="false" customHeight="true" outlineLevel="0" collapsed="false">
      <c r="A66" s="37"/>
      <c r="B66" s="38"/>
      <c r="C66" s="39"/>
      <c r="D66" s="20"/>
      <c r="E66" s="40"/>
      <c r="F66" s="40"/>
      <c r="G66" s="41"/>
      <c r="H66" s="40"/>
      <c r="I66" s="40"/>
      <c r="J66" s="40"/>
      <c r="L66" s="42"/>
      <c r="M66" s="43"/>
      <c r="N66" s="44"/>
      <c r="O66" s="45"/>
      <c r="P66" s="44"/>
      <c r="Q66" s="46"/>
      <c r="R66" s="45"/>
      <c r="S66" s="44"/>
      <c r="T66" s="44"/>
      <c r="U66" s="47"/>
      <c r="V66" s="47"/>
      <c r="X66" s="43"/>
      <c r="Y66" s="20"/>
      <c r="AE66" s="20"/>
    </row>
    <row r="67" customFormat="false" ht="15.75" hidden="false" customHeight="true" outlineLevel="0" collapsed="false">
      <c r="A67" s="37"/>
      <c r="B67" s="38"/>
      <c r="C67" s="39"/>
      <c r="D67" s="20"/>
      <c r="E67" s="40"/>
      <c r="F67" s="40"/>
      <c r="G67" s="41"/>
      <c r="H67" s="40"/>
      <c r="I67" s="40"/>
      <c r="J67" s="40"/>
      <c r="L67" s="42"/>
      <c r="M67" s="43"/>
      <c r="N67" s="44"/>
      <c r="O67" s="45"/>
      <c r="P67" s="44"/>
      <c r="Q67" s="46"/>
      <c r="R67" s="45"/>
      <c r="S67" s="44"/>
      <c r="T67" s="44"/>
      <c r="U67" s="47"/>
      <c r="V67" s="47"/>
      <c r="X67" s="43"/>
      <c r="Y67" s="20"/>
      <c r="AE67" s="20"/>
    </row>
    <row r="68" customFormat="false" ht="15.75" hidden="false" customHeight="true" outlineLevel="0" collapsed="false">
      <c r="A68" s="37"/>
      <c r="B68" s="38"/>
      <c r="C68" s="39"/>
      <c r="D68" s="20"/>
      <c r="E68" s="40"/>
      <c r="F68" s="40"/>
      <c r="G68" s="41"/>
      <c r="H68" s="40"/>
      <c r="I68" s="40"/>
      <c r="J68" s="40"/>
      <c r="L68" s="42"/>
      <c r="M68" s="43"/>
      <c r="N68" s="44"/>
      <c r="O68" s="45"/>
      <c r="P68" s="44"/>
      <c r="Q68" s="46"/>
      <c r="R68" s="45"/>
      <c r="S68" s="44"/>
      <c r="T68" s="44"/>
      <c r="U68" s="47"/>
      <c r="V68" s="47"/>
      <c r="X68" s="43"/>
      <c r="Y68" s="20"/>
      <c r="AE68" s="20"/>
    </row>
    <row r="69" customFormat="false" ht="15.75" hidden="false" customHeight="true" outlineLevel="0" collapsed="false">
      <c r="A69" s="37"/>
      <c r="B69" s="38"/>
      <c r="C69" s="39"/>
      <c r="D69" s="20"/>
      <c r="E69" s="40"/>
      <c r="F69" s="40"/>
      <c r="G69" s="41"/>
      <c r="H69" s="40"/>
      <c r="I69" s="40"/>
      <c r="J69" s="40"/>
      <c r="L69" s="42"/>
      <c r="M69" s="43"/>
      <c r="N69" s="44"/>
      <c r="O69" s="45"/>
      <c r="P69" s="44"/>
      <c r="Q69" s="46"/>
      <c r="R69" s="45"/>
      <c r="S69" s="44"/>
      <c r="T69" s="44"/>
      <c r="U69" s="47"/>
      <c r="V69" s="47"/>
      <c r="X69" s="43"/>
      <c r="Y69" s="20"/>
      <c r="AE69" s="20"/>
    </row>
    <row r="70" customFormat="false" ht="15.75" hidden="false" customHeight="true" outlineLevel="0" collapsed="false">
      <c r="A70" s="37"/>
      <c r="B70" s="38"/>
      <c r="C70" s="39"/>
      <c r="D70" s="20"/>
      <c r="E70" s="40"/>
      <c r="F70" s="40"/>
      <c r="G70" s="41"/>
      <c r="H70" s="40"/>
      <c r="I70" s="40"/>
      <c r="J70" s="40"/>
      <c r="L70" s="42"/>
      <c r="M70" s="43"/>
      <c r="N70" s="44"/>
      <c r="O70" s="45"/>
      <c r="P70" s="44"/>
      <c r="Q70" s="46"/>
      <c r="R70" s="45"/>
      <c r="S70" s="44"/>
      <c r="T70" s="44"/>
      <c r="U70" s="47"/>
      <c r="V70" s="47"/>
      <c r="X70" s="43"/>
      <c r="Y70" s="20"/>
      <c r="AE70" s="20"/>
    </row>
    <row r="71" customFormat="false" ht="15.75" hidden="false" customHeight="true" outlineLevel="0" collapsed="false">
      <c r="A71" s="37"/>
      <c r="B71" s="38"/>
      <c r="C71" s="39"/>
      <c r="D71" s="20"/>
      <c r="E71" s="40"/>
      <c r="F71" s="40"/>
      <c r="G71" s="41"/>
      <c r="H71" s="40"/>
      <c r="I71" s="40"/>
      <c r="J71" s="40"/>
      <c r="L71" s="42"/>
      <c r="M71" s="43"/>
      <c r="N71" s="44"/>
      <c r="O71" s="45"/>
      <c r="P71" s="44"/>
      <c r="Q71" s="46"/>
      <c r="R71" s="45"/>
      <c r="S71" s="44"/>
      <c r="T71" s="44"/>
      <c r="U71" s="47"/>
      <c r="V71" s="47"/>
      <c r="X71" s="43"/>
      <c r="Y71" s="20"/>
      <c r="AE71" s="20"/>
    </row>
    <row r="72" customFormat="false" ht="15.75" hidden="false" customHeight="true" outlineLevel="0" collapsed="false">
      <c r="A72" s="37"/>
      <c r="B72" s="38"/>
      <c r="C72" s="39"/>
      <c r="D72" s="20"/>
      <c r="E72" s="40"/>
      <c r="F72" s="40"/>
      <c r="G72" s="41"/>
      <c r="H72" s="40"/>
      <c r="I72" s="40"/>
      <c r="J72" s="40"/>
      <c r="L72" s="42"/>
      <c r="M72" s="43"/>
      <c r="N72" s="44"/>
      <c r="O72" s="45"/>
      <c r="P72" s="44"/>
      <c r="Q72" s="46"/>
      <c r="R72" s="45"/>
      <c r="S72" s="44"/>
      <c r="T72" s="44"/>
      <c r="U72" s="47"/>
      <c r="V72" s="47"/>
      <c r="X72" s="43"/>
      <c r="Y72" s="20"/>
      <c r="AE72" s="20"/>
    </row>
    <row r="73" customFormat="false" ht="15.75" hidden="false" customHeight="true" outlineLevel="0" collapsed="false">
      <c r="A73" s="37"/>
      <c r="B73" s="38"/>
      <c r="C73" s="39"/>
      <c r="D73" s="20"/>
      <c r="E73" s="40"/>
      <c r="F73" s="40"/>
      <c r="G73" s="41"/>
      <c r="H73" s="40"/>
      <c r="I73" s="40"/>
      <c r="J73" s="40"/>
      <c r="L73" s="42"/>
      <c r="M73" s="43"/>
      <c r="N73" s="44"/>
      <c r="O73" s="45"/>
      <c r="P73" s="44"/>
      <c r="Q73" s="46"/>
      <c r="R73" s="45"/>
      <c r="S73" s="44"/>
      <c r="T73" s="44"/>
      <c r="U73" s="47"/>
      <c r="V73" s="47"/>
      <c r="X73" s="43"/>
      <c r="Y73" s="20"/>
      <c r="AE73" s="20"/>
    </row>
    <row r="74" customFormat="false" ht="15.75" hidden="false" customHeight="true" outlineLevel="0" collapsed="false">
      <c r="A74" s="37"/>
      <c r="B74" s="38"/>
      <c r="C74" s="39"/>
      <c r="D74" s="20"/>
      <c r="E74" s="40"/>
      <c r="F74" s="40"/>
      <c r="G74" s="41"/>
      <c r="H74" s="40"/>
      <c r="I74" s="40"/>
      <c r="J74" s="40"/>
      <c r="L74" s="42"/>
      <c r="M74" s="43"/>
      <c r="N74" s="44"/>
      <c r="O74" s="45"/>
      <c r="P74" s="44"/>
      <c r="Q74" s="46"/>
      <c r="R74" s="45"/>
      <c r="S74" s="44"/>
      <c r="T74" s="44"/>
      <c r="U74" s="47"/>
      <c r="V74" s="47"/>
      <c r="X74" s="43"/>
      <c r="Y74" s="20"/>
      <c r="AE74" s="20"/>
    </row>
    <row r="75" customFormat="false" ht="15.75" hidden="false" customHeight="true" outlineLevel="0" collapsed="false">
      <c r="A75" s="37"/>
      <c r="B75" s="38"/>
      <c r="C75" s="39"/>
      <c r="D75" s="20"/>
      <c r="E75" s="40"/>
      <c r="F75" s="40"/>
      <c r="G75" s="41"/>
      <c r="H75" s="40"/>
      <c r="I75" s="40"/>
      <c r="J75" s="40"/>
      <c r="L75" s="42"/>
      <c r="M75" s="43"/>
      <c r="N75" s="44"/>
      <c r="O75" s="45"/>
      <c r="P75" s="44"/>
      <c r="Q75" s="46"/>
      <c r="R75" s="45"/>
      <c r="S75" s="44"/>
      <c r="T75" s="44"/>
      <c r="U75" s="47"/>
      <c r="V75" s="47"/>
      <c r="X75" s="43"/>
      <c r="Y75" s="20"/>
      <c r="AE75" s="20"/>
    </row>
    <row r="76" customFormat="false" ht="15.75" hidden="false" customHeight="true" outlineLevel="0" collapsed="false">
      <c r="A76" s="37"/>
      <c r="B76" s="38"/>
      <c r="C76" s="39"/>
      <c r="D76" s="20"/>
      <c r="E76" s="40"/>
      <c r="F76" s="40"/>
      <c r="G76" s="41"/>
      <c r="H76" s="40"/>
      <c r="I76" s="40"/>
      <c r="J76" s="40"/>
      <c r="L76" s="42"/>
      <c r="M76" s="43"/>
      <c r="N76" s="44"/>
      <c r="O76" s="45"/>
      <c r="P76" s="44"/>
      <c r="Q76" s="46"/>
      <c r="R76" s="45"/>
      <c r="S76" s="44"/>
      <c r="T76" s="44"/>
      <c r="U76" s="47"/>
      <c r="V76" s="47"/>
      <c r="X76" s="43"/>
      <c r="Y76" s="20"/>
      <c r="AE76" s="20"/>
    </row>
    <row r="77" customFormat="false" ht="15.75" hidden="false" customHeight="true" outlineLevel="0" collapsed="false">
      <c r="A77" s="37"/>
      <c r="B77" s="38"/>
      <c r="C77" s="39"/>
      <c r="D77" s="20"/>
      <c r="E77" s="40"/>
      <c r="F77" s="40"/>
      <c r="G77" s="41"/>
      <c r="H77" s="40"/>
      <c r="I77" s="40"/>
      <c r="J77" s="40"/>
      <c r="L77" s="42"/>
      <c r="M77" s="43"/>
      <c r="N77" s="44"/>
      <c r="O77" s="45"/>
      <c r="P77" s="44"/>
      <c r="Q77" s="46"/>
      <c r="R77" s="45"/>
      <c r="S77" s="44"/>
      <c r="T77" s="44"/>
      <c r="U77" s="47"/>
      <c r="V77" s="47"/>
      <c r="X77" s="43"/>
      <c r="Y77" s="20"/>
      <c r="AE77" s="20"/>
    </row>
    <row r="78" customFormat="false" ht="15.75" hidden="false" customHeight="true" outlineLevel="0" collapsed="false">
      <c r="A78" s="37"/>
      <c r="B78" s="38"/>
      <c r="C78" s="39"/>
      <c r="D78" s="20"/>
      <c r="E78" s="40"/>
      <c r="F78" s="40"/>
      <c r="G78" s="41"/>
      <c r="H78" s="40"/>
      <c r="I78" s="40"/>
      <c r="J78" s="40"/>
      <c r="L78" s="42"/>
      <c r="M78" s="43"/>
      <c r="N78" s="44"/>
      <c r="O78" s="45"/>
      <c r="P78" s="44"/>
      <c r="Q78" s="46"/>
      <c r="R78" s="45"/>
      <c r="S78" s="44"/>
      <c r="T78" s="44"/>
      <c r="U78" s="47"/>
      <c r="V78" s="47"/>
      <c r="X78" s="43"/>
      <c r="Y78" s="20"/>
      <c r="AE78" s="20"/>
    </row>
    <row r="79" customFormat="false" ht="15.75" hidden="false" customHeight="true" outlineLevel="0" collapsed="false">
      <c r="A79" s="37"/>
      <c r="B79" s="38"/>
      <c r="C79" s="39"/>
      <c r="D79" s="20"/>
      <c r="E79" s="40"/>
      <c r="F79" s="40"/>
      <c r="G79" s="41"/>
      <c r="H79" s="40"/>
      <c r="I79" s="40"/>
      <c r="J79" s="40"/>
      <c r="L79" s="42"/>
      <c r="M79" s="43"/>
      <c r="N79" s="44"/>
      <c r="O79" s="45"/>
      <c r="P79" s="44"/>
      <c r="Q79" s="46"/>
      <c r="R79" s="45"/>
      <c r="S79" s="44"/>
      <c r="T79" s="44"/>
      <c r="U79" s="47"/>
      <c r="V79" s="47"/>
      <c r="X79" s="43"/>
      <c r="Y79" s="20"/>
      <c r="AE79" s="20"/>
    </row>
    <row r="80" customFormat="false" ht="15.75" hidden="false" customHeight="true" outlineLevel="0" collapsed="false">
      <c r="A80" s="37"/>
      <c r="B80" s="38"/>
      <c r="C80" s="39"/>
      <c r="D80" s="20"/>
      <c r="E80" s="40"/>
      <c r="F80" s="40"/>
      <c r="G80" s="41"/>
      <c r="H80" s="40"/>
      <c r="I80" s="40"/>
      <c r="J80" s="40"/>
      <c r="L80" s="42"/>
      <c r="M80" s="43"/>
      <c r="N80" s="44"/>
      <c r="O80" s="45"/>
      <c r="P80" s="44"/>
      <c r="Q80" s="46"/>
      <c r="R80" s="45"/>
      <c r="S80" s="44"/>
      <c r="T80" s="44"/>
      <c r="U80" s="47"/>
      <c r="V80" s="47"/>
      <c r="X80" s="43"/>
      <c r="Y80" s="20"/>
      <c r="AE80" s="20"/>
    </row>
    <row r="81" customFormat="false" ht="15.75" hidden="false" customHeight="true" outlineLevel="0" collapsed="false">
      <c r="A81" s="37"/>
      <c r="B81" s="38"/>
      <c r="C81" s="39"/>
      <c r="D81" s="20"/>
      <c r="E81" s="40"/>
      <c r="F81" s="40"/>
      <c r="G81" s="41"/>
      <c r="H81" s="40"/>
      <c r="I81" s="40"/>
      <c r="J81" s="40"/>
      <c r="L81" s="42"/>
      <c r="M81" s="43"/>
      <c r="N81" s="44"/>
      <c r="O81" s="45"/>
      <c r="P81" s="44"/>
      <c r="Q81" s="46"/>
      <c r="R81" s="45"/>
      <c r="S81" s="44"/>
      <c r="T81" s="44"/>
      <c r="U81" s="47"/>
      <c r="V81" s="47"/>
      <c r="X81" s="43"/>
      <c r="Y81" s="20"/>
      <c r="AE81" s="20"/>
    </row>
    <row r="82" customFormat="false" ht="15.75" hidden="false" customHeight="true" outlineLevel="0" collapsed="false">
      <c r="A82" s="37"/>
      <c r="B82" s="38"/>
      <c r="C82" s="39"/>
      <c r="D82" s="20"/>
      <c r="E82" s="40"/>
      <c r="F82" s="40"/>
      <c r="G82" s="41"/>
      <c r="H82" s="40"/>
      <c r="I82" s="40"/>
      <c r="J82" s="40"/>
      <c r="L82" s="42"/>
      <c r="M82" s="43"/>
      <c r="N82" s="44"/>
      <c r="O82" s="45"/>
      <c r="P82" s="44"/>
      <c r="Q82" s="46"/>
      <c r="R82" s="45"/>
      <c r="S82" s="44"/>
      <c r="T82" s="44"/>
      <c r="U82" s="47"/>
      <c r="V82" s="47"/>
      <c r="X82" s="43"/>
      <c r="Y82" s="20"/>
      <c r="AE82" s="20"/>
    </row>
    <row r="83" customFormat="false" ht="15.75" hidden="false" customHeight="true" outlineLevel="0" collapsed="false">
      <c r="A83" s="37"/>
      <c r="B83" s="38"/>
      <c r="C83" s="39"/>
      <c r="D83" s="20"/>
      <c r="E83" s="40"/>
      <c r="F83" s="40"/>
      <c r="G83" s="41"/>
      <c r="H83" s="40"/>
      <c r="I83" s="40"/>
      <c r="J83" s="40"/>
      <c r="L83" s="42"/>
      <c r="M83" s="43"/>
      <c r="N83" s="44"/>
      <c r="O83" s="45"/>
      <c r="P83" s="44"/>
      <c r="Q83" s="46"/>
      <c r="R83" s="45"/>
      <c r="S83" s="44"/>
      <c r="T83" s="44"/>
      <c r="U83" s="47"/>
      <c r="V83" s="47"/>
      <c r="X83" s="43"/>
      <c r="Y83" s="20"/>
      <c r="AE83" s="20"/>
    </row>
    <row r="84" customFormat="false" ht="15.75" hidden="false" customHeight="true" outlineLevel="0" collapsed="false">
      <c r="A84" s="37"/>
      <c r="B84" s="38"/>
      <c r="C84" s="39"/>
      <c r="D84" s="20"/>
      <c r="E84" s="40"/>
      <c r="F84" s="40"/>
      <c r="G84" s="41"/>
      <c r="H84" s="40"/>
      <c r="I84" s="40"/>
      <c r="J84" s="40"/>
      <c r="L84" s="42"/>
      <c r="M84" s="43"/>
      <c r="N84" s="44"/>
      <c r="O84" s="45"/>
      <c r="P84" s="44"/>
      <c r="Q84" s="46"/>
      <c r="R84" s="45"/>
      <c r="S84" s="44"/>
      <c r="T84" s="44"/>
      <c r="U84" s="47"/>
      <c r="V84" s="47"/>
      <c r="X84" s="43"/>
      <c r="Y84" s="20"/>
      <c r="AE84" s="20"/>
    </row>
    <row r="85" customFormat="false" ht="15.75" hidden="false" customHeight="true" outlineLevel="0" collapsed="false">
      <c r="A85" s="37"/>
      <c r="B85" s="38"/>
      <c r="C85" s="39"/>
      <c r="D85" s="20"/>
      <c r="E85" s="40"/>
      <c r="F85" s="40"/>
      <c r="G85" s="41"/>
      <c r="H85" s="40"/>
      <c r="I85" s="40"/>
      <c r="J85" s="40"/>
      <c r="L85" s="42"/>
      <c r="M85" s="43"/>
      <c r="N85" s="44"/>
      <c r="O85" s="45"/>
      <c r="P85" s="44"/>
      <c r="Q85" s="46"/>
      <c r="R85" s="45"/>
      <c r="S85" s="44"/>
      <c r="T85" s="44"/>
      <c r="U85" s="47"/>
      <c r="V85" s="47"/>
      <c r="X85" s="43"/>
      <c r="Y85" s="20"/>
      <c r="AE85" s="20"/>
    </row>
    <row r="86" customFormat="false" ht="15.75" hidden="false" customHeight="true" outlineLevel="0" collapsed="false">
      <c r="A86" s="37"/>
      <c r="B86" s="38"/>
      <c r="C86" s="39"/>
      <c r="D86" s="20"/>
      <c r="E86" s="40"/>
      <c r="F86" s="40"/>
      <c r="G86" s="41"/>
      <c r="H86" s="40"/>
      <c r="I86" s="40"/>
      <c r="J86" s="40"/>
      <c r="L86" s="42"/>
      <c r="M86" s="43"/>
      <c r="N86" s="44"/>
      <c r="O86" s="45"/>
      <c r="P86" s="44"/>
      <c r="Q86" s="46"/>
      <c r="R86" s="45"/>
      <c r="S86" s="44"/>
      <c r="T86" s="44"/>
      <c r="U86" s="47"/>
      <c r="V86" s="47"/>
      <c r="X86" s="43"/>
      <c r="Y86" s="20"/>
      <c r="AE86" s="20"/>
    </row>
    <row r="87" customFormat="false" ht="15.75" hidden="false" customHeight="true" outlineLevel="0" collapsed="false">
      <c r="A87" s="37"/>
      <c r="B87" s="38"/>
      <c r="C87" s="39"/>
      <c r="D87" s="20"/>
      <c r="E87" s="40"/>
      <c r="F87" s="40"/>
      <c r="G87" s="41"/>
      <c r="H87" s="40"/>
      <c r="I87" s="40"/>
      <c r="J87" s="40"/>
      <c r="L87" s="42"/>
      <c r="M87" s="43"/>
      <c r="N87" s="44"/>
      <c r="O87" s="45"/>
      <c r="P87" s="44"/>
      <c r="Q87" s="46"/>
      <c r="R87" s="45"/>
      <c r="S87" s="44"/>
      <c r="T87" s="44"/>
      <c r="U87" s="47"/>
      <c r="V87" s="47"/>
      <c r="X87" s="43"/>
      <c r="Y87" s="20"/>
      <c r="AE87" s="20"/>
    </row>
    <row r="88" customFormat="false" ht="15.75" hidden="false" customHeight="true" outlineLevel="0" collapsed="false">
      <c r="A88" s="37"/>
      <c r="B88" s="38"/>
      <c r="C88" s="39"/>
      <c r="D88" s="20"/>
      <c r="E88" s="40"/>
      <c r="F88" s="40"/>
      <c r="G88" s="41"/>
      <c r="H88" s="40"/>
      <c r="I88" s="40"/>
      <c r="J88" s="40"/>
      <c r="L88" s="42"/>
      <c r="M88" s="43"/>
      <c r="N88" s="44"/>
      <c r="O88" s="45"/>
      <c r="P88" s="44"/>
      <c r="Q88" s="46"/>
      <c r="R88" s="45"/>
      <c r="S88" s="44"/>
      <c r="T88" s="44"/>
      <c r="U88" s="47"/>
      <c r="V88" s="47"/>
      <c r="X88" s="43"/>
      <c r="Y88" s="20"/>
      <c r="AE88" s="20"/>
    </row>
    <row r="89" customFormat="false" ht="15.75" hidden="false" customHeight="true" outlineLevel="0" collapsed="false">
      <c r="A89" s="37"/>
      <c r="B89" s="38"/>
      <c r="C89" s="39"/>
      <c r="D89" s="20"/>
      <c r="E89" s="40"/>
      <c r="F89" s="40"/>
      <c r="G89" s="41"/>
      <c r="H89" s="40"/>
      <c r="I89" s="40"/>
      <c r="J89" s="40"/>
      <c r="L89" s="42"/>
      <c r="M89" s="43"/>
      <c r="N89" s="44"/>
      <c r="O89" s="45"/>
      <c r="P89" s="44"/>
      <c r="Q89" s="46"/>
      <c r="R89" s="45"/>
      <c r="S89" s="44"/>
      <c r="T89" s="44"/>
      <c r="U89" s="47"/>
      <c r="V89" s="47"/>
      <c r="X89" s="43"/>
      <c r="Y89" s="20"/>
      <c r="AE89" s="20"/>
    </row>
    <row r="90" customFormat="false" ht="15.75" hidden="false" customHeight="true" outlineLevel="0" collapsed="false">
      <c r="A90" s="37"/>
      <c r="B90" s="38"/>
      <c r="C90" s="39"/>
      <c r="D90" s="20"/>
      <c r="E90" s="40"/>
      <c r="F90" s="40"/>
      <c r="G90" s="41"/>
      <c r="H90" s="40"/>
      <c r="I90" s="40"/>
      <c r="J90" s="40"/>
      <c r="L90" s="42"/>
      <c r="M90" s="43"/>
      <c r="N90" s="44"/>
      <c r="O90" s="45"/>
      <c r="P90" s="44"/>
      <c r="Q90" s="46"/>
      <c r="R90" s="45"/>
      <c r="S90" s="44"/>
      <c r="T90" s="44"/>
      <c r="U90" s="47"/>
      <c r="V90" s="47"/>
      <c r="X90" s="43"/>
      <c r="Y90" s="20"/>
      <c r="AE90" s="20"/>
    </row>
    <row r="91" customFormat="false" ht="15.75" hidden="false" customHeight="true" outlineLevel="0" collapsed="false">
      <c r="A91" s="37"/>
      <c r="B91" s="38"/>
      <c r="C91" s="39"/>
      <c r="D91" s="20"/>
      <c r="E91" s="40"/>
      <c r="F91" s="40"/>
      <c r="G91" s="41"/>
      <c r="H91" s="40"/>
      <c r="I91" s="40"/>
      <c r="J91" s="40"/>
      <c r="L91" s="42"/>
      <c r="M91" s="43"/>
      <c r="N91" s="44"/>
      <c r="O91" s="45"/>
      <c r="P91" s="44"/>
      <c r="Q91" s="46"/>
      <c r="R91" s="45"/>
      <c r="S91" s="44"/>
      <c r="T91" s="44"/>
      <c r="U91" s="47"/>
      <c r="V91" s="47"/>
      <c r="X91" s="43"/>
      <c r="Y91" s="20"/>
      <c r="AE91" s="20"/>
    </row>
    <row r="92" customFormat="false" ht="15.75" hidden="false" customHeight="true" outlineLevel="0" collapsed="false">
      <c r="A92" s="37"/>
      <c r="B92" s="38"/>
      <c r="C92" s="39"/>
      <c r="D92" s="20"/>
      <c r="E92" s="40"/>
      <c r="F92" s="40"/>
      <c r="G92" s="41"/>
      <c r="H92" s="40"/>
      <c r="I92" s="40"/>
      <c r="J92" s="40"/>
      <c r="L92" s="42"/>
      <c r="M92" s="43"/>
      <c r="N92" s="44"/>
      <c r="O92" s="45"/>
      <c r="P92" s="44"/>
      <c r="Q92" s="46"/>
      <c r="R92" s="45"/>
      <c r="S92" s="44"/>
      <c r="T92" s="44"/>
      <c r="U92" s="47"/>
      <c r="V92" s="47"/>
      <c r="X92" s="43"/>
      <c r="Y92" s="20"/>
      <c r="AE92" s="20"/>
    </row>
    <row r="93" customFormat="false" ht="15.75" hidden="false" customHeight="true" outlineLevel="0" collapsed="false">
      <c r="A93" s="37"/>
      <c r="B93" s="38"/>
      <c r="C93" s="39"/>
      <c r="D93" s="20"/>
      <c r="E93" s="40"/>
      <c r="F93" s="40"/>
      <c r="G93" s="41"/>
      <c r="H93" s="40"/>
      <c r="I93" s="40"/>
      <c r="J93" s="40"/>
      <c r="L93" s="42"/>
      <c r="M93" s="43"/>
      <c r="N93" s="44"/>
      <c r="O93" s="45"/>
      <c r="P93" s="44"/>
      <c r="Q93" s="46"/>
      <c r="R93" s="45"/>
      <c r="S93" s="44"/>
      <c r="T93" s="44"/>
      <c r="U93" s="47"/>
      <c r="V93" s="47"/>
      <c r="X93" s="43"/>
      <c r="Y93" s="20"/>
      <c r="AE93" s="20"/>
    </row>
    <row r="94" customFormat="false" ht="15.75" hidden="false" customHeight="true" outlineLevel="0" collapsed="false">
      <c r="A94" s="37"/>
      <c r="B94" s="38"/>
      <c r="C94" s="39"/>
      <c r="D94" s="20"/>
      <c r="E94" s="40"/>
      <c r="F94" s="40"/>
      <c r="G94" s="41"/>
      <c r="H94" s="40"/>
      <c r="I94" s="40"/>
      <c r="J94" s="40"/>
      <c r="L94" s="42"/>
      <c r="M94" s="43"/>
      <c r="N94" s="44"/>
      <c r="O94" s="45"/>
      <c r="P94" s="44"/>
      <c r="Q94" s="46"/>
      <c r="R94" s="45"/>
      <c r="S94" s="44"/>
      <c r="T94" s="44"/>
      <c r="U94" s="47"/>
      <c r="V94" s="47"/>
      <c r="X94" s="43"/>
      <c r="Y94" s="20"/>
      <c r="AE94" s="20"/>
    </row>
    <row r="95" customFormat="false" ht="15.75" hidden="false" customHeight="true" outlineLevel="0" collapsed="false">
      <c r="A95" s="37"/>
      <c r="B95" s="38"/>
      <c r="C95" s="39"/>
      <c r="D95" s="20"/>
      <c r="E95" s="40"/>
      <c r="F95" s="40"/>
      <c r="G95" s="41"/>
      <c r="H95" s="40"/>
      <c r="I95" s="40"/>
      <c r="J95" s="40"/>
      <c r="L95" s="42"/>
      <c r="M95" s="43"/>
      <c r="N95" s="44"/>
      <c r="O95" s="45"/>
      <c r="P95" s="44"/>
      <c r="Q95" s="46"/>
      <c r="R95" s="45"/>
      <c r="S95" s="44"/>
      <c r="T95" s="44"/>
      <c r="U95" s="47"/>
      <c r="V95" s="47"/>
      <c r="X95" s="43"/>
      <c r="Y95" s="20"/>
      <c r="AE95" s="20"/>
    </row>
    <row r="96" customFormat="false" ht="15.75" hidden="false" customHeight="true" outlineLevel="0" collapsed="false">
      <c r="A96" s="37"/>
      <c r="B96" s="38"/>
      <c r="C96" s="39"/>
      <c r="D96" s="20"/>
      <c r="E96" s="40"/>
      <c r="F96" s="40"/>
      <c r="G96" s="41"/>
      <c r="H96" s="40"/>
      <c r="I96" s="40"/>
      <c r="J96" s="40"/>
      <c r="L96" s="42"/>
      <c r="M96" s="43"/>
      <c r="N96" s="44"/>
      <c r="O96" s="45"/>
      <c r="P96" s="44"/>
      <c r="Q96" s="46"/>
      <c r="R96" s="45"/>
      <c r="S96" s="44"/>
      <c r="T96" s="44"/>
      <c r="U96" s="47"/>
      <c r="V96" s="47"/>
      <c r="X96" s="43"/>
      <c r="Y96" s="20"/>
      <c r="AE96" s="20"/>
    </row>
    <row r="97" customFormat="false" ht="15.75" hidden="false" customHeight="true" outlineLevel="0" collapsed="false">
      <c r="A97" s="37"/>
      <c r="B97" s="38"/>
      <c r="C97" s="39"/>
      <c r="D97" s="20"/>
      <c r="E97" s="40"/>
      <c r="F97" s="40"/>
      <c r="G97" s="41"/>
      <c r="H97" s="40"/>
      <c r="I97" s="40"/>
      <c r="J97" s="40"/>
      <c r="L97" s="42"/>
      <c r="M97" s="43"/>
      <c r="N97" s="44"/>
      <c r="O97" s="45"/>
      <c r="P97" s="44"/>
      <c r="Q97" s="46"/>
      <c r="R97" s="45"/>
      <c r="S97" s="44"/>
      <c r="T97" s="44"/>
      <c r="U97" s="47"/>
      <c r="V97" s="47"/>
      <c r="X97" s="43"/>
      <c r="Y97" s="20"/>
      <c r="AE97" s="20"/>
    </row>
    <row r="98" customFormat="false" ht="15.75" hidden="false" customHeight="true" outlineLevel="0" collapsed="false">
      <c r="A98" s="37"/>
      <c r="B98" s="38"/>
      <c r="C98" s="39"/>
      <c r="D98" s="20"/>
      <c r="E98" s="40"/>
      <c r="F98" s="40"/>
      <c r="G98" s="41"/>
      <c r="H98" s="40"/>
      <c r="I98" s="40"/>
      <c r="J98" s="40"/>
      <c r="L98" s="42"/>
      <c r="M98" s="43"/>
      <c r="N98" s="44"/>
      <c r="O98" s="45"/>
      <c r="P98" s="44"/>
      <c r="Q98" s="46"/>
      <c r="R98" s="45"/>
      <c r="S98" s="44"/>
      <c r="T98" s="44"/>
      <c r="U98" s="47"/>
      <c r="V98" s="47"/>
      <c r="X98" s="43"/>
      <c r="Y98" s="20"/>
      <c r="AE98" s="20"/>
    </row>
    <row r="99" customFormat="false" ht="15.75" hidden="false" customHeight="true" outlineLevel="0" collapsed="false">
      <c r="A99" s="37"/>
      <c r="B99" s="38"/>
      <c r="C99" s="39"/>
      <c r="D99" s="20"/>
      <c r="E99" s="40"/>
      <c r="F99" s="40"/>
      <c r="G99" s="41"/>
      <c r="H99" s="40"/>
      <c r="I99" s="40"/>
      <c r="J99" s="40"/>
      <c r="L99" s="42"/>
      <c r="M99" s="43"/>
      <c r="N99" s="44"/>
      <c r="O99" s="45"/>
      <c r="P99" s="44"/>
      <c r="Q99" s="46"/>
      <c r="R99" s="45"/>
      <c r="S99" s="44"/>
      <c r="T99" s="44"/>
      <c r="U99" s="47"/>
      <c r="V99" s="47"/>
      <c r="X99" s="43"/>
      <c r="Y99" s="20"/>
      <c r="AE99" s="20"/>
    </row>
    <row r="100" customFormat="false" ht="15.75" hidden="false" customHeight="true" outlineLevel="0" collapsed="false">
      <c r="A100" s="37"/>
      <c r="B100" s="38"/>
      <c r="C100" s="39"/>
      <c r="D100" s="20"/>
      <c r="E100" s="40"/>
      <c r="F100" s="40"/>
      <c r="G100" s="41"/>
      <c r="H100" s="40"/>
      <c r="I100" s="40"/>
      <c r="J100" s="40"/>
      <c r="L100" s="42"/>
      <c r="M100" s="43"/>
      <c r="N100" s="44"/>
      <c r="O100" s="45"/>
      <c r="P100" s="44"/>
      <c r="Q100" s="46"/>
      <c r="R100" s="45"/>
      <c r="S100" s="44"/>
      <c r="T100" s="44"/>
      <c r="U100" s="47"/>
      <c r="V100" s="47"/>
      <c r="X100" s="43"/>
      <c r="Y100" s="20"/>
      <c r="AE100" s="20"/>
    </row>
    <row r="101" customFormat="false" ht="15.75" hidden="false" customHeight="true" outlineLevel="0" collapsed="false">
      <c r="A101" s="37"/>
      <c r="B101" s="38"/>
      <c r="C101" s="39"/>
      <c r="D101" s="20"/>
      <c r="E101" s="40"/>
      <c r="F101" s="40"/>
      <c r="G101" s="41"/>
      <c r="H101" s="40"/>
      <c r="I101" s="40"/>
      <c r="J101" s="40"/>
      <c r="L101" s="42"/>
      <c r="M101" s="43"/>
      <c r="N101" s="44"/>
      <c r="O101" s="45"/>
      <c r="P101" s="44"/>
      <c r="Q101" s="46"/>
      <c r="R101" s="45"/>
      <c r="S101" s="44"/>
      <c r="T101" s="44"/>
      <c r="U101" s="47"/>
      <c r="V101" s="47"/>
      <c r="X101" s="43"/>
      <c r="Y101" s="20"/>
      <c r="AE101" s="20"/>
    </row>
    <row r="102" customFormat="false" ht="15.75" hidden="false" customHeight="true" outlineLevel="0" collapsed="false">
      <c r="A102" s="37"/>
      <c r="B102" s="38"/>
      <c r="C102" s="39"/>
      <c r="D102" s="20"/>
      <c r="E102" s="40"/>
      <c r="F102" s="40"/>
      <c r="G102" s="41"/>
      <c r="H102" s="40"/>
      <c r="I102" s="40"/>
      <c r="J102" s="40"/>
      <c r="L102" s="42"/>
      <c r="M102" s="43"/>
      <c r="N102" s="44"/>
      <c r="O102" s="45"/>
      <c r="P102" s="44"/>
      <c r="Q102" s="46"/>
      <c r="R102" s="45"/>
      <c r="S102" s="44"/>
      <c r="T102" s="44"/>
      <c r="U102" s="47"/>
      <c r="V102" s="47"/>
      <c r="X102" s="43"/>
      <c r="Y102" s="20"/>
      <c r="AE102" s="20"/>
    </row>
    <row r="103" customFormat="false" ht="15.75" hidden="false" customHeight="true" outlineLevel="0" collapsed="false">
      <c r="A103" s="37"/>
      <c r="B103" s="38"/>
      <c r="C103" s="39"/>
      <c r="D103" s="20"/>
      <c r="E103" s="40"/>
      <c r="F103" s="40"/>
      <c r="G103" s="41"/>
      <c r="H103" s="40"/>
      <c r="I103" s="40"/>
      <c r="J103" s="40"/>
      <c r="L103" s="42"/>
      <c r="M103" s="43"/>
      <c r="N103" s="44"/>
      <c r="O103" s="45"/>
      <c r="P103" s="44"/>
      <c r="Q103" s="46"/>
      <c r="R103" s="45"/>
      <c r="S103" s="44"/>
      <c r="T103" s="44"/>
      <c r="U103" s="47"/>
      <c r="V103" s="47"/>
      <c r="X103" s="43"/>
      <c r="Y103" s="20"/>
      <c r="AE103" s="20"/>
    </row>
    <row r="104" customFormat="false" ht="15.75" hidden="false" customHeight="true" outlineLevel="0" collapsed="false">
      <c r="A104" s="37"/>
      <c r="B104" s="38"/>
      <c r="C104" s="39"/>
      <c r="D104" s="20"/>
      <c r="E104" s="40"/>
      <c r="F104" s="40"/>
      <c r="G104" s="41"/>
      <c r="H104" s="40"/>
      <c r="I104" s="40"/>
      <c r="J104" s="40"/>
      <c r="L104" s="42"/>
      <c r="M104" s="43"/>
      <c r="N104" s="44"/>
      <c r="O104" s="45"/>
      <c r="P104" s="44"/>
      <c r="Q104" s="46"/>
      <c r="R104" s="45"/>
      <c r="S104" s="44"/>
      <c r="T104" s="44"/>
      <c r="U104" s="47"/>
      <c r="V104" s="47"/>
      <c r="X104" s="43"/>
      <c r="Y104" s="20"/>
      <c r="AE104" s="20"/>
    </row>
    <row r="105" customFormat="false" ht="15.75" hidden="false" customHeight="true" outlineLevel="0" collapsed="false">
      <c r="A105" s="37"/>
      <c r="B105" s="38"/>
      <c r="C105" s="39"/>
      <c r="D105" s="20"/>
      <c r="E105" s="40"/>
      <c r="F105" s="40"/>
      <c r="G105" s="41"/>
      <c r="H105" s="40"/>
      <c r="I105" s="40"/>
      <c r="J105" s="40"/>
      <c r="L105" s="42"/>
      <c r="M105" s="43"/>
      <c r="N105" s="44"/>
      <c r="O105" s="45"/>
      <c r="P105" s="44"/>
      <c r="Q105" s="46"/>
      <c r="R105" s="45"/>
      <c r="S105" s="44"/>
      <c r="T105" s="44"/>
      <c r="U105" s="47"/>
      <c r="V105" s="47"/>
      <c r="X105" s="43"/>
      <c r="Y105" s="20"/>
      <c r="AE105" s="20"/>
    </row>
    <row r="106" customFormat="false" ht="15.75" hidden="false" customHeight="true" outlineLevel="0" collapsed="false">
      <c r="A106" s="37"/>
      <c r="B106" s="38"/>
      <c r="C106" s="39"/>
      <c r="D106" s="20"/>
      <c r="E106" s="40"/>
      <c r="F106" s="40"/>
      <c r="G106" s="41"/>
      <c r="H106" s="40"/>
      <c r="I106" s="40"/>
      <c r="J106" s="40"/>
      <c r="L106" s="42"/>
      <c r="M106" s="43"/>
      <c r="N106" s="44"/>
      <c r="O106" s="45"/>
      <c r="P106" s="44"/>
      <c r="Q106" s="46"/>
      <c r="R106" s="45"/>
      <c r="S106" s="44"/>
      <c r="T106" s="44"/>
      <c r="U106" s="47"/>
      <c r="V106" s="47"/>
      <c r="X106" s="43"/>
      <c r="Y106" s="20"/>
      <c r="AE106" s="20"/>
    </row>
    <row r="107" customFormat="false" ht="15.75" hidden="false" customHeight="true" outlineLevel="0" collapsed="false">
      <c r="A107" s="37"/>
      <c r="B107" s="38"/>
      <c r="C107" s="39"/>
      <c r="D107" s="20"/>
      <c r="E107" s="40"/>
      <c r="F107" s="40"/>
      <c r="G107" s="41"/>
      <c r="H107" s="40"/>
      <c r="I107" s="40"/>
      <c r="J107" s="40"/>
      <c r="L107" s="42"/>
      <c r="M107" s="43"/>
      <c r="N107" s="44"/>
      <c r="O107" s="45"/>
      <c r="P107" s="44"/>
      <c r="Q107" s="46"/>
      <c r="R107" s="45"/>
      <c r="S107" s="44"/>
      <c r="T107" s="44"/>
      <c r="U107" s="47"/>
      <c r="V107" s="47"/>
      <c r="X107" s="43"/>
      <c r="Y107" s="20"/>
      <c r="AE107" s="20"/>
    </row>
    <row r="108" customFormat="false" ht="15.75" hidden="false" customHeight="true" outlineLevel="0" collapsed="false">
      <c r="A108" s="37"/>
      <c r="B108" s="38"/>
      <c r="C108" s="39"/>
      <c r="D108" s="20"/>
      <c r="E108" s="40"/>
      <c r="F108" s="40"/>
      <c r="G108" s="41"/>
      <c r="H108" s="40"/>
      <c r="I108" s="40"/>
      <c r="J108" s="40"/>
      <c r="L108" s="42"/>
      <c r="M108" s="43"/>
      <c r="N108" s="44"/>
      <c r="O108" s="45"/>
      <c r="P108" s="44"/>
      <c r="Q108" s="46"/>
      <c r="R108" s="45"/>
      <c r="S108" s="44"/>
      <c r="T108" s="44"/>
      <c r="U108" s="47"/>
      <c r="V108" s="47"/>
      <c r="X108" s="43"/>
      <c r="Y108" s="20"/>
      <c r="AE108" s="20"/>
    </row>
    <row r="109" customFormat="false" ht="15.75" hidden="false" customHeight="true" outlineLevel="0" collapsed="false">
      <c r="A109" s="37"/>
      <c r="B109" s="38"/>
      <c r="C109" s="39"/>
      <c r="D109" s="20"/>
      <c r="E109" s="40"/>
      <c r="F109" s="40"/>
      <c r="G109" s="41"/>
      <c r="H109" s="40"/>
      <c r="I109" s="40"/>
      <c r="J109" s="40"/>
      <c r="L109" s="42"/>
      <c r="M109" s="43"/>
      <c r="N109" s="44"/>
      <c r="O109" s="45"/>
      <c r="P109" s="44"/>
      <c r="Q109" s="46"/>
      <c r="R109" s="45"/>
      <c r="S109" s="44"/>
      <c r="T109" s="44"/>
      <c r="U109" s="47"/>
      <c r="V109" s="47"/>
      <c r="X109" s="43"/>
      <c r="Y109" s="20"/>
      <c r="AE109" s="20"/>
    </row>
    <row r="110" customFormat="false" ht="15.75" hidden="false" customHeight="true" outlineLevel="0" collapsed="false">
      <c r="A110" s="37"/>
      <c r="B110" s="38"/>
      <c r="C110" s="39"/>
      <c r="D110" s="20"/>
      <c r="E110" s="40"/>
      <c r="F110" s="40"/>
      <c r="G110" s="41"/>
      <c r="H110" s="40"/>
      <c r="I110" s="40"/>
      <c r="J110" s="40"/>
      <c r="L110" s="42"/>
      <c r="M110" s="43"/>
      <c r="N110" s="44"/>
      <c r="O110" s="45"/>
      <c r="P110" s="44"/>
      <c r="Q110" s="46"/>
      <c r="R110" s="45"/>
      <c r="S110" s="44"/>
      <c r="T110" s="44"/>
      <c r="U110" s="47"/>
      <c r="V110" s="47"/>
      <c r="X110" s="43"/>
      <c r="Y110" s="20"/>
      <c r="AE110" s="20"/>
    </row>
    <row r="111" customFormat="false" ht="15.75" hidden="false" customHeight="true" outlineLevel="0" collapsed="false">
      <c r="A111" s="37"/>
      <c r="B111" s="38"/>
      <c r="C111" s="39"/>
      <c r="D111" s="20"/>
      <c r="E111" s="40"/>
      <c r="F111" s="40"/>
      <c r="G111" s="41"/>
      <c r="H111" s="40"/>
      <c r="I111" s="40"/>
      <c r="J111" s="40"/>
      <c r="L111" s="42"/>
      <c r="M111" s="43"/>
      <c r="N111" s="44"/>
      <c r="O111" s="45"/>
      <c r="P111" s="44"/>
      <c r="Q111" s="46"/>
      <c r="R111" s="45"/>
      <c r="S111" s="44"/>
      <c r="T111" s="44"/>
      <c r="U111" s="47"/>
      <c r="V111" s="47"/>
      <c r="X111" s="43"/>
      <c r="Y111" s="20"/>
      <c r="AE111" s="20"/>
    </row>
    <row r="112" customFormat="false" ht="15.75" hidden="false" customHeight="true" outlineLevel="0" collapsed="false">
      <c r="A112" s="37"/>
      <c r="B112" s="38"/>
      <c r="C112" s="39"/>
      <c r="D112" s="20"/>
      <c r="E112" s="40"/>
      <c r="F112" s="40"/>
      <c r="G112" s="41"/>
      <c r="H112" s="40"/>
      <c r="I112" s="40"/>
      <c r="J112" s="40"/>
      <c r="L112" s="42"/>
      <c r="M112" s="43"/>
      <c r="N112" s="44"/>
      <c r="O112" s="45"/>
      <c r="P112" s="44"/>
      <c r="Q112" s="46"/>
      <c r="R112" s="45"/>
      <c r="S112" s="44"/>
      <c r="T112" s="44"/>
      <c r="U112" s="47"/>
      <c r="V112" s="47"/>
      <c r="X112" s="43"/>
      <c r="Y112" s="20"/>
      <c r="AE112" s="20"/>
    </row>
    <row r="113" customFormat="false" ht="15.75" hidden="false" customHeight="true" outlineLevel="0" collapsed="false">
      <c r="A113" s="37"/>
      <c r="B113" s="38"/>
      <c r="C113" s="39"/>
      <c r="D113" s="20"/>
      <c r="E113" s="40"/>
      <c r="F113" s="40"/>
      <c r="G113" s="41"/>
      <c r="H113" s="40"/>
      <c r="I113" s="40"/>
      <c r="J113" s="40"/>
      <c r="L113" s="42"/>
      <c r="M113" s="43"/>
      <c r="N113" s="44"/>
      <c r="O113" s="45"/>
      <c r="P113" s="44"/>
      <c r="Q113" s="46"/>
      <c r="R113" s="45"/>
      <c r="S113" s="44"/>
      <c r="T113" s="44"/>
      <c r="U113" s="47"/>
      <c r="V113" s="47"/>
      <c r="X113" s="43"/>
      <c r="Y113" s="20"/>
      <c r="AE113" s="20"/>
    </row>
    <row r="114" customFormat="false" ht="15.75" hidden="false" customHeight="true" outlineLevel="0" collapsed="false">
      <c r="A114" s="37"/>
      <c r="B114" s="38"/>
      <c r="C114" s="39"/>
      <c r="D114" s="20"/>
      <c r="E114" s="40"/>
      <c r="F114" s="40"/>
      <c r="G114" s="41"/>
      <c r="H114" s="40"/>
      <c r="I114" s="40"/>
      <c r="J114" s="40"/>
      <c r="L114" s="42"/>
      <c r="M114" s="43"/>
      <c r="N114" s="44"/>
      <c r="O114" s="45"/>
      <c r="P114" s="44"/>
      <c r="Q114" s="46"/>
      <c r="R114" s="45"/>
      <c r="S114" s="44"/>
      <c r="T114" s="44"/>
      <c r="U114" s="47"/>
      <c r="V114" s="47"/>
      <c r="X114" s="43"/>
      <c r="Y114" s="20"/>
      <c r="AE114" s="20"/>
    </row>
    <row r="115" customFormat="false" ht="15.75" hidden="false" customHeight="true" outlineLevel="0" collapsed="false">
      <c r="A115" s="37"/>
      <c r="B115" s="38"/>
      <c r="C115" s="39"/>
      <c r="D115" s="20"/>
      <c r="E115" s="40"/>
      <c r="F115" s="40"/>
      <c r="G115" s="41"/>
      <c r="H115" s="40"/>
      <c r="I115" s="40"/>
      <c r="J115" s="40"/>
      <c r="L115" s="42"/>
      <c r="M115" s="43"/>
      <c r="N115" s="44"/>
      <c r="O115" s="45"/>
      <c r="P115" s="44"/>
      <c r="Q115" s="46"/>
      <c r="R115" s="45"/>
      <c r="S115" s="44"/>
      <c r="T115" s="44"/>
      <c r="U115" s="47"/>
      <c r="V115" s="47"/>
      <c r="X115" s="43"/>
      <c r="Y115" s="20"/>
      <c r="AE115" s="20"/>
    </row>
    <row r="116" customFormat="false" ht="15.75" hidden="false" customHeight="true" outlineLevel="0" collapsed="false">
      <c r="A116" s="37"/>
      <c r="B116" s="38"/>
      <c r="C116" s="39"/>
      <c r="D116" s="20"/>
      <c r="E116" s="40"/>
      <c r="F116" s="40"/>
      <c r="G116" s="41"/>
      <c r="H116" s="40"/>
      <c r="I116" s="40"/>
      <c r="J116" s="40"/>
      <c r="L116" s="42"/>
      <c r="M116" s="43"/>
      <c r="N116" s="44"/>
      <c r="O116" s="45"/>
      <c r="P116" s="44"/>
      <c r="Q116" s="46"/>
      <c r="R116" s="45"/>
      <c r="S116" s="44"/>
      <c r="T116" s="44"/>
      <c r="U116" s="47"/>
      <c r="V116" s="47"/>
      <c r="X116" s="43"/>
      <c r="Y116" s="20"/>
      <c r="AE116" s="20"/>
    </row>
    <row r="117" customFormat="false" ht="15.75" hidden="false" customHeight="true" outlineLevel="0" collapsed="false">
      <c r="A117" s="37"/>
      <c r="B117" s="38"/>
      <c r="C117" s="39"/>
      <c r="D117" s="20"/>
      <c r="E117" s="40"/>
      <c r="F117" s="40"/>
      <c r="G117" s="41"/>
      <c r="H117" s="40"/>
      <c r="I117" s="40"/>
      <c r="J117" s="40"/>
      <c r="L117" s="42"/>
      <c r="M117" s="43"/>
      <c r="N117" s="44"/>
      <c r="O117" s="45"/>
      <c r="P117" s="44"/>
      <c r="Q117" s="46"/>
      <c r="R117" s="45"/>
      <c r="S117" s="44"/>
      <c r="T117" s="44"/>
      <c r="U117" s="47"/>
      <c r="V117" s="47"/>
      <c r="X117" s="43"/>
      <c r="Y117" s="20"/>
      <c r="AE117" s="20"/>
    </row>
    <row r="118" customFormat="false" ht="15.75" hidden="false" customHeight="true" outlineLevel="0" collapsed="false">
      <c r="A118" s="37"/>
      <c r="B118" s="38"/>
      <c r="C118" s="39"/>
      <c r="D118" s="20"/>
      <c r="E118" s="40"/>
      <c r="F118" s="40"/>
      <c r="G118" s="41"/>
      <c r="H118" s="40"/>
      <c r="I118" s="40"/>
      <c r="J118" s="40"/>
      <c r="L118" s="42"/>
      <c r="M118" s="43"/>
      <c r="N118" s="44"/>
      <c r="O118" s="45"/>
      <c r="P118" s="44"/>
      <c r="Q118" s="46"/>
      <c r="R118" s="45"/>
      <c r="S118" s="44"/>
      <c r="T118" s="44"/>
      <c r="U118" s="47"/>
      <c r="V118" s="47"/>
      <c r="X118" s="43"/>
      <c r="Y118" s="20"/>
      <c r="AE118" s="20"/>
    </row>
    <row r="119" customFormat="false" ht="15.75" hidden="false" customHeight="true" outlineLevel="0" collapsed="false">
      <c r="A119" s="37"/>
      <c r="B119" s="38"/>
      <c r="C119" s="39"/>
      <c r="D119" s="20"/>
      <c r="E119" s="40"/>
      <c r="F119" s="40"/>
      <c r="G119" s="41"/>
      <c r="H119" s="40"/>
      <c r="I119" s="40"/>
      <c r="J119" s="40"/>
      <c r="L119" s="42"/>
      <c r="M119" s="43"/>
      <c r="N119" s="44"/>
      <c r="O119" s="45"/>
      <c r="P119" s="44"/>
      <c r="Q119" s="46"/>
      <c r="R119" s="45"/>
      <c r="S119" s="44"/>
      <c r="T119" s="44"/>
      <c r="U119" s="47"/>
      <c r="V119" s="47"/>
      <c r="X119" s="43"/>
      <c r="Y119" s="20"/>
      <c r="AE119" s="20"/>
    </row>
    <row r="120" customFormat="false" ht="15.75" hidden="false" customHeight="true" outlineLevel="0" collapsed="false">
      <c r="A120" s="37"/>
      <c r="B120" s="38"/>
      <c r="C120" s="39"/>
      <c r="D120" s="20"/>
      <c r="E120" s="40"/>
      <c r="F120" s="40"/>
      <c r="G120" s="41"/>
      <c r="H120" s="40"/>
      <c r="I120" s="40"/>
      <c r="J120" s="40"/>
      <c r="L120" s="42"/>
      <c r="M120" s="43"/>
      <c r="N120" s="44"/>
      <c r="O120" s="45"/>
      <c r="P120" s="44"/>
      <c r="Q120" s="46"/>
      <c r="R120" s="45"/>
      <c r="S120" s="44"/>
      <c r="T120" s="44"/>
      <c r="U120" s="47"/>
      <c r="V120" s="47"/>
      <c r="X120" s="43"/>
      <c r="Y120" s="20"/>
      <c r="AE120" s="20"/>
    </row>
    <row r="121" customFormat="false" ht="15.75" hidden="false" customHeight="true" outlineLevel="0" collapsed="false">
      <c r="A121" s="37"/>
      <c r="B121" s="38"/>
      <c r="C121" s="39"/>
      <c r="D121" s="20"/>
      <c r="E121" s="40"/>
      <c r="F121" s="40"/>
      <c r="G121" s="41"/>
      <c r="H121" s="40"/>
      <c r="I121" s="40"/>
      <c r="J121" s="40"/>
      <c r="L121" s="42"/>
      <c r="M121" s="43"/>
      <c r="N121" s="44"/>
      <c r="O121" s="45"/>
      <c r="P121" s="44"/>
      <c r="Q121" s="46"/>
      <c r="R121" s="45"/>
      <c r="S121" s="44"/>
      <c r="T121" s="44"/>
      <c r="U121" s="47"/>
      <c r="V121" s="47"/>
      <c r="X121" s="43"/>
      <c r="Y121" s="20"/>
      <c r="AE121" s="20"/>
    </row>
    <row r="122" customFormat="false" ht="15.75" hidden="false" customHeight="true" outlineLevel="0" collapsed="false">
      <c r="A122" s="37"/>
      <c r="B122" s="38"/>
      <c r="C122" s="39"/>
      <c r="D122" s="20"/>
      <c r="E122" s="40"/>
      <c r="F122" s="40"/>
      <c r="G122" s="41"/>
      <c r="H122" s="40"/>
      <c r="I122" s="40"/>
      <c r="J122" s="40"/>
      <c r="L122" s="42"/>
      <c r="M122" s="43"/>
      <c r="N122" s="44"/>
      <c r="O122" s="45"/>
      <c r="P122" s="44"/>
      <c r="Q122" s="46"/>
      <c r="R122" s="45"/>
      <c r="S122" s="44"/>
      <c r="T122" s="44"/>
      <c r="U122" s="47"/>
      <c r="V122" s="47"/>
      <c r="X122" s="43"/>
      <c r="Y122" s="20"/>
      <c r="AE122" s="20"/>
    </row>
    <row r="123" customFormat="false" ht="15.75" hidden="false" customHeight="true" outlineLevel="0" collapsed="false">
      <c r="A123" s="37"/>
      <c r="B123" s="38"/>
      <c r="C123" s="39"/>
      <c r="D123" s="20"/>
      <c r="E123" s="40"/>
      <c r="F123" s="40"/>
      <c r="G123" s="41"/>
      <c r="H123" s="40"/>
      <c r="I123" s="40"/>
      <c r="J123" s="40"/>
      <c r="L123" s="42"/>
      <c r="M123" s="43"/>
      <c r="N123" s="44"/>
      <c r="O123" s="45"/>
      <c r="P123" s="44"/>
      <c r="Q123" s="46"/>
      <c r="R123" s="45"/>
      <c r="S123" s="44"/>
      <c r="T123" s="44"/>
      <c r="U123" s="47"/>
      <c r="V123" s="47"/>
      <c r="X123" s="43"/>
      <c r="Y123" s="20"/>
      <c r="AE123" s="20"/>
    </row>
    <row r="124" customFormat="false" ht="15.75" hidden="false" customHeight="true" outlineLevel="0" collapsed="false">
      <c r="A124" s="37"/>
      <c r="B124" s="38"/>
      <c r="C124" s="39"/>
      <c r="D124" s="20"/>
      <c r="E124" s="40"/>
      <c r="F124" s="40"/>
      <c r="G124" s="41"/>
      <c r="H124" s="40"/>
      <c r="I124" s="40"/>
      <c r="J124" s="40"/>
      <c r="L124" s="42"/>
      <c r="M124" s="43"/>
      <c r="N124" s="44"/>
      <c r="O124" s="45"/>
      <c r="P124" s="44"/>
      <c r="Q124" s="46"/>
      <c r="R124" s="45"/>
      <c r="S124" s="44"/>
      <c r="T124" s="44"/>
      <c r="U124" s="47"/>
      <c r="V124" s="47"/>
      <c r="X124" s="43"/>
      <c r="Y124" s="20"/>
      <c r="AE124" s="20"/>
    </row>
    <row r="125" customFormat="false" ht="15.75" hidden="false" customHeight="true" outlineLevel="0" collapsed="false">
      <c r="A125" s="37"/>
      <c r="B125" s="38"/>
      <c r="C125" s="39"/>
      <c r="D125" s="20"/>
      <c r="E125" s="40"/>
      <c r="F125" s="40"/>
      <c r="G125" s="41"/>
      <c r="H125" s="40"/>
      <c r="I125" s="40"/>
      <c r="J125" s="40"/>
      <c r="L125" s="42"/>
      <c r="M125" s="43"/>
      <c r="N125" s="44"/>
      <c r="O125" s="45"/>
      <c r="P125" s="44"/>
      <c r="Q125" s="46"/>
      <c r="R125" s="45"/>
      <c r="S125" s="44"/>
      <c r="T125" s="44"/>
      <c r="U125" s="47"/>
      <c r="V125" s="47"/>
      <c r="X125" s="43"/>
      <c r="Y125" s="20"/>
      <c r="AE125" s="20"/>
    </row>
    <row r="126" customFormat="false" ht="15.75" hidden="false" customHeight="true" outlineLevel="0" collapsed="false">
      <c r="A126" s="37"/>
      <c r="B126" s="38"/>
      <c r="C126" s="39"/>
      <c r="D126" s="20"/>
      <c r="E126" s="40"/>
      <c r="F126" s="40"/>
      <c r="G126" s="41"/>
      <c r="H126" s="40"/>
      <c r="I126" s="40"/>
      <c r="J126" s="40"/>
      <c r="L126" s="42"/>
      <c r="M126" s="43"/>
      <c r="N126" s="44"/>
      <c r="O126" s="45"/>
      <c r="P126" s="44"/>
      <c r="Q126" s="46"/>
      <c r="R126" s="45"/>
      <c r="S126" s="44"/>
      <c r="T126" s="44"/>
      <c r="U126" s="47"/>
      <c r="V126" s="47"/>
      <c r="X126" s="43"/>
      <c r="Y126" s="20"/>
      <c r="AE126" s="20"/>
    </row>
    <row r="127" customFormat="false" ht="15.75" hidden="false" customHeight="true" outlineLevel="0" collapsed="false">
      <c r="A127" s="37"/>
      <c r="B127" s="38"/>
      <c r="C127" s="39"/>
      <c r="D127" s="20"/>
      <c r="E127" s="40"/>
      <c r="F127" s="40"/>
      <c r="G127" s="41"/>
      <c r="H127" s="40"/>
      <c r="I127" s="40"/>
      <c r="J127" s="40"/>
      <c r="L127" s="42"/>
      <c r="M127" s="43"/>
      <c r="N127" s="44"/>
      <c r="O127" s="45"/>
      <c r="P127" s="44"/>
      <c r="Q127" s="46"/>
      <c r="R127" s="45"/>
      <c r="S127" s="44"/>
      <c r="T127" s="44"/>
      <c r="U127" s="47"/>
      <c r="V127" s="47"/>
      <c r="X127" s="43"/>
      <c r="Y127" s="20"/>
      <c r="AE127" s="20"/>
    </row>
    <row r="128" customFormat="false" ht="15.75" hidden="false" customHeight="true" outlineLevel="0" collapsed="false">
      <c r="A128" s="37"/>
      <c r="B128" s="38"/>
      <c r="C128" s="39"/>
      <c r="D128" s="20"/>
      <c r="E128" s="40"/>
      <c r="F128" s="40"/>
      <c r="G128" s="41"/>
      <c r="H128" s="40"/>
      <c r="I128" s="40"/>
      <c r="J128" s="40"/>
      <c r="L128" s="42"/>
      <c r="M128" s="43"/>
      <c r="N128" s="44"/>
      <c r="O128" s="45"/>
      <c r="P128" s="44"/>
      <c r="Q128" s="46"/>
      <c r="R128" s="45"/>
      <c r="S128" s="44"/>
      <c r="T128" s="44"/>
      <c r="U128" s="47"/>
      <c r="V128" s="47"/>
      <c r="X128" s="43"/>
      <c r="Y128" s="20"/>
      <c r="AE128" s="20"/>
    </row>
    <row r="129" customFormat="false" ht="15.75" hidden="false" customHeight="true" outlineLevel="0" collapsed="false">
      <c r="A129" s="37"/>
      <c r="B129" s="38"/>
      <c r="C129" s="39"/>
      <c r="D129" s="20"/>
      <c r="E129" s="40"/>
      <c r="F129" s="40"/>
      <c r="G129" s="41"/>
      <c r="H129" s="40"/>
      <c r="I129" s="40"/>
      <c r="J129" s="40"/>
      <c r="L129" s="42"/>
      <c r="M129" s="43"/>
      <c r="N129" s="44"/>
      <c r="O129" s="45"/>
      <c r="P129" s="44"/>
      <c r="Q129" s="46"/>
      <c r="R129" s="45"/>
      <c r="S129" s="44"/>
      <c r="T129" s="44"/>
      <c r="U129" s="47"/>
      <c r="V129" s="47"/>
      <c r="X129" s="43"/>
      <c r="Y129" s="20"/>
      <c r="AE129" s="20"/>
    </row>
    <row r="130" customFormat="false" ht="15.75" hidden="false" customHeight="true" outlineLevel="0" collapsed="false">
      <c r="A130" s="37"/>
      <c r="B130" s="38"/>
      <c r="C130" s="39"/>
      <c r="D130" s="20"/>
      <c r="E130" s="40"/>
      <c r="F130" s="40"/>
      <c r="G130" s="41"/>
      <c r="H130" s="40"/>
      <c r="I130" s="40"/>
      <c r="J130" s="40"/>
      <c r="L130" s="42"/>
      <c r="M130" s="43"/>
      <c r="N130" s="44"/>
      <c r="O130" s="45"/>
      <c r="P130" s="44"/>
      <c r="Q130" s="46"/>
      <c r="R130" s="45"/>
      <c r="S130" s="44"/>
      <c r="T130" s="44"/>
      <c r="U130" s="47"/>
      <c r="V130" s="47"/>
      <c r="X130" s="43"/>
      <c r="Y130" s="20"/>
      <c r="AE130" s="20"/>
    </row>
    <row r="131" customFormat="false" ht="15.75" hidden="false" customHeight="true" outlineLevel="0" collapsed="false">
      <c r="A131" s="37"/>
      <c r="B131" s="38"/>
      <c r="C131" s="39"/>
      <c r="D131" s="20"/>
      <c r="E131" s="40"/>
      <c r="F131" s="40"/>
      <c r="G131" s="41"/>
      <c r="H131" s="40"/>
      <c r="I131" s="40"/>
      <c r="J131" s="40"/>
      <c r="L131" s="42"/>
      <c r="M131" s="43"/>
      <c r="N131" s="44"/>
      <c r="O131" s="45"/>
      <c r="P131" s="44"/>
      <c r="Q131" s="46"/>
      <c r="R131" s="45"/>
      <c r="S131" s="44"/>
      <c r="T131" s="44"/>
      <c r="U131" s="47"/>
      <c r="V131" s="47"/>
      <c r="X131" s="43"/>
      <c r="Y131" s="20"/>
      <c r="AE131" s="20"/>
    </row>
    <row r="132" customFormat="false" ht="15.75" hidden="false" customHeight="true" outlineLevel="0" collapsed="false">
      <c r="A132" s="37"/>
      <c r="B132" s="38"/>
      <c r="C132" s="39"/>
      <c r="D132" s="20"/>
      <c r="E132" s="40"/>
      <c r="F132" s="40"/>
      <c r="G132" s="41"/>
      <c r="H132" s="40"/>
      <c r="I132" s="40"/>
      <c r="J132" s="40"/>
      <c r="L132" s="42"/>
      <c r="M132" s="43"/>
      <c r="N132" s="44"/>
      <c r="O132" s="45"/>
      <c r="P132" s="44"/>
      <c r="Q132" s="46"/>
      <c r="R132" s="45"/>
      <c r="S132" s="44"/>
      <c r="T132" s="44"/>
      <c r="U132" s="47"/>
      <c r="V132" s="47"/>
      <c r="X132" s="43"/>
      <c r="Y132" s="20"/>
      <c r="AE132" s="20"/>
    </row>
    <row r="133" customFormat="false" ht="15.75" hidden="false" customHeight="true" outlineLevel="0" collapsed="false">
      <c r="A133" s="37"/>
      <c r="B133" s="38"/>
      <c r="C133" s="39"/>
      <c r="D133" s="20"/>
      <c r="E133" s="40"/>
      <c r="F133" s="40"/>
      <c r="G133" s="41"/>
      <c r="H133" s="40"/>
      <c r="I133" s="40"/>
      <c r="J133" s="40"/>
      <c r="L133" s="42"/>
      <c r="M133" s="43"/>
      <c r="N133" s="44"/>
      <c r="O133" s="45"/>
      <c r="P133" s="44"/>
      <c r="Q133" s="46"/>
      <c r="R133" s="45"/>
      <c r="S133" s="44"/>
      <c r="T133" s="44"/>
      <c r="U133" s="47"/>
      <c r="V133" s="47"/>
      <c r="X133" s="43"/>
      <c r="Y133" s="20"/>
      <c r="AE133" s="20"/>
    </row>
    <row r="134" customFormat="false" ht="15.75" hidden="false" customHeight="true" outlineLevel="0" collapsed="false">
      <c r="A134" s="37"/>
      <c r="B134" s="38"/>
      <c r="C134" s="39"/>
      <c r="D134" s="20"/>
      <c r="E134" s="40"/>
      <c r="F134" s="40"/>
      <c r="G134" s="41"/>
      <c r="H134" s="40"/>
      <c r="I134" s="40"/>
      <c r="J134" s="40"/>
      <c r="L134" s="42"/>
      <c r="M134" s="43"/>
      <c r="N134" s="44"/>
      <c r="O134" s="45"/>
      <c r="P134" s="44"/>
      <c r="Q134" s="46"/>
      <c r="R134" s="45"/>
      <c r="S134" s="44"/>
      <c r="T134" s="44"/>
      <c r="U134" s="47"/>
      <c r="V134" s="47"/>
      <c r="X134" s="43"/>
      <c r="Y134" s="20"/>
      <c r="AE134" s="20"/>
    </row>
    <row r="135" customFormat="false" ht="15.75" hidden="false" customHeight="true" outlineLevel="0" collapsed="false">
      <c r="A135" s="37"/>
      <c r="B135" s="38"/>
      <c r="C135" s="39"/>
      <c r="D135" s="20"/>
      <c r="E135" s="40"/>
      <c r="F135" s="40"/>
      <c r="G135" s="41"/>
      <c r="H135" s="40"/>
      <c r="I135" s="40"/>
      <c r="J135" s="40"/>
      <c r="L135" s="42"/>
      <c r="M135" s="43"/>
      <c r="N135" s="44"/>
      <c r="O135" s="45"/>
      <c r="P135" s="44"/>
      <c r="Q135" s="46"/>
      <c r="R135" s="45"/>
      <c r="S135" s="44"/>
      <c r="T135" s="44"/>
      <c r="U135" s="47"/>
      <c r="V135" s="47"/>
      <c r="X135" s="43"/>
      <c r="Y135" s="20"/>
      <c r="AE135" s="20"/>
    </row>
    <row r="136" customFormat="false" ht="15.75" hidden="false" customHeight="true" outlineLevel="0" collapsed="false">
      <c r="A136" s="37"/>
      <c r="B136" s="38"/>
      <c r="C136" s="39"/>
      <c r="D136" s="20"/>
      <c r="E136" s="40"/>
      <c r="F136" s="40"/>
      <c r="G136" s="41"/>
      <c r="H136" s="40"/>
      <c r="I136" s="40"/>
      <c r="J136" s="40"/>
      <c r="L136" s="42"/>
      <c r="M136" s="43"/>
      <c r="N136" s="44"/>
      <c r="O136" s="45"/>
      <c r="P136" s="44"/>
      <c r="Q136" s="46"/>
      <c r="R136" s="45"/>
      <c r="S136" s="44"/>
      <c r="T136" s="44"/>
      <c r="U136" s="47"/>
      <c r="V136" s="47"/>
      <c r="X136" s="43"/>
      <c r="Y136" s="20"/>
      <c r="AE136" s="20"/>
    </row>
    <row r="137" customFormat="false" ht="15.75" hidden="false" customHeight="true" outlineLevel="0" collapsed="false">
      <c r="A137" s="37"/>
      <c r="B137" s="38"/>
      <c r="C137" s="39"/>
      <c r="D137" s="20"/>
      <c r="E137" s="40"/>
      <c r="F137" s="40"/>
      <c r="G137" s="41"/>
      <c r="H137" s="40"/>
      <c r="I137" s="40"/>
      <c r="J137" s="40"/>
      <c r="L137" s="42"/>
      <c r="M137" s="43"/>
      <c r="N137" s="44"/>
      <c r="O137" s="45"/>
      <c r="P137" s="44"/>
      <c r="Q137" s="46"/>
      <c r="R137" s="45"/>
      <c r="S137" s="44"/>
      <c r="T137" s="44"/>
      <c r="U137" s="47"/>
      <c r="V137" s="47"/>
      <c r="X137" s="43"/>
      <c r="Y137" s="20"/>
      <c r="AE137" s="20"/>
    </row>
    <row r="138" customFormat="false" ht="15.75" hidden="false" customHeight="true" outlineLevel="0" collapsed="false">
      <c r="A138" s="37"/>
      <c r="B138" s="38"/>
      <c r="C138" s="39"/>
      <c r="D138" s="20"/>
      <c r="E138" s="40"/>
      <c r="F138" s="40"/>
      <c r="G138" s="41"/>
      <c r="H138" s="40"/>
      <c r="I138" s="40"/>
      <c r="J138" s="40"/>
      <c r="L138" s="42"/>
      <c r="M138" s="43"/>
      <c r="N138" s="44"/>
      <c r="O138" s="45"/>
      <c r="P138" s="44"/>
      <c r="Q138" s="46"/>
      <c r="R138" s="45"/>
      <c r="S138" s="44"/>
      <c r="T138" s="44"/>
      <c r="U138" s="47"/>
      <c r="V138" s="47"/>
      <c r="X138" s="43"/>
      <c r="Y138" s="20"/>
      <c r="AE138" s="20"/>
    </row>
    <row r="139" customFormat="false" ht="15.75" hidden="false" customHeight="true" outlineLevel="0" collapsed="false">
      <c r="A139" s="37"/>
      <c r="B139" s="38"/>
      <c r="C139" s="39"/>
      <c r="D139" s="20"/>
      <c r="E139" s="40"/>
      <c r="F139" s="40"/>
      <c r="G139" s="41"/>
      <c r="H139" s="40"/>
      <c r="I139" s="40"/>
      <c r="J139" s="40"/>
      <c r="L139" s="42"/>
      <c r="M139" s="43"/>
      <c r="N139" s="44"/>
      <c r="O139" s="45"/>
      <c r="P139" s="44"/>
      <c r="Q139" s="46"/>
      <c r="R139" s="45"/>
      <c r="S139" s="44"/>
      <c r="T139" s="44"/>
      <c r="U139" s="47"/>
      <c r="V139" s="47"/>
      <c r="X139" s="43"/>
      <c r="Y139" s="20"/>
      <c r="AE139" s="20"/>
    </row>
    <row r="140" customFormat="false" ht="15.75" hidden="false" customHeight="true" outlineLevel="0" collapsed="false">
      <c r="A140" s="37"/>
      <c r="B140" s="38"/>
      <c r="C140" s="39"/>
      <c r="D140" s="20"/>
      <c r="E140" s="40"/>
      <c r="F140" s="40"/>
      <c r="G140" s="41"/>
      <c r="H140" s="40"/>
      <c r="I140" s="40"/>
      <c r="J140" s="40"/>
      <c r="L140" s="42"/>
      <c r="M140" s="43"/>
      <c r="N140" s="44"/>
      <c r="O140" s="45"/>
      <c r="P140" s="44"/>
      <c r="Q140" s="46"/>
      <c r="R140" s="45"/>
      <c r="S140" s="44"/>
      <c r="T140" s="44"/>
      <c r="U140" s="47"/>
      <c r="V140" s="47"/>
      <c r="X140" s="43"/>
      <c r="Y140" s="20"/>
      <c r="AE140" s="20"/>
    </row>
    <row r="141" customFormat="false" ht="15.75" hidden="false" customHeight="true" outlineLevel="0" collapsed="false">
      <c r="A141" s="37"/>
      <c r="B141" s="38"/>
      <c r="C141" s="39"/>
      <c r="D141" s="20"/>
      <c r="E141" s="40"/>
      <c r="F141" s="40"/>
      <c r="G141" s="41"/>
      <c r="H141" s="40"/>
      <c r="I141" s="40"/>
      <c r="J141" s="40"/>
      <c r="L141" s="42"/>
      <c r="M141" s="43"/>
      <c r="N141" s="44"/>
      <c r="O141" s="45"/>
      <c r="P141" s="44"/>
      <c r="Q141" s="46"/>
      <c r="R141" s="45"/>
      <c r="S141" s="44"/>
      <c r="T141" s="44"/>
      <c r="U141" s="47"/>
      <c r="V141" s="47"/>
      <c r="X141" s="43"/>
      <c r="Y141" s="20"/>
      <c r="AE141" s="20"/>
    </row>
    <row r="142" customFormat="false" ht="15.75" hidden="false" customHeight="true" outlineLevel="0" collapsed="false">
      <c r="A142" s="37"/>
      <c r="B142" s="38"/>
      <c r="C142" s="39"/>
      <c r="D142" s="20"/>
      <c r="E142" s="40"/>
      <c r="F142" s="40"/>
      <c r="G142" s="41"/>
      <c r="H142" s="40"/>
      <c r="I142" s="40"/>
      <c r="J142" s="40"/>
      <c r="L142" s="42"/>
      <c r="M142" s="43"/>
      <c r="N142" s="44"/>
      <c r="O142" s="45"/>
      <c r="P142" s="44"/>
      <c r="Q142" s="46"/>
      <c r="R142" s="45"/>
      <c r="S142" s="44"/>
      <c r="T142" s="44"/>
      <c r="U142" s="47"/>
      <c r="V142" s="47"/>
      <c r="X142" s="43"/>
      <c r="Y142" s="20"/>
      <c r="AE142" s="20"/>
    </row>
    <row r="143" customFormat="false" ht="15.75" hidden="false" customHeight="true" outlineLevel="0" collapsed="false">
      <c r="A143" s="37"/>
      <c r="B143" s="38"/>
      <c r="C143" s="39"/>
      <c r="D143" s="20"/>
      <c r="E143" s="40"/>
      <c r="F143" s="40"/>
      <c r="G143" s="41"/>
      <c r="H143" s="40"/>
      <c r="I143" s="40"/>
      <c r="J143" s="40"/>
      <c r="L143" s="42"/>
      <c r="M143" s="43"/>
      <c r="N143" s="44"/>
      <c r="O143" s="45"/>
      <c r="P143" s="44"/>
      <c r="Q143" s="46"/>
      <c r="R143" s="45"/>
      <c r="S143" s="44"/>
      <c r="T143" s="44"/>
      <c r="U143" s="47"/>
      <c r="V143" s="47"/>
      <c r="X143" s="43"/>
      <c r="Y143" s="20"/>
      <c r="AE143" s="20"/>
    </row>
    <row r="144" customFormat="false" ht="15.75" hidden="false" customHeight="true" outlineLevel="0" collapsed="false">
      <c r="A144" s="37"/>
      <c r="B144" s="38"/>
      <c r="C144" s="39"/>
      <c r="D144" s="20"/>
      <c r="E144" s="40"/>
      <c r="F144" s="40"/>
      <c r="G144" s="41"/>
      <c r="H144" s="40"/>
      <c r="I144" s="40"/>
      <c r="J144" s="40"/>
      <c r="L144" s="42"/>
      <c r="M144" s="43"/>
      <c r="N144" s="44"/>
      <c r="O144" s="45"/>
      <c r="P144" s="44"/>
      <c r="Q144" s="46"/>
      <c r="R144" s="45"/>
      <c r="S144" s="44"/>
      <c r="T144" s="44"/>
      <c r="U144" s="47"/>
      <c r="V144" s="47"/>
      <c r="X144" s="43"/>
      <c r="Y144" s="20"/>
      <c r="AE144" s="20"/>
    </row>
    <row r="145" customFormat="false" ht="15.75" hidden="false" customHeight="true" outlineLevel="0" collapsed="false">
      <c r="A145" s="37"/>
      <c r="B145" s="38"/>
      <c r="C145" s="39"/>
      <c r="D145" s="20"/>
      <c r="E145" s="40"/>
      <c r="F145" s="40"/>
      <c r="G145" s="41"/>
      <c r="H145" s="40"/>
      <c r="I145" s="40"/>
      <c r="J145" s="40"/>
      <c r="L145" s="42"/>
      <c r="M145" s="43"/>
      <c r="N145" s="44"/>
      <c r="O145" s="45"/>
      <c r="P145" s="44"/>
      <c r="Q145" s="46"/>
      <c r="R145" s="45"/>
      <c r="S145" s="44"/>
      <c r="T145" s="44"/>
      <c r="U145" s="47"/>
      <c r="V145" s="47"/>
      <c r="X145" s="43"/>
      <c r="Y145" s="20"/>
      <c r="AE145" s="20"/>
    </row>
    <row r="146" customFormat="false" ht="15.75" hidden="false" customHeight="true" outlineLevel="0" collapsed="false">
      <c r="A146" s="37"/>
      <c r="B146" s="38"/>
      <c r="C146" s="39"/>
      <c r="D146" s="20"/>
      <c r="E146" s="40"/>
      <c r="F146" s="40"/>
      <c r="G146" s="41"/>
      <c r="H146" s="40"/>
      <c r="I146" s="40"/>
      <c r="J146" s="40"/>
      <c r="L146" s="42"/>
      <c r="M146" s="43"/>
      <c r="N146" s="44"/>
      <c r="O146" s="45"/>
      <c r="P146" s="44"/>
      <c r="Q146" s="46"/>
      <c r="R146" s="45"/>
      <c r="S146" s="44"/>
      <c r="T146" s="44"/>
      <c r="U146" s="47"/>
      <c r="V146" s="47"/>
      <c r="X146" s="43"/>
      <c r="Y146" s="20"/>
      <c r="AE146" s="20"/>
    </row>
    <row r="147" customFormat="false" ht="15.75" hidden="false" customHeight="true" outlineLevel="0" collapsed="false">
      <c r="A147" s="37"/>
      <c r="B147" s="38"/>
      <c r="C147" s="39"/>
      <c r="D147" s="20"/>
      <c r="E147" s="40"/>
      <c r="F147" s="40"/>
      <c r="G147" s="41"/>
      <c r="H147" s="40"/>
      <c r="I147" s="40"/>
      <c r="J147" s="40"/>
      <c r="L147" s="42"/>
      <c r="M147" s="43"/>
      <c r="N147" s="44"/>
      <c r="O147" s="45"/>
      <c r="P147" s="44"/>
      <c r="Q147" s="46"/>
      <c r="R147" s="45"/>
      <c r="S147" s="44"/>
      <c r="T147" s="44"/>
      <c r="U147" s="47"/>
      <c r="V147" s="47"/>
      <c r="X147" s="43"/>
      <c r="Y147" s="20"/>
      <c r="AE147" s="20"/>
    </row>
    <row r="148" customFormat="false" ht="15.75" hidden="false" customHeight="true" outlineLevel="0" collapsed="false">
      <c r="A148" s="37"/>
      <c r="B148" s="38"/>
      <c r="C148" s="39"/>
      <c r="D148" s="20"/>
      <c r="E148" s="40"/>
      <c r="F148" s="40"/>
      <c r="G148" s="41"/>
      <c r="H148" s="40"/>
      <c r="I148" s="40"/>
      <c r="J148" s="40"/>
      <c r="L148" s="42"/>
      <c r="M148" s="43"/>
      <c r="N148" s="44"/>
      <c r="O148" s="45"/>
      <c r="P148" s="44"/>
      <c r="Q148" s="46"/>
      <c r="R148" s="45"/>
      <c r="S148" s="44"/>
      <c r="T148" s="44"/>
      <c r="U148" s="47"/>
      <c r="V148" s="47"/>
      <c r="X148" s="43"/>
      <c r="Y148" s="20"/>
      <c r="AE148" s="20"/>
    </row>
    <row r="149" customFormat="false" ht="15.75" hidden="false" customHeight="true" outlineLevel="0" collapsed="false">
      <c r="A149" s="37"/>
      <c r="B149" s="38"/>
      <c r="C149" s="39"/>
      <c r="D149" s="20"/>
      <c r="E149" s="40"/>
      <c r="F149" s="40"/>
      <c r="G149" s="41"/>
      <c r="H149" s="40"/>
      <c r="I149" s="40"/>
      <c r="J149" s="40"/>
      <c r="L149" s="42"/>
      <c r="M149" s="43"/>
      <c r="N149" s="44"/>
      <c r="O149" s="45"/>
      <c r="P149" s="44"/>
      <c r="Q149" s="46"/>
      <c r="R149" s="45"/>
      <c r="S149" s="44"/>
      <c r="T149" s="44"/>
      <c r="U149" s="47"/>
      <c r="V149" s="47"/>
      <c r="X149" s="43"/>
      <c r="Y149" s="20"/>
      <c r="AE149" s="20"/>
    </row>
    <row r="150" customFormat="false" ht="15.75" hidden="false" customHeight="true" outlineLevel="0" collapsed="false">
      <c r="A150" s="37"/>
      <c r="B150" s="38"/>
      <c r="C150" s="39"/>
      <c r="D150" s="20"/>
      <c r="E150" s="40"/>
      <c r="F150" s="40"/>
      <c r="G150" s="41"/>
      <c r="H150" s="40"/>
      <c r="I150" s="40"/>
      <c r="J150" s="40"/>
      <c r="L150" s="42"/>
      <c r="M150" s="43"/>
      <c r="N150" s="44"/>
      <c r="O150" s="45"/>
      <c r="P150" s="44"/>
      <c r="Q150" s="46"/>
      <c r="R150" s="45"/>
      <c r="S150" s="44"/>
      <c r="T150" s="44"/>
      <c r="U150" s="47"/>
      <c r="V150" s="47"/>
      <c r="X150" s="43"/>
      <c r="Y150" s="20"/>
      <c r="AE150" s="20"/>
    </row>
    <row r="151" customFormat="false" ht="15.75" hidden="false" customHeight="true" outlineLevel="0" collapsed="false">
      <c r="A151" s="37"/>
      <c r="B151" s="38"/>
      <c r="C151" s="39"/>
      <c r="D151" s="20"/>
      <c r="E151" s="40"/>
      <c r="F151" s="40"/>
      <c r="G151" s="41"/>
      <c r="H151" s="40"/>
      <c r="I151" s="40"/>
      <c r="J151" s="40"/>
      <c r="L151" s="42"/>
      <c r="M151" s="43"/>
      <c r="N151" s="44"/>
      <c r="O151" s="45"/>
      <c r="P151" s="44"/>
      <c r="Q151" s="46"/>
      <c r="R151" s="45"/>
      <c r="S151" s="44"/>
      <c r="T151" s="44"/>
      <c r="U151" s="47"/>
      <c r="V151" s="47"/>
      <c r="X151" s="43"/>
      <c r="Y151" s="20"/>
      <c r="AE151" s="20"/>
    </row>
    <row r="152" customFormat="false" ht="15.75" hidden="false" customHeight="true" outlineLevel="0" collapsed="false">
      <c r="A152" s="37"/>
      <c r="B152" s="38"/>
      <c r="C152" s="39"/>
      <c r="D152" s="20"/>
      <c r="E152" s="40"/>
      <c r="F152" s="40"/>
      <c r="G152" s="41"/>
      <c r="H152" s="40"/>
      <c r="I152" s="40"/>
      <c r="J152" s="40"/>
      <c r="L152" s="42"/>
      <c r="M152" s="43"/>
      <c r="N152" s="44"/>
      <c r="O152" s="45"/>
      <c r="P152" s="44"/>
      <c r="Q152" s="46"/>
      <c r="R152" s="45"/>
      <c r="S152" s="44"/>
      <c r="T152" s="44"/>
      <c r="U152" s="47"/>
      <c r="V152" s="47"/>
      <c r="X152" s="43"/>
      <c r="Y152" s="20"/>
      <c r="AE152" s="20"/>
    </row>
    <row r="153" customFormat="false" ht="15.75" hidden="false" customHeight="true" outlineLevel="0" collapsed="false">
      <c r="A153" s="37"/>
      <c r="B153" s="38"/>
      <c r="C153" s="39"/>
      <c r="D153" s="20"/>
      <c r="E153" s="40"/>
      <c r="F153" s="40"/>
      <c r="G153" s="41"/>
      <c r="H153" s="40"/>
      <c r="I153" s="40"/>
      <c r="J153" s="40"/>
      <c r="L153" s="42"/>
      <c r="M153" s="43"/>
      <c r="N153" s="44"/>
      <c r="O153" s="45"/>
      <c r="P153" s="44"/>
      <c r="Q153" s="46"/>
      <c r="R153" s="45"/>
      <c r="S153" s="44"/>
      <c r="T153" s="44"/>
      <c r="U153" s="47"/>
      <c r="V153" s="47"/>
      <c r="X153" s="43"/>
      <c r="Y153" s="20"/>
      <c r="AE153" s="20"/>
    </row>
    <row r="154" customFormat="false" ht="15.75" hidden="false" customHeight="true" outlineLevel="0" collapsed="false">
      <c r="A154" s="37"/>
      <c r="B154" s="38"/>
      <c r="C154" s="39"/>
      <c r="D154" s="20"/>
      <c r="E154" s="40"/>
      <c r="F154" s="40"/>
      <c r="G154" s="41"/>
      <c r="H154" s="40"/>
      <c r="I154" s="40"/>
      <c r="J154" s="40"/>
      <c r="L154" s="42"/>
      <c r="M154" s="43"/>
      <c r="N154" s="44"/>
      <c r="O154" s="45"/>
      <c r="P154" s="44"/>
      <c r="Q154" s="46"/>
      <c r="R154" s="45"/>
      <c r="S154" s="44"/>
      <c r="T154" s="44"/>
      <c r="U154" s="47"/>
      <c r="V154" s="47"/>
      <c r="X154" s="43"/>
      <c r="Y154" s="20"/>
      <c r="AE154" s="20"/>
    </row>
    <row r="155" customFormat="false" ht="15.75" hidden="false" customHeight="true" outlineLevel="0" collapsed="false">
      <c r="A155" s="37"/>
      <c r="B155" s="38"/>
      <c r="C155" s="39"/>
      <c r="D155" s="20"/>
      <c r="E155" s="40"/>
      <c r="F155" s="40"/>
      <c r="G155" s="41"/>
      <c r="H155" s="40"/>
      <c r="I155" s="40"/>
      <c r="J155" s="40"/>
      <c r="L155" s="42"/>
      <c r="M155" s="43"/>
      <c r="N155" s="44"/>
      <c r="O155" s="45"/>
      <c r="P155" s="44"/>
      <c r="Q155" s="46"/>
      <c r="R155" s="45"/>
      <c r="S155" s="44"/>
      <c r="T155" s="44"/>
      <c r="U155" s="47"/>
      <c r="V155" s="47"/>
      <c r="X155" s="43"/>
      <c r="Y155" s="20"/>
      <c r="AE155" s="20"/>
    </row>
    <row r="156" customFormat="false" ht="15.75" hidden="false" customHeight="true" outlineLevel="0" collapsed="false">
      <c r="A156" s="37"/>
      <c r="B156" s="38"/>
      <c r="C156" s="39"/>
      <c r="D156" s="20"/>
      <c r="E156" s="40"/>
      <c r="F156" s="40"/>
      <c r="G156" s="41"/>
      <c r="H156" s="40"/>
      <c r="I156" s="40"/>
      <c r="J156" s="40"/>
      <c r="L156" s="42"/>
      <c r="M156" s="43"/>
      <c r="N156" s="44"/>
      <c r="O156" s="45"/>
      <c r="P156" s="44"/>
      <c r="Q156" s="46"/>
      <c r="R156" s="45"/>
      <c r="S156" s="44"/>
      <c r="T156" s="44"/>
      <c r="U156" s="47"/>
      <c r="V156" s="47"/>
      <c r="X156" s="43"/>
      <c r="Y156" s="20"/>
      <c r="AE156" s="20"/>
    </row>
    <row r="157" customFormat="false" ht="15.75" hidden="false" customHeight="true" outlineLevel="0" collapsed="false">
      <c r="A157" s="37"/>
      <c r="B157" s="38"/>
      <c r="C157" s="39"/>
      <c r="D157" s="20"/>
      <c r="E157" s="40"/>
      <c r="F157" s="40"/>
      <c r="G157" s="41"/>
      <c r="H157" s="40"/>
      <c r="I157" s="40"/>
      <c r="J157" s="40"/>
      <c r="L157" s="42"/>
      <c r="M157" s="43"/>
      <c r="N157" s="44"/>
      <c r="O157" s="45"/>
      <c r="P157" s="44"/>
      <c r="Q157" s="46"/>
      <c r="R157" s="45"/>
      <c r="S157" s="44"/>
      <c r="T157" s="44"/>
      <c r="U157" s="47"/>
      <c r="V157" s="47"/>
      <c r="X157" s="43"/>
      <c r="Y157" s="20"/>
      <c r="AE157" s="20"/>
    </row>
    <row r="158" customFormat="false" ht="15.75" hidden="false" customHeight="true" outlineLevel="0" collapsed="false">
      <c r="A158" s="37"/>
      <c r="B158" s="38"/>
      <c r="C158" s="39"/>
      <c r="D158" s="20"/>
      <c r="E158" s="40"/>
      <c r="F158" s="40"/>
      <c r="G158" s="41"/>
      <c r="H158" s="40"/>
      <c r="I158" s="40"/>
      <c r="J158" s="40"/>
      <c r="L158" s="42"/>
      <c r="M158" s="43"/>
      <c r="N158" s="44"/>
      <c r="O158" s="45"/>
      <c r="P158" s="44"/>
      <c r="Q158" s="46"/>
      <c r="R158" s="45"/>
      <c r="S158" s="44"/>
      <c r="T158" s="44"/>
      <c r="U158" s="47"/>
      <c r="V158" s="47"/>
      <c r="X158" s="43"/>
      <c r="Y158" s="20"/>
      <c r="AE158" s="20"/>
    </row>
    <row r="159" customFormat="false" ht="15.75" hidden="false" customHeight="true" outlineLevel="0" collapsed="false">
      <c r="A159" s="37"/>
      <c r="B159" s="38"/>
      <c r="C159" s="39"/>
      <c r="D159" s="20"/>
      <c r="E159" s="40"/>
      <c r="F159" s="40"/>
      <c r="G159" s="41"/>
      <c r="H159" s="40"/>
      <c r="I159" s="40"/>
      <c r="J159" s="40"/>
      <c r="L159" s="42"/>
      <c r="M159" s="43"/>
      <c r="N159" s="44"/>
      <c r="O159" s="45"/>
      <c r="P159" s="44"/>
      <c r="Q159" s="46"/>
      <c r="R159" s="45"/>
      <c r="S159" s="44"/>
      <c r="T159" s="44"/>
      <c r="U159" s="47"/>
      <c r="V159" s="47"/>
      <c r="X159" s="43"/>
      <c r="Y159" s="20"/>
      <c r="AE159" s="20"/>
    </row>
    <row r="160" customFormat="false" ht="15.75" hidden="false" customHeight="true" outlineLevel="0" collapsed="false">
      <c r="A160" s="37"/>
      <c r="B160" s="38"/>
      <c r="C160" s="39"/>
      <c r="D160" s="20"/>
      <c r="E160" s="40"/>
      <c r="F160" s="40"/>
      <c r="G160" s="41"/>
      <c r="H160" s="40"/>
      <c r="I160" s="40"/>
      <c r="J160" s="40"/>
      <c r="L160" s="42"/>
      <c r="M160" s="43"/>
      <c r="N160" s="44"/>
      <c r="O160" s="45"/>
      <c r="P160" s="44"/>
      <c r="Q160" s="46"/>
      <c r="R160" s="45"/>
      <c r="S160" s="44"/>
      <c r="T160" s="44"/>
      <c r="U160" s="47"/>
      <c r="V160" s="47"/>
      <c r="X160" s="43"/>
      <c r="Y160" s="20"/>
      <c r="AE160" s="20"/>
    </row>
    <row r="161" customFormat="false" ht="15.75" hidden="false" customHeight="true" outlineLevel="0" collapsed="false">
      <c r="A161" s="37"/>
      <c r="B161" s="38"/>
      <c r="C161" s="39"/>
      <c r="D161" s="20"/>
      <c r="E161" s="40"/>
      <c r="F161" s="40"/>
      <c r="G161" s="41"/>
      <c r="H161" s="40"/>
      <c r="I161" s="40"/>
      <c r="J161" s="40"/>
      <c r="L161" s="42"/>
      <c r="M161" s="43"/>
      <c r="N161" s="44"/>
      <c r="O161" s="45"/>
      <c r="P161" s="44"/>
      <c r="Q161" s="46"/>
      <c r="R161" s="45"/>
      <c r="S161" s="44"/>
      <c r="T161" s="44"/>
      <c r="U161" s="47"/>
      <c r="V161" s="47"/>
      <c r="X161" s="43"/>
      <c r="Y161" s="20"/>
      <c r="AE161" s="20"/>
    </row>
    <row r="162" customFormat="false" ht="15.75" hidden="false" customHeight="true" outlineLevel="0" collapsed="false">
      <c r="A162" s="37"/>
      <c r="B162" s="38"/>
      <c r="C162" s="39"/>
      <c r="D162" s="20"/>
      <c r="E162" s="40"/>
      <c r="F162" s="40"/>
      <c r="G162" s="41"/>
      <c r="H162" s="40"/>
      <c r="I162" s="40"/>
      <c r="J162" s="40"/>
      <c r="L162" s="42"/>
      <c r="M162" s="43"/>
      <c r="N162" s="44"/>
      <c r="O162" s="45"/>
      <c r="P162" s="44"/>
      <c r="Q162" s="46"/>
      <c r="R162" s="45"/>
      <c r="S162" s="44"/>
      <c r="T162" s="44"/>
      <c r="U162" s="47"/>
      <c r="V162" s="47"/>
      <c r="X162" s="43"/>
      <c r="Y162" s="20"/>
      <c r="AE162" s="20"/>
    </row>
    <row r="163" customFormat="false" ht="15.75" hidden="false" customHeight="true" outlineLevel="0" collapsed="false">
      <c r="A163" s="37"/>
      <c r="B163" s="38"/>
      <c r="C163" s="39"/>
      <c r="D163" s="20"/>
      <c r="E163" s="40"/>
      <c r="F163" s="40"/>
      <c r="G163" s="41"/>
      <c r="H163" s="40"/>
      <c r="I163" s="40"/>
      <c r="J163" s="40"/>
      <c r="L163" s="42"/>
      <c r="M163" s="43"/>
      <c r="N163" s="44"/>
      <c r="O163" s="45"/>
      <c r="P163" s="44"/>
      <c r="Q163" s="46"/>
      <c r="R163" s="45"/>
      <c r="S163" s="44"/>
      <c r="T163" s="44"/>
      <c r="U163" s="47"/>
      <c r="V163" s="47"/>
      <c r="X163" s="43"/>
      <c r="Y163" s="20"/>
      <c r="AE163" s="20"/>
    </row>
    <row r="164" customFormat="false" ht="15.75" hidden="false" customHeight="true" outlineLevel="0" collapsed="false">
      <c r="A164" s="37"/>
      <c r="B164" s="38"/>
      <c r="C164" s="39"/>
      <c r="D164" s="20"/>
      <c r="E164" s="40"/>
      <c r="F164" s="40"/>
      <c r="G164" s="41"/>
      <c r="H164" s="40"/>
      <c r="I164" s="40"/>
      <c r="J164" s="40"/>
      <c r="L164" s="42"/>
      <c r="M164" s="43"/>
      <c r="N164" s="44"/>
      <c r="O164" s="45"/>
      <c r="P164" s="44"/>
      <c r="Q164" s="46"/>
      <c r="R164" s="45"/>
      <c r="S164" s="44"/>
      <c r="T164" s="44"/>
      <c r="U164" s="47"/>
      <c r="V164" s="47"/>
      <c r="X164" s="43"/>
      <c r="Y164" s="20"/>
      <c r="AE164" s="20"/>
    </row>
    <row r="165" customFormat="false" ht="15.75" hidden="false" customHeight="true" outlineLevel="0" collapsed="false">
      <c r="A165" s="37"/>
      <c r="B165" s="38"/>
      <c r="C165" s="39"/>
      <c r="D165" s="20"/>
      <c r="E165" s="40"/>
      <c r="F165" s="40"/>
      <c r="G165" s="41"/>
      <c r="H165" s="40"/>
      <c r="I165" s="40"/>
      <c r="J165" s="40"/>
      <c r="L165" s="42"/>
      <c r="M165" s="43"/>
      <c r="N165" s="44"/>
      <c r="O165" s="45"/>
      <c r="P165" s="44"/>
      <c r="Q165" s="46"/>
      <c r="R165" s="45"/>
      <c r="S165" s="44"/>
      <c r="T165" s="44"/>
      <c r="U165" s="47"/>
      <c r="V165" s="47"/>
      <c r="X165" s="43"/>
      <c r="Y165" s="20"/>
      <c r="AE165" s="20"/>
    </row>
    <row r="166" customFormat="false" ht="15.75" hidden="false" customHeight="true" outlineLevel="0" collapsed="false">
      <c r="A166" s="37"/>
      <c r="B166" s="38"/>
      <c r="C166" s="39"/>
      <c r="D166" s="20"/>
      <c r="E166" s="40"/>
      <c r="F166" s="40"/>
      <c r="G166" s="41"/>
      <c r="H166" s="40"/>
      <c r="I166" s="40"/>
      <c r="J166" s="40"/>
      <c r="L166" s="42"/>
      <c r="M166" s="43"/>
      <c r="N166" s="44"/>
      <c r="O166" s="45"/>
      <c r="P166" s="44"/>
      <c r="Q166" s="46"/>
      <c r="R166" s="45"/>
      <c r="S166" s="44"/>
      <c r="T166" s="44"/>
      <c r="U166" s="47"/>
      <c r="V166" s="47"/>
      <c r="X166" s="43"/>
      <c r="Y166" s="20"/>
      <c r="AE166" s="20"/>
    </row>
    <row r="167" customFormat="false" ht="15.75" hidden="false" customHeight="true" outlineLevel="0" collapsed="false">
      <c r="A167" s="37"/>
      <c r="B167" s="38"/>
      <c r="C167" s="39"/>
      <c r="D167" s="20"/>
      <c r="E167" s="40"/>
      <c r="F167" s="40"/>
      <c r="G167" s="41"/>
      <c r="H167" s="40"/>
      <c r="I167" s="40"/>
      <c r="J167" s="40"/>
      <c r="L167" s="42"/>
      <c r="M167" s="43"/>
      <c r="N167" s="44"/>
      <c r="O167" s="45"/>
      <c r="P167" s="44"/>
      <c r="Q167" s="46"/>
      <c r="R167" s="45"/>
      <c r="S167" s="44"/>
      <c r="T167" s="44"/>
      <c r="U167" s="47"/>
      <c r="V167" s="47"/>
      <c r="X167" s="43"/>
      <c r="Y167" s="20"/>
      <c r="AE167" s="20"/>
    </row>
    <row r="168" customFormat="false" ht="15.75" hidden="false" customHeight="true" outlineLevel="0" collapsed="false">
      <c r="A168" s="37"/>
      <c r="B168" s="38"/>
      <c r="C168" s="39"/>
      <c r="D168" s="20"/>
      <c r="E168" s="40"/>
      <c r="F168" s="40"/>
      <c r="G168" s="41"/>
      <c r="H168" s="40"/>
      <c r="I168" s="40"/>
      <c r="J168" s="40"/>
      <c r="L168" s="42"/>
      <c r="M168" s="43"/>
      <c r="N168" s="44"/>
      <c r="O168" s="45"/>
      <c r="P168" s="44"/>
      <c r="Q168" s="46"/>
      <c r="R168" s="45"/>
      <c r="S168" s="44"/>
      <c r="T168" s="44"/>
      <c r="U168" s="47"/>
      <c r="V168" s="47"/>
      <c r="X168" s="43"/>
      <c r="Y168" s="20"/>
      <c r="AE168" s="20"/>
    </row>
    <row r="169" customFormat="false" ht="15.75" hidden="false" customHeight="true" outlineLevel="0" collapsed="false">
      <c r="A169" s="37"/>
      <c r="B169" s="38"/>
      <c r="C169" s="39"/>
      <c r="D169" s="20"/>
      <c r="E169" s="40"/>
      <c r="F169" s="40"/>
      <c r="G169" s="41"/>
      <c r="H169" s="40"/>
      <c r="I169" s="40"/>
      <c r="J169" s="40"/>
      <c r="L169" s="42"/>
      <c r="M169" s="43"/>
      <c r="N169" s="44"/>
      <c r="O169" s="45"/>
      <c r="P169" s="44"/>
      <c r="Q169" s="46"/>
      <c r="R169" s="45"/>
      <c r="S169" s="44"/>
      <c r="T169" s="44"/>
      <c r="U169" s="47"/>
      <c r="V169" s="47"/>
      <c r="X169" s="43"/>
      <c r="Y169" s="20"/>
      <c r="AE169" s="20"/>
    </row>
    <row r="170" customFormat="false" ht="15.75" hidden="false" customHeight="true" outlineLevel="0" collapsed="false">
      <c r="A170" s="37"/>
      <c r="B170" s="38"/>
      <c r="C170" s="39"/>
      <c r="D170" s="20"/>
      <c r="E170" s="40"/>
      <c r="F170" s="40"/>
      <c r="G170" s="41"/>
      <c r="H170" s="40"/>
      <c r="I170" s="40"/>
      <c r="J170" s="40"/>
      <c r="L170" s="42"/>
      <c r="M170" s="43"/>
      <c r="N170" s="44"/>
      <c r="O170" s="45"/>
      <c r="P170" s="44"/>
      <c r="Q170" s="46"/>
      <c r="R170" s="45"/>
      <c r="S170" s="44"/>
      <c r="T170" s="44"/>
      <c r="U170" s="47"/>
      <c r="V170" s="47"/>
      <c r="X170" s="43"/>
      <c r="Y170" s="20"/>
      <c r="AE170" s="20"/>
    </row>
    <row r="171" customFormat="false" ht="15.75" hidden="false" customHeight="true" outlineLevel="0" collapsed="false">
      <c r="A171" s="37"/>
      <c r="B171" s="38"/>
      <c r="C171" s="39"/>
      <c r="D171" s="20"/>
      <c r="E171" s="40"/>
      <c r="F171" s="40"/>
      <c r="G171" s="41"/>
      <c r="H171" s="40"/>
      <c r="I171" s="40"/>
      <c r="J171" s="40"/>
      <c r="L171" s="42"/>
      <c r="M171" s="43"/>
      <c r="N171" s="44"/>
      <c r="O171" s="45"/>
      <c r="P171" s="44"/>
      <c r="Q171" s="46"/>
      <c r="R171" s="45"/>
      <c r="S171" s="44"/>
      <c r="T171" s="44"/>
      <c r="U171" s="47"/>
      <c r="V171" s="47"/>
      <c r="X171" s="43"/>
      <c r="Y171" s="20"/>
      <c r="AE171" s="20"/>
    </row>
    <row r="172" customFormat="false" ht="15.75" hidden="false" customHeight="true" outlineLevel="0" collapsed="false">
      <c r="A172" s="37"/>
      <c r="B172" s="38"/>
      <c r="C172" s="39"/>
      <c r="D172" s="20"/>
      <c r="E172" s="40"/>
      <c r="F172" s="40"/>
      <c r="G172" s="41"/>
      <c r="H172" s="40"/>
      <c r="I172" s="40"/>
      <c r="J172" s="40"/>
      <c r="L172" s="42"/>
      <c r="M172" s="43"/>
      <c r="N172" s="44"/>
      <c r="O172" s="45"/>
      <c r="P172" s="44"/>
      <c r="Q172" s="46"/>
      <c r="R172" s="45"/>
      <c r="S172" s="44"/>
      <c r="T172" s="44"/>
      <c r="U172" s="47"/>
      <c r="V172" s="47"/>
      <c r="X172" s="43"/>
      <c r="Y172" s="20"/>
      <c r="AE172" s="20"/>
    </row>
    <row r="173" customFormat="false" ht="15.75" hidden="false" customHeight="true" outlineLevel="0" collapsed="false">
      <c r="A173" s="37"/>
      <c r="B173" s="38"/>
      <c r="C173" s="39"/>
      <c r="D173" s="20"/>
      <c r="E173" s="40"/>
      <c r="F173" s="40"/>
      <c r="G173" s="41"/>
      <c r="H173" s="40"/>
      <c r="I173" s="40"/>
      <c r="J173" s="40"/>
      <c r="L173" s="42"/>
      <c r="M173" s="43"/>
      <c r="N173" s="44"/>
      <c r="O173" s="45"/>
      <c r="P173" s="44"/>
      <c r="Q173" s="46"/>
      <c r="R173" s="45"/>
      <c r="S173" s="44"/>
      <c r="T173" s="44"/>
      <c r="U173" s="47"/>
      <c r="V173" s="47"/>
      <c r="X173" s="43"/>
      <c r="Y173" s="20"/>
      <c r="AE173" s="20"/>
    </row>
    <row r="174" customFormat="false" ht="15.75" hidden="false" customHeight="true" outlineLevel="0" collapsed="false">
      <c r="A174" s="37"/>
      <c r="B174" s="38"/>
      <c r="C174" s="39"/>
      <c r="D174" s="20"/>
      <c r="E174" s="40"/>
      <c r="F174" s="40"/>
      <c r="G174" s="41"/>
      <c r="H174" s="40"/>
      <c r="I174" s="40"/>
      <c r="J174" s="40"/>
      <c r="L174" s="42"/>
      <c r="M174" s="43"/>
      <c r="N174" s="44"/>
      <c r="O174" s="45"/>
      <c r="P174" s="44"/>
      <c r="Q174" s="46"/>
      <c r="R174" s="45"/>
      <c r="S174" s="44"/>
      <c r="T174" s="44"/>
      <c r="U174" s="47"/>
      <c r="V174" s="47"/>
      <c r="X174" s="43"/>
      <c r="Y174" s="20"/>
      <c r="AE174" s="20"/>
    </row>
    <row r="175" customFormat="false" ht="15.75" hidden="false" customHeight="true" outlineLevel="0" collapsed="false">
      <c r="A175" s="37"/>
      <c r="B175" s="38"/>
      <c r="C175" s="39"/>
      <c r="D175" s="20"/>
      <c r="E175" s="40"/>
      <c r="F175" s="40"/>
      <c r="G175" s="41"/>
      <c r="H175" s="40"/>
      <c r="I175" s="40"/>
      <c r="J175" s="40"/>
      <c r="L175" s="42"/>
      <c r="M175" s="43"/>
      <c r="N175" s="44"/>
      <c r="O175" s="45"/>
      <c r="P175" s="44"/>
      <c r="Q175" s="46"/>
      <c r="R175" s="45"/>
      <c r="S175" s="44"/>
      <c r="T175" s="44"/>
      <c r="U175" s="47"/>
      <c r="V175" s="47"/>
      <c r="X175" s="43"/>
      <c r="Y175" s="20"/>
      <c r="AE175" s="20"/>
    </row>
    <row r="176" customFormat="false" ht="15.75" hidden="false" customHeight="true" outlineLevel="0" collapsed="false">
      <c r="A176" s="37"/>
      <c r="B176" s="38"/>
      <c r="C176" s="39"/>
      <c r="D176" s="20"/>
      <c r="E176" s="40"/>
      <c r="F176" s="40"/>
      <c r="G176" s="41"/>
      <c r="H176" s="40"/>
      <c r="I176" s="40"/>
      <c r="J176" s="40"/>
      <c r="L176" s="42"/>
      <c r="M176" s="43"/>
      <c r="N176" s="44"/>
      <c r="O176" s="45"/>
      <c r="P176" s="44"/>
      <c r="Q176" s="46"/>
      <c r="R176" s="45"/>
      <c r="S176" s="44"/>
      <c r="T176" s="44"/>
      <c r="U176" s="47"/>
      <c r="V176" s="47"/>
      <c r="X176" s="43"/>
      <c r="Y176" s="20"/>
      <c r="AE176" s="20"/>
    </row>
    <row r="177" customFormat="false" ht="15.75" hidden="false" customHeight="true" outlineLevel="0" collapsed="false">
      <c r="A177" s="37"/>
      <c r="B177" s="38"/>
      <c r="C177" s="39"/>
      <c r="D177" s="20"/>
      <c r="E177" s="40"/>
      <c r="F177" s="40"/>
      <c r="G177" s="41"/>
      <c r="H177" s="40"/>
      <c r="I177" s="40"/>
      <c r="J177" s="40"/>
      <c r="L177" s="42"/>
      <c r="M177" s="43"/>
      <c r="N177" s="44"/>
      <c r="O177" s="45"/>
      <c r="P177" s="44"/>
      <c r="Q177" s="46"/>
      <c r="R177" s="45"/>
      <c r="S177" s="44"/>
      <c r="T177" s="44"/>
      <c r="U177" s="47"/>
      <c r="V177" s="47"/>
      <c r="X177" s="43"/>
      <c r="Y177" s="20"/>
      <c r="AE177" s="20"/>
    </row>
    <row r="178" customFormat="false" ht="15.75" hidden="false" customHeight="true" outlineLevel="0" collapsed="false">
      <c r="A178" s="37"/>
      <c r="B178" s="38"/>
      <c r="C178" s="39"/>
      <c r="D178" s="20"/>
      <c r="E178" s="40"/>
      <c r="F178" s="40"/>
      <c r="G178" s="41"/>
      <c r="H178" s="40"/>
      <c r="I178" s="40"/>
      <c r="J178" s="40"/>
      <c r="L178" s="42"/>
      <c r="M178" s="43"/>
      <c r="N178" s="44"/>
      <c r="O178" s="45"/>
      <c r="P178" s="44"/>
      <c r="Q178" s="46"/>
      <c r="R178" s="45"/>
      <c r="S178" s="44"/>
      <c r="T178" s="44"/>
      <c r="U178" s="47"/>
      <c r="V178" s="47"/>
      <c r="X178" s="43"/>
      <c r="Y178" s="20"/>
      <c r="AE178" s="20"/>
    </row>
    <row r="179" customFormat="false" ht="15.75" hidden="false" customHeight="true" outlineLevel="0" collapsed="false">
      <c r="A179" s="37"/>
      <c r="B179" s="38"/>
      <c r="C179" s="39"/>
      <c r="D179" s="20"/>
      <c r="E179" s="40"/>
      <c r="F179" s="40"/>
      <c r="G179" s="41"/>
      <c r="H179" s="40"/>
      <c r="I179" s="40"/>
      <c r="J179" s="40"/>
      <c r="L179" s="42"/>
      <c r="M179" s="43"/>
      <c r="N179" s="44"/>
      <c r="O179" s="45"/>
      <c r="P179" s="44"/>
      <c r="Q179" s="46"/>
      <c r="R179" s="45"/>
      <c r="S179" s="44"/>
      <c r="T179" s="44"/>
      <c r="U179" s="47"/>
      <c r="V179" s="47"/>
      <c r="X179" s="43"/>
      <c r="Y179" s="20"/>
      <c r="AE179" s="20"/>
    </row>
    <row r="180" customFormat="false" ht="15.75" hidden="false" customHeight="true" outlineLevel="0" collapsed="false">
      <c r="A180" s="37"/>
      <c r="B180" s="38"/>
      <c r="C180" s="39"/>
      <c r="D180" s="20"/>
      <c r="E180" s="40"/>
      <c r="F180" s="40"/>
      <c r="G180" s="41"/>
      <c r="H180" s="40"/>
      <c r="I180" s="40"/>
      <c r="J180" s="40"/>
      <c r="L180" s="42"/>
      <c r="M180" s="43"/>
      <c r="N180" s="44"/>
      <c r="O180" s="45"/>
      <c r="P180" s="44"/>
      <c r="Q180" s="46"/>
      <c r="R180" s="45"/>
      <c r="S180" s="44"/>
      <c r="T180" s="44"/>
      <c r="U180" s="47"/>
      <c r="V180" s="47"/>
      <c r="X180" s="43"/>
      <c r="Y180" s="20"/>
      <c r="AE180" s="20"/>
    </row>
    <row r="181" customFormat="false" ht="15.75" hidden="false" customHeight="true" outlineLevel="0" collapsed="false">
      <c r="A181" s="37"/>
      <c r="B181" s="38"/>
      <c r="C181" s="39"/>
      <c r="D181" s="20"/>
      <c r="E181" s="40"/>
      <c r="F181" s="40"/>
      <c r="G181" s="41"/>
      <c r="H181" s="40"/>
      <c r="I181" s="40"/>
      <c r="J181" s="40"/>
      <c r="L181" s="42"/>
      <c r="M181" s="43"/>
      <c r="N181" s="44"/>
      <c r="O181" s="45"/>
      <c r="P181" s="44"/>
      <c r="Q181" s="46"/>
      <c r="R181" s="45"/>
      <c r="S181" s="44"/>
      <c r="T181" s="44"/>
      <c r="U181" s="47"/>
      <c r="V181" s="47"/>
      <c r="X181" s="43"/>
      <c r="Y181" s="20"/>
      <c r="AE181" s="20"/>
    </row>
    <row r="182" customFormat="false" ht="15.75" hidden="false" customHeight="true" outlineLevel="0" collapsed="false">
      <c r="A182" s="37"/>
      <c r="B182" s="38"/>
      <c r="C182" s="39"/>
      <c r="D182" s="20"/>
      <c r="E182" s="40"/>
      <c r="F182" s="40"/>
      <c r="G182" s="41"/>
      <c r="H182" s="40"/>
      <c r="I182" s="40"/>
      <c r="J182" s="40"/>
      <c r="L182" s="42"/>
      <c r="M182" s="43"/>
      <c r="N182" s="44"/>
      <c r="O182" s="45"/>
      <c r="P182" s="44"/>
      <c r="Q182" s="46"/>
      <c r="R182" s="45"/>
      <c r="S182" s="44"/>
      <c r="T182" s="44"/>
      <c r="U182" s="47"/>
      <c r="V182" s="47"/>
      <c r="X182" s="43"/>
      <c r="Y182" s="20"/>
      <c r="AE182" s="20"/>
    </row>
    <row r="183" customFormat="false" ht="15.75" hidden="false" customHeight="true" outlineLevel="0" collapsed="false">
      <c r="A183" s="37"/>
      <c r="B183" s="38"/>
      <c r="C183" s="39"/>
      <c r="D183" s="20"/>
      <c r="E183" s="40"/>
      <c r="F183" s="40"/>
      <c r="G183" s="41"/>
      <c r="H183" s="40"/>
      <c r="I183" s="40"/>
      <c r="J183" s="40"/>
      <c r="L183" s="42"/>
      <c r="M183" s="43"/>
      <c r="N183" s="44"/>
      <c r="O183" s="45"/>
      <c r="P183" s="44"/>
      <c r="Q183" s="46"/>
      <c r="R183" s="45"/>
      <c r="S183" s="44"/>
      <c r="T183" s="44"/>
      <c r="U183" s="47"/>
      <c r="V183" s="47"/>
      <c r="X183" s="43"/>
      <c r="Y183" s="20"/>
      <c r="AE183" s="20"/>
    </row>
    <row r="184" customFormat="false" ht="15.75" hidden="false" customHeight="true" outlineLevel="0" collapsed="false">
      <c r="A184" s="37"/>
      <c r="B184" s="38"/>
      <c r="C184" s="39"/>
      <c r="D184" s="20"/>
      <c r="E184" s="40"/>
      <c r="F184" s="40"/>
      <c r="G184" s="41"/>
      <c r="H184" s="40"/>
      <c r="I184" s="40"/>
      <c r="J184" s="40"/>
      <c r="L184" s="42"/>
      <c r="M184" s="43"/>
      <c r="N184" s="44"/>
      <c r="O184" s="45"/>
      <c r="P184" s="44"/>
      <c r="Q184" s="46"/>
      <c r="R184" s="45"/>
      <c r="S184" s="44"/>
      <c r="T184" s="44"/>
      <c r="U184" s="47"/>
      <c r="V184" s="47"/>
      <c r="X184" s="43"/>
      <c r="Y184" s="20"/>
      <c r="AE184" s="20"/>
    </row>
    <row r="185" customFormat="false" ht="15.75" hidden="false" customHeight="true" outlineLevel="0" collapsed="false">
      <c r="A185" s="37"/>
      <c r="B185" s="38"/>
      <c r="C185" s="39"/>
      <c r="D185" s="20"/>
      <c r="E185" s="40"/>
      <c r="F185" s="40"/>
      <c r="G185" s="41"/>
      <c r="H185" s="40"/>
      <c r="I185" s="40"/>
      <c r="J185" s="40"/>
      <c r="L185" s="42"/>
      <c r="M185" s="43"/>
      <c r="N185" s="44"/>
      <c r="O185" s="45"/>
      <c r="P185" s="44"/>
      <c r="Q185" s="46"/>
      <c r="R185" s="45"/>
      <c r="S185" s="44"/>
      <c r="T185" s="44"/>
      <c r="U185" s="47"/>
      <c r="V185" s="47"/>
      <c r="X185" s="43"/>
      <c r="Y185" s="20"/>
      <c r="AE185" s="20"/>
    </row>
    <row r="186" customFormat="false" ht="15.75" hidden="false" customHeight="true" outlineLevel="0" collapsed="false">
      <c r="A186" s="37"/>
      <c r="B186" s="38"/>
      <c r="C186" s="39"/>
      <c r="D186" s="20"/>
      <c r="E186" s="40"/>
      <c r="F186" s="40"/>
      <c r="G186" s="41"/>
      <c r="H186" s="40"/>
      <c r="I186" s="40"/>
      <c r="J186" s="40"/>
      <c r="L186" s="42"/>
      <c r="M186" s="43"/>
      <c r="N186" s="44"/>
      <c r="O186" s="45"/>
      <c r="P186" s="44"/>
      <c r="Q186" s="46"/>
      <c r="R186" s="45"/>
      <c r="S186" s="44"/>
      <c r="T186" s="44"/>
      <c r="U186" s="47"/>
      <c r="V186" s="47"/>
      <c r="X186" s="43"/>
      <c r="Y186" s="20"/>
      <c r="AE186" s="20"/>
    </row>
    <row r="187" customFormat="false" ht="15.75" hidden="false" customHeight="true" outlineLevel="0" collapsed="false">
      <c r="A187" s="37"/>
      <c r="B187" s="38"/>
      <c r="C187" s="39"/>
      <c r="D187" s="20"/>
      <c r="E187" s="40"/>
      <c r="F187" s="40"/>
      <c r="G187" s="41"/>
      <c r="H187" s="40"/>
      <c r="I187" s="40"/>
      <c r="J187" s="40"/>
      <c r="L187" s="42"/>
      <c r="M187" s="43"/>
      <c r="N187" s="44"/>
      <c r="O187" s="45"/>
      <c r="P187" s="44"/>
      <c r="Q187" s="46"/>
      <c r="R187" s="45"/>
      <c r="S187" s="44"/>
      <c r="T187" s="44"/>
      <c r="U187" s="47"/>
      <c r="V187" s="47"/>
      <c r="X187" s="43"/>
      <c r="Y187" s="20"/>
      <c r="AE187" s="20"/>
    </row>
    <row r="188" customFormat="false" ht="15.75" hidden="false" customHeight="true" outlineLevel="0" collapsed="false">
      <c r="A188" s="37"/>
      <c r="B188" s="38"/>
      <c r="C188" s="39"/>
      <c r="D188" s="20"/>
      <c r="E188" s="40"/>
      <c r="F188" s="40"/>
      <c r="G188" s="41"/>
      <c r="H188" s="40"/>
      <c r="I188" s="40"/>
      <c r="J188" s="40"/>
      <c r="L188" s="42"/>
      <c r="M188" s="43"/>
      <c r="N188" s="44"/>
      <c r="O188" s="45"/>
      <c r="P188" s="44"/>
      <c r="Q188" s="46"/>
      <c r="R188" s="45"/>
      <c r="S188" s="44"/>
      <c r="T188" s="44"/>
      <c r="U188" s="47"/>
      <c r="V188" s="47"/>
      <c r="X188" s="43"/>
      <c r="Y188" s="20"/>
      <c r="AE188" s="20"/>
    </row>
    <row r="189" customFormat="false" ht="15.75" hidden="false" customHeight="true" outlineLevel="0" collapsed="false">
      <c r="A189" s="37"/>
      <c r="B189" s="38"/>
      <c r="C189" s="39"/>
      <c r="D189" s="20"/>
      <c r="E189" s="40"/>
      <c r="F189" s="40"/>
      <c r="G189" s="41"/>
      <c r="H189" s="40"/>
      <c r="I189" s="40"/>
      <c r="J189" s="40"/>
      <c r="L189" s="42"/>
      <c r="M189" s="43"/>
      <c r="N189" s="44"/>
      <c r="O189" s="45"/>
      <c r="P189" s="44"/>
      <c r="Q189" s="46"/>
      <c r="R189" s="45"/>
      <c r="S189" s="44"/>
      <c r="T189" s="44"/>
      <c r="U189" s="47"/>
      <c r="V189" s="47"/>
      <c r="X189" s="43"/>
      <c r="Y189" s="20"/>
      <c r="AE189" s="20"/>
    </row>
    <row r="190" customFormat="false" ht="15.75" hidden="false" customHeight="true" outlineLevel="0" collapsed="false">
      <c r="A190" s="37"/>
      <c r="B190" s="38"/>
      <c r="C190" s="39"/>
      <c r="D190" s="20"/>
      <c r="E190" s="40"/>
      <c r="F190" s="40"/>
      <c r="G190" s="41"/>
      <c r="H190" s="40"/>
      <c r="I190" s="40"/>
      <c r="J190" s="40"/>
      <c r="L190" s="42"/>
      <c r="M190" s="43"/>
      <c r="N190" s="44"/>
      <c r="O190" s="45"/>
      <c r="P190" s="44"/>
      <c r="Q190" s="46"/>
      <c r="R190" s="45"/>
      <c r="S190" s="44"/>
      <c r="T190" s="44"/>
      <c r="U190" s="47"/>
      <c r="V190" s="47"/>
      <c r="X190" s="43"/>
      <c r="Y190" s="20"/>
      <c r="AE190" s="20"/>
    </row>
    <row r="191" customFormat="false" ht="15.75" hidden="false" customHeight="true" outlineLevel="0" collapsed="false">
      <c r="A191" s="37"/>
      <c r="B191" s="38"/>
      <c r="C191" s="39"/>
      <c r="D191" s="20"/>
      <c r="E191" s="40"/>
      <c r="F191" s="40"/>
      <c r="G191" s="41"/>
      <c r="H191" s="40"/>
      <c r="I191" s="40"/>
      <c r="J191" s="40"/>
      <c r="L191" s="42"/>
      <c r="M191" s="43"/>
      <c r="N191" s="44"/>
      <c r="O191" s="45"/>
      <c r="P191" s="44"/>
      <c r="Q191" s="46"/>
      <c r="R191" s="45"/>
      <c r="S191" s="44"/>
      <c r="T191" s="44"/>
      <c r="U191" s="47"/>
      <c r="V191" s="47"/>
      <c r="X191" s="43"/>
      <c r="Y191" s="20"/>
      <c r="AE191" s="20"/>
    </row>
    <row r="192" customFormat="false" ht="15.75" hidden="false" customHeight="true" outlineLevel="0" collapsed="false">
      <c r="A192" s="37"/>
      <c r="B192" s="38"/>
      <c r="C192" s="39"/>
      <c r="D192" s="20"/>
      <c r="E192" s="40"/>
      <c r="F192" s="40"/>
      <c r="G192" s="41"/>
      <c r="H192" s="40"/>
      <c r="I192" s="40"/>
      <c r="J192" s="40"/>
      <c r="L192" s="42"/>
      <c r="M192" s="43"/>
      <c r="N192" s="44"/>
      <c r="O192" s="45"/>
      <c r="P192" s="44"/>
      <c r="Q192" s="46"/>
      <c r="R192" s="45"/>
      <c r="S192" s="44"/>
      <c r="T192" s="44"/>
      <c r="U192" s="47"/>
      <c r="V192" s="47"/>
      <c r="X192" s="43"/>
      <c r="Y192" s="20"/>
      <c r="AE192" s="20"/>
    </row>
    <row r="193" customFormat="false" ht="15.75" hidden="false" customHeight="true" outlineLevel="0" collapsed="false">
      <c r="A193" s="37"/>
      <c r="B193" s="38"/>
      <c r="C193" s="39"/>
      <c r="D193" s="20"/>
      <c r="E193" s="40"/>
      <c r="F193" s="40"/>
      <c r="G193" s="41"/>
      <c r="H193" s="40"/>
      <c r="I193" s="40"/>
      <c r="J193" s="40"/>
      <c r="L193" s="42"/>
      <c r="M193" s="43"/>
      <c r="N193" s="44"/>
      <c r="O193" s="45"/>
      <c r="P193" s="44"/>
      <c r="Q193" s="46"/>
      <c r="R193" s="45"/>
      <c r="S193" s="44"/>
      <c r="T193" s="44"/>
      <c r="U193" s="47"/>
      <c r="V193" s="47"/>
      <c r="X193" s="43"/>
      <c r="Y193" s="20"/>
      <c r="AE193" s="20"/>
    </row>
    <row r="194" customFormat="false" ht="15.75" hidden="false" customHeight="true" outlineLevel="0" collapsed="false">
      <c r="A194" s="37"/>
      <c r="B194" s="38"/>
      <c r="C194" s="39"/>
      <c r="D194" s="20"/>
      <c r="E194" s="40"/>
      <c r="F194" s="40"/>
      <c r="G194" s="41"/>
      <c r="H194" s="40"/>
      <c r="I194" s="40"/>
      <c r="J194" s="40"/>
      <c r="L194" s="42"/>
      <c r="M194" s="43"/>
      <c r="N194" s="44"/>
      <c r="O194" s="45"/>
      <c r="P194" s="44"/>
      <c r="Q194" s="46"/>
      <c r="R194" s="45"/>
      <c r="S194" s="44"/>
      <c r="T194" s="44"/>
      <c r="U194" s="47"/>
      <c r="V194" s="47"/>
      <c r="X194" s="43"/>
      <c r="Y194" s="20"/>
      <c r="AE194" s="20"/>
    </row>
    <row r="195" customFormat="false" ht="15.75" hidden="false" customHeight="true" outlineLevel="0" collapsed="false">
      <c r="A195" s="37"/>
      <c r="B195" s="38"/>
      <c r="C195" s="39"/>
      <c r="D195" s="20"/>
      <c r="E195" s="40"/>
      <c r="F195" s="40"/>
      <c r="G195" s="41"/>
      <c r="H195" s="40"/>
      <c r="I195" s="40"/>
      <c r="J195" s="40"/>
      <c r="L195" s="42"/>
      <c r="M195" s="43"/>
      <c r="N195" s="44"/>
      <c r="O195" s="45"/>
      <c r="P195" s="44"/>
      <c r="Q195" s="46"/>
      <c r="R195" s="45"/>
      <c r="S195" s="44"/>
      <c r="T195" s="44"/>
      <c r="U195" s="47"/>
      <c r="V195" s="47"/>
      <c r="X195" s="43"/>
      <c r="Y195" s="20"/>
      <c r="AE195" s="20"/>
    </row>
    <row r="196" customFormat="false" ht="15.75" hidden="false" customHeight="true" outlineLevel="0" collapsed="false">
      <c r="A196" s="37"/>
      <c r="B196" s="38"/>
      <c r="C196" s="39"/>
      <c r="D196" s="20"/>
      <c r="E196" s="40"/>
      <c r="F196" s="40"/>
      <c r="G196" s="41"/>
      <c r="H196" s="40"/>
      <c r="I196" s="40"/>
      <c r="J196" s="40"/>
      <c r="L196" s="42"/>
      <c r="M196" s="43"/>
      <c r="N196" s="44"/>
      <c r="O196" s="45"/>
      <c r="P196" s="44"/>
      <c r="Q196" s="46"/>
      <c r="R196" s="45"/>
      <c r="S196" s="44"/>
      <c r="T196" s="44"/>
      <c r="U196" s="47"/>
      <c r="V196" s="47"/>
      <c r="X196" s="43"/>
      <c r="Y196" s="20"/>
      <c r="AE196" s="20"/>
    </row>
    <row r="197" customFormat="false" ht="15.75" hidden="false" customHeight="true" outlineLevel="0" collapsed="false">
      <c r="A197" s="37"/>
      <c r="B197" s="38"/>
      <c r="C197" s="39"/>
      <c r="D197" s="20"/>
      <c r="E197" s="40"/>
      <c r="F197" s="40"/>
      <c r="G197" s="41"/>
      <c r="H197" s="40"/>
      <c r="I197" s="40"/>
      <c r="J197" s="40"/>
      <c r="L197" s="42"/>
      <c r="M197" s="43"/>
      <c r="N197" s="44"/>
      <c r="O197" s="45"/>
      <c r="P197" s="44"/>
      <c r="Q197" s="46"/>
      <c r="R197" s="45"/>
      <c r="S197" s="44"/>
      <c r="T197" s="44"/>
      <c r="U197" s="47"/>
      <c r="V197" s="47"/>
      <c r="X197" s="43"/>
      <c r="Y197" s="20"/>
      <c r="AE197" s="20"/>
    </row>
    <row r="198" customFormat="false" ht="15.75" hidden="false" customHeight="true" outlineLevel="0" collapsed="false">
      <c r="A198" s="37"/>
      <c r="B198" s="38"/>
      <c r="C198" s="39"/>
      <c r="D198" s="20"/>
      <c r="E198" s="40"/>
      <c r="F198" s="40"/>
      <c r="G198" s="41"/>
      <c r="H198" s="40"/>
      <c r="I198" s="40"/>
      <c r="J198" s="40"/>
      <c r="L198" s="42"/>
      <c r="M198" s="43"/>
      <c r="N198" s="44"/>
      <c r="O198" s="45"/>
      <c r="P198" s="44"/>
      <c r="Q198" s="46"/>
      <c r="R198" s="45"/>
      <c r="S198" s="44"/>
      <c r="T198" s="44"/>
      <c r="U198" s="47"/>
      <c r="V198" s="47"/>
      <c r="X198" s="43"/>
      <c r="Y198" s="20"/>
      <c r="AE198" s="20"/>
    </row>
    <row r="199" customFormat="false" ht="15.75" hidden="false" customHeight="true" outlineLevel="0" collapsed="false">
      <c r="A199" s="37"/>
      <c r="B199" s="38"/>
      <c r="C199" s="39"/>
      <c r="D199" s="20"/>
      <c r="E199" s="40"/>
      <c r="F199" s="40"/>
      <c r="G199" s="41"/>
      <c r="H199" s="40"/>
      <c r="I199" s="40"/>
      <c r="J199" s="40"/>
      <c r="L199" s="42"/>
      <c r="M199" s="43"/>
      <c r="N199" s="44"/>
      <c r="O199" s="45"/>
      <c r="P199" s="44"/>
      <c r="Q199" s="46"/>
      <c r="R199" s="45"/>
      <c r="S199" s="44"/>
      <c r="T199" s="44"/>
      <c r="U199" s="47"/>
      <c r="V199" s="47"/>
      <c r="X199" s="43"/>
      <c r="Y199" s="20"/>
      <c r="AE199" s="20"/>
    </row>
    <row r="200" customFormat="false" ht="15.75" hidden="false" customHeight="true" outlineLevel="0" collapsed="false">
      <c r="A200" s="37"/>
      <c r="B200" s="38"/>
      <c r="C200" s="39"/>
      <c r="D200" s="20"/>
      <c r="E200" s="40"/>
      <c r="F200" s="40"/>
      <c r="G200" s="41"/>
      <c r="H200" s="40"/>
      <c r="I200" s="40"/>
      <c r="J200" s="40"/>
      <c r="L200" s="42"/>
      <c r="M200" s="43"/>
      <c r="N200" s="44"/>
      <c r="O200" s="45"/>
      <c r="P200" s="44"/>
      <c r="Q200" s="46"/>
      <c r="R200" s="45"/>
      <c r="S200" s="44"/>
      <c r="T200" s="44"/>
      <c r="U200" s="47"/>
      <c r="V200" s="47"/>
      <c r="X200" s="43"/>
      <c r="Y200" s="20"/>
      <c r="AE200" s="20"/>
    </row>
    <row r="201" customFormat="false" ht="15.75" hidden="false" customHeight="true" outlineLevel="0" collapsed="false">
      <c r="A201" s="37"/>
      <c r="B201" s="38"/>
      <c r="C201" s="39"/>
      <c r="D201" s="20"/>
      <c r="E201" s="40"/>
      <c r="F201" s="40"/>
      <c r="G201" s="41"/>
      <c r="H201" s="40"/>
      <c r="I201" s="40"/>
      <c r="J201" s="40"/>
      <c r="L201" s="42"/>
      <c r="M201" s="43"/>
      <c r="N201" s="44"/>
      <c r="O201" s="45"/>
      <c r="P201" s="44"/>
      <c r="Q201" s="46"/>
      <c r="R201" s="45"/>
      <c r="S201" s="44"/>
      <c r="T201" s="44"/>
      <c r="U201" s="47"/>
      <c r="V201" s="47"/>
      <c r="X201" s="43"/>
      <c r="Y201" s="20"/>
      <c r="AE201" s="20"/>
    </row>
    <row r="202" customFormat="false" ht="15.75" hidden="false" customHeight="true" outlineLevel="0" collapsed="false">
      <c r="A202" s="37"/>
      <c r="B202" s="38"/>
      <c r="C202" s="39"/>
      <c r="D202" s="20"/>
      <c r="E202" s="40"/>
      <c r="F202" s="40"/>
      <c r="G202" s="41"/>
      <c r="H202" s="40"/>
      <c r="I202" s="40"/>
      <c r="J202" s="40"/>
      <c r="L202" s="42"/>
      <c r="M202" s="43"/>
      <c r="N202" s="44"/>
      <c r="O202" s="45"/>
      <c r="P202" s="44"/>
      <c r="Q202" s="46"/>
      <c r="R202" s="45"/>
      <c r="S202" s="44"/>
      <c r="T202" s="44"/>
      <c r="U202" s="47"/>
      <c r="V202" s="47"/>
      <c r="X202" s="43"/>
      <c r="Y202" s="20"/>
      <c r="AE202" s="20"/>
    </row>
    <row r="203" customFormat="false" ht="15.75" hidden="false" customHeight="true" outlineLevel="0" collapsed="false">
      <c r="A203" s="37"/>
      <c r="B203" s="38"/>
      <c r="C203" s="39"/>
      <c r="D203" s="20"/>
      <c r="E203" s="40"/>
      <c r="F203" s="40"/>
      <c r="G203" s="41"/>
      <c r="H203" s="40"/>
      <c r="I203" s="40"/>
      <c r="J203" s="40"/>
      <c r="L203" s="42"/>
      <c r="M203" s="43"/>
      <c r="N203" s="44"/>
      <c r="O203" s="45"/>
      <c r="P203" s="44"/>
      <c r="Q203" s="46"/>
      <c r="R203" s="45"/>
      <c r="S203" s="44"/>
      <c r="T203" s="44"/>
      <c r="U203" s="47"/>
      <c r="V203" s="47"/>
      <c r="X203" s="43"/>
      <c r="Y203" s="20"/>
      <c r="AE203" s="20"/>
    </row>
    <row r="204" customFormat="false" ht="15.75" hidden="false" customHeight="true" outlineLevel="0" collapsed="false">
      <c r="A204" s="37"/>
      <c r="B204" s="38"/>
      <c r="C204" s="39"/>
      <c r="D204" s="20"/>
      <c r="E204" s="40"/>
      <c r="F204" s="40"/>
      <c r="G204" s="41"/>
      <c r="H204" s="40"/>
      <c r="I204" s="40"/>
      <c r="J204" s="40"/>
      <c r="L204" s="42"/>
      <c r="M204" s="43"/>
      <c r="N204" s="44"/>
      <c r="O204" s="45"/>
      <c r="P204" s="44"/>
      <c r="Q204" s="46"/>
      <c r="R204" s="45"/>
      <c r="S204" s="44"/>
      <c r="T204" s="44"/>
      <c r="U204" s="47"/>
      <c r="V204" s="47"/>
      <c r="X204" s="43"/>
      <c r="Y204" s="20"/>
      <c r="AE204" s="20"/>
    </row>
    <row r="205" customFormat="false" ht="15.75" hidden="false" customHeight="true" outlineLevel="0" collapsed="false">
      <c r="A205" s="37"/>
      <c r="B205" s="38"/>
      <c r="C205" s="39"/>
      <c r="D205" s="20"/>
      <c r="E205" s="40"/>
      <c r="F205" s="40"/>
      <c r="G205" s="41"/>
      <c r="H205" s="40"/>
      <c r="I205" s="40"/>
      <c r="J205" s="40"/>
      <c r="L205" s="42"/>
      <c r="M205" s="43"/>
      <c r="N205" s="44"/>
      <c r="O205" s="45"/>
      <c r="P205" s="44"/>
      <c r="Q205" s="46"/>
      <c r="R205" s="45"/>
      <c r="S205" s="44"/>
      <c r="T205" s="44"/>
      <c r="U205" s="47"/>
      <c r="V205" s="47"/>
      <c r="X205" s="43"/>
      <c r="Y205" s="20"/>
      <c r="AE205" s="20"/>
    </row>
    <row r="206" customFormat="false" ht="15.75" hidden="false" customHeight="true" outlineLevel="0" collapsed="false">
      <c r="A206" s="37"/>
      <c r="B206" s="38"/>
      <c r="C206" s="39"/>
      <c r="D206" s="20"/>
      <c r="E206" s="40"/>
      <c r="F206" s="40"/>
      <c r="G206" s="41"/>
      <c r="H206" s="40"/>
      <c r="I206" s="40"/>
      <c r="J206" s="40"/>
      <c r="L206" s="42"/>
      <c r="M206" s="43"/>
      <c r="N206" s="44"/>
      <c r="O206" s="45"/>
      <c r="P206" s="44"/>
      <c r="Q206" s="46"/>
      <c r="R206" s="45"/>
      <c r="S206" s="44"/>
      <c r="T206" s="44"/>
      <c r="U206" s="47"/>
      <c r="V206" s="47"/>
      <c r="X206" s="43"/>
      <c r="Y206" s="20"/>
      <c r="AE206" s="20"/>
    </row>
    <row r="207" customFormat="false" ht="15.75" hidden="false" customHeight="true" outlineLevel="0" collapsed="false">
      <c r="A207" s="37"/>
      <c r="B207" s="38"/>
      <c r="C207" s="39"/>
      <c r="D207" s="20"/>
      <c r="E207" s="40"/>
      <c r="F207" s="40"/>
      <c r="G207" s="41"/>
      <c r="H207" s="40"/>
      <c r="I207" s="40"/>
      <c r="J207" s="40"/>
      <c r="L207" s="42"/>
      <c r="M207" s="43"/>
      <c r="N207" s="44"/>
      <c r="O207" s="45"/>
      <c r="P207" s="44"/>
      <c r="Q207" s="46"/>
      <c r="R207" s="45"/>
      <c r="S207" s="44"/>
      <c r="T207" s="44"/>
      <c r="U207" s="47"/>
      <c r="V207" s="47"/>
      <c r="X207" s="43"/>
      <c r="Y207" s="20"/>
      <c r="AE207" s="20"/>
    </row>
    <row r="208" customFormat="false" ht="15.75" hidden="false" customHeight="true" outlineLevel="0" collapsed="false">
      <c r="A208" s="37"/>
      <c r="B208" s="38"/>
      <c r="C208" s="39"/>
      <c r="D208" s="20"/>
      <c r="E208" s="40"/>
      <c r="F208" s="40"/>
      <c r="G208" s="41"/>
      <c r="H208" s="40"/>
      <c r="I208" s="40"/>
      <c r="J208" s="40"/>
      <c r="L208" s="42"/>
      <c r="M208" s="43"/>
      <c r="N208" s="44"/>
      <c r="O208" s="45"/>
      <c r="P208" s="44"/>
      <c r="Q208" s="46"/>
      <c r="R208" s="45"/>
      <c r="S208" s="44"/>
      <c r="T208" s="44"/>
      <c r="U208" s="47"/>
      <c r="V208" s="47"/>
      <c r="X208" s="43"/>
      <c r="Y208" s="20"/>
      <c r="AE208" s="20"/>
    </row>
    <row r="209" customFormat="false" ht="15.75" hidden="false" customHeight="true" outlineLevel="0" collapsed="false">
      <c r="A209" s="37"/>
      <c r="B209" s="38"/>
      <c r="C209" s="39"/>
      <c r="D209" s="20"/>
      <c r="E209" s="40"/>
      <c r="F209" s="40"/>
      <c r="G209" s="41"/>
      <c r="H209" s="40"/>
      <c r="I209" s="40"/>
      <c r="J209" s="40"/>
      <c r="L209" s="42"/>
      <c r="M209" s="43"/>
      <c r="N209" s="44"/>
      <c r="O209" s="45"/>
      <c r="P209" s="44"/>
      <c r="Q209" s="46"/>
      <c r="R209" s="45"/>
      <c r="S209" s="44"/>
      <c r="T209" s="44"/>
      <c r="U209" s="47"/>
      <c r="V209" s="47"/>
      <c r="X209" s="43"/>
      <c r="Y209" s="20"/>
      <c r="AE209" s="20"/>
    </row>
    <row r="210" customFormat="false" ht="15.75" hidden="false" customHeight="true" outlineLevel="0" collapsed="false">
      <c r="A210" s="37"/>
      <c r="B210" s="38"/>
      <c r="C210" s="39"/>
      <c r="D210" s="20"/>
      <c r="E210" s="40"/>
      <c r="F210" s="40"/>
      <c r="G210" s="41"/>
      <c r="H210" s="40"/>
      <c r="I210" s="40"/>
      <c r="J210" s="40"/>
      <c r="L210" s="42"/>
      <c r="M210" s="43"/>
      <c r="N210" s="44"/>
      <c r="O210" s="45"/>
      <c r="P210" s="44"/>
      <c r="Q210" s="46"/>
      <c r="R210" s="45"/>
      <c r="S210" s="44"/>
      <c r="T210" s="44"/>
      <c r="U210" s="47"/>
      <c r="V210" s="47"/>
      <c r="X210" s="43"/>
      <c r="Y210" s="20"/>
      <c r="AE210" s="20"/>
    </row>
    <row r="211" customFormat="false" ht="15.75" hidden="false" customHeight="true" outlineLevel="0" collapsed="false">
      <c r="A211" s="37"/>
      <c r="B211" s="38"/>
      <c r="C211" s="39"/>
      <c r="D211" s="20"/>
      <c r="E211" s="40"/>
      <c r="F211" s="40"/>
      <c r="G211" s="41"/>
      <c r="H211" s="40"/>
      <c r="I211" s="40"/>
      <c r="J211" s="40"/>
      <c r="L211" s="42"/>
      <c r="M211" s="43"/>
      <c r="N211" s="44"/>
      <c r="O211" s="45"/>
      <c r="P211" s="44"/>
      <c r="Q211" s="46"/>
      <c r="R211" s="45"/>
      <c r="S211" s="44"/>
      <c r="T211" s="44"/>
      <c r="U211" s="47"/>
      <c r="V211" s="47"/>
      <c r="X211" s="43"/>
      <c r="Y211" s="20"/>
      <c r="AE211" s="20"/>
    </row>
    <row r="212" customFormat="false" ht="15.75" hidden="false" customHeight="true" outlineLevel="0" collapsed="false">
      <c r="A212" s="37"/>
      <c r="B212" s="38"/>
      <c r="C212" s="39"/>
      <c r="D212" s="20"/>
      <c r="E212" s="40"/>
      <c r="F212" s="40"/>
      <c r="G212" s="41"/>
      <c r="H212" s="40"/>
      <c r="I212" s="40"/>
      <c r="J212" s="40"/>
      <c r="L212" s="42"/>
      <c r="M212" s="43"/>
      <c r="N212" s="44"/>
      <c r="O212" s="45"/>
      <c r="P212" s="44"/>
      <c r="Q212" s="46"/>
      <c r="R212" s="45"/>
      <c r="S212" s="44"/>
      <c r="T212" s="44"/>
      <c r="U212" s="47"/>
      <c r="V212" s="47"/>
      <c r="X212" s="43"/>
      <c r="Y212" s="20"/>
      <c r="AE212" s="20"/>
    </row>
    <row r="213" customFormat="false" ht="15.75" hidden="false" customHeight="true" outlineLevel="0" collapsed="false">
      <c r="A213" s="37"/>
      <c r="B213" s="38"/>
      <c r="C213" s="39"/>
      <c r="D213" s="20"/>
      <c r="E213" s="40"/>
      <c r="F213" s="40"/>
      <c r="G213" s="41"/>
      <c r="H213" s="40"/>
      <c r="I213" s="40"/>
      <c r="J213" s="40"/>
      <c r="L213" s="42"/>
      <c r="M213" s="43"/>
      <c r="N213" s="44"/>
      <c r="O213" s="45"/>
      <c r="P213" s="44"/>
      <c r="Q213" s="46"/>
      <c r="R213" s="45"/>
      <c r="S213" s="44"/>
      <c r="T213" s="44"/>
      <c r="U213" s="47"/>
      <c r="V213" s="47"/>
      <c r="X213" s="43"/>
      <c r="Y213" s="20"/>
      <c r="AE213" s="20"/>
    </row>
    <row r="214" customFormat="false" ht="15.75" hidden="false" customHeight="true" outlineLevel="0" collapsed="false">
      <c r="A214" s="37"/>
      <c r="B214" s="38"/>
      <c r="C214" s="39"/>
      <c r="D214" s="20"/>
      <c r="E214" s="40"/>
      <c r="F214" s="40"/>
      <c r="G214" s="41"/>
      <c r="H214" s="40"/>
      <c r="I214" s="40"/>
      <c r="J214" s="40"/>
      <c r="L214" s="42"/>
      <c r="M214" s="43"/>
      <c r="N214" s="44"/>
      <c r="O214" s="45"/>
      <c r="P214" s="44"/>
      <c r="Q214" s="46"/>
      <c r="R214" s="45"/>
      <c r="S214" s="44"/>
      <c r="T214" s="44"/>
      <c r="U214" s="47"/>
      <c r="V214" s="47"/>
      <c r="X214" s="43"/>
      <c r="Y214" s="20"/>
      <c r="AE214" s="20"/>
    </row>
    <row r="215" customFormat="false" ht="15.75" hidden="false" customHeight="true" outlineLevel="0" collapsed="false">
      <c r="A215" s="37"/>
      <c r="B215" s="38"/>
      <c r="C215" s="39"/>
      <c r="D215" s="20"/>
      <c r="E215" s="40"/>
      <c r="F215" s="40"/>
      <c r="G215" s="41"/>
      <c r="H215" s="40"/>
      <c r="I215" s="40"/>
      <c r="J215" s="40"/>
      <c r="L215" s="42"/>
      <c r="M215" s="43"/>
      <c r="N215" s="44"/>
      <c r="O215" s="45"/>
      <c r="P215" s="44"/>
      <c r="Q215" s="46"/>
      <c r="R215" s="45"/>
      <c r="S215" s="44"/>
      <c r="T215" s="44"/>
      <c r="U215" s="47"/>
      <c r="V215" s="47"/>
      <c r="X215" s="43"/>
      <c r="Y215" s="20"/>
      <c r="AE215" s="20"/>
    </row>
    <row r="216" customFormat="false" ht="15.75" hidden="false" customHeight="true" outlineLevel="0" collapsed="false">
      <c r="A216" s="37"/>
      <c r="B216" s="38"/>
      <c r="C216" s="39"/>
      <c r="D216" s="20"/>
      <c r="E216" s="40"/>
      <c r="F216" s="40"/>
      <c r="G216" s="41"/>
      <c r="H216" s="40"/>
      <c r="I216" s="40"/>
      <c r="J216" s="40"/>
      <c r="L216" s="42"/>
      <c r="M216" s="43"/>
      <c r="N216" s="44"/>
      <c r="O216" s="45"/>
      <c r="P216" s="44"/>
      <c r="Q216" s="46"/>
      <c r="R216" s="45"/>
      <c r="S216" s="44"/>
      <c r="T216" s="44"/>
      <c r="U216" s="47"/>
      <c r="V216" s="47"/>
      <c r="X216" s="43"/>
      <c r="Y216" s="20"/>
      <c r="AE216" s="20"/>
    </row>
    <row r="217" customFormat="false" ht="15.75" hidden="false" customHeight="true" outlineLevel="0" collapsed="false">
      <c r="A217" s="37"/>
      <c r="B217" s="38"/>
      <c r="C217" s="39"/>
      <c r="D217" s="20"/>
      <c r="E217" s="40"/>
      <c r="F217" s="40"/>
      <c r="G217" s="41"/>
      <c r="H217" s="40"/>
      <c r="I217" s="40"/>
      <c r="J217" s="40"/>
      <c r="L217" s="42"/>
      <c r="M217" s="43"/>
      <c r="N217" s="44"/>
      <c r="O217" s="45"/>
      <c r="P217" s="44"/>
      <c r="Q217" s="46"/>
      <c r="R217" s="45"/>
      <c r="S217" s="44"/>
      <c r="T217" s="44"/>
      <c r="U217" s="47"/>
      <c r="V217" s="47"/>
      <c r="X217" s="43"/>
      <c r="Y217" s="20"/>
      <c r="AE217" s="20"/>
    </row>
    <row r="218" customFormat="false" ht="15.75" hidden="false" customHeight="true" outlineLevel="0" collapsed="false">
      <c r="A218" s="37"/>
      <c r="B218" s="38"/>
      <c r="C218" s="39"/>
      <c r="D218" s="20"/>
      <c r="E218" s="40"/>
      <c r="F218" s="40"/>
      <c r="G218" s="41"/>
      <c r="H218" s="40"/>
      <c r="I218" s="40"/>
      <c r="J218" s="40"/>
      <c r="L218" s="42"/>
      <c r="M218" s="43"/>
      <c r="N218" s="44"/>
      <c r="O218" s="45"/>
      <c r="P218" s="44"/>
      <c r="Q218" s="46"/>
      <c r="R218" s="45"/>
      <c r="S218" s="44"/>
      <c r="T218" s="44"/>
      <c r="U218" s="47"/>
      <c r="V218" s="47"/>
      <c r="X218" s="43"/>
      <c r="Y218" s="20"/>
      <c r="AE218" s="20"/>
    </row>
    <row r="219" customFormat="false" ht="15.75" hidden="false" customHeight="true" outlineLevel="0" collapsed="false">
      <c r="A219" s="37"/>
      <c r="B219" s="38"/>
      <c r="C219" s="39"/>
      <c r="D219" s="20"/>
      <c r="E219" s="40"/>
      <c r="F219" s="40"/>
      <c r="G219" s="41"/>
      <c r="H219" s="40"/>
      <c r="I219" s="40"/>
      <c r="J219" s="40"/>
      <c r="L219" s="42"/>
      <c r="M219" s="43"/>
      <c r="N219" s="44"/>
      <c r="O219" s="45"/>
      <c r="P219" s="44"/>
      <c r="Q219" s="46"/>
      <c r="R219" s="45"/>
      <c r="S219" s="44"/>
      <c r="T219" s="44"/>
      <c r="U219" s="47"/>
      <c r="V219" s="47"/>
      <c r="X219" s="43"/>
      <c r="Y219" s="20"/>
      <c r="AE219" s="20"/>
    </row>
    <row r="220" customFormat="false" ht="15.75" hidden="false" customHeight="true" outlineLevel="0" collapsed="false">
      <c r="A220" s="37"/>
      <c r="B220" s="38"/>
      <c r="C220" s="39"/>
      <c r="D220" s="20"/>
      <c r="E220" s="40"/>
      <c r="F220" s="40"/>
      <c r="G220" s="41"/>
      <c r="H220" s="40"/>
      <c r="I220" s="40"/>
      <c r="J220" s="40"/>
      <c r="L220" s="42"/>
      <c r="M220" s="43"/>
      <c r="N220" s="44"/>
      <c r="O220" s="45"/>
      <c r="P220" s="44"/>
      <c r="Q220" s="46"/>
      <c r="R220" s="45"/>
      <c r="S220" s="44"/>
      <c r="T220" s="44"/>
      <c r="U220" s="47"/>
      <c r="V220" s="47"/>
      <c r="X220" s="43"/>
      <c r="Y220" s="20"/>
      <c r="AE220" s="20"/>
    </row>
    <row r="221" customFormat="false" ht="15.75" hidden="false" customHeight="true" outlineLevel="0" collapsed="false">
      <c r="A221" s="37"/>
      <c r="B221" s="38"/>
      <c r="C221" s="39"/>
      <c r="D221" s="20"/>
      <c r="E221" s="40"/>
      <c r="F221" s="40"/>
      <c r="G221" s="41"/>
      <c r="H221" s="40"/>
      <c r="I221" s="40"/>
      <c r="J221" s="40"/>
      <c r="L221" s="42"/>
      <c r="M221" s="43"/>
      <c r="N221" s="44"/>
      <c r="O221" s="45"/>
      <c r="P221" s="44"/>
      <c r="Q221" s="46"/>
      <c r="R221" s="45"/>
      <c r="S221" s="44"/>
      <c r="T221" s="44"/>
      <c r="U221" s="47"/>
      <c r="V221" s="47"/>
      <c r="X221" s="43"/>
      <c r="Y221" s="20"/>
      <c r="AE221" s="20"/>
    </row>
    <row r="222" customFormat="false" ht="15.75" hidden="false" customHeight="true" outlineLevel="0" collapsed="false">
      <c r="A222" s="37"/>
      <c r="B222" s="38"/>
      <c r="C222" s="39"/>
      <c r="D222" s="20"/>
      <c r="E222" s="40"/>
      <c r="F222" s="40"/>
      <c r="G222" s="41"/>
      <c r="H222" s="40"/>
      <c r="I222" s="40"/>
      <c r="J222" s="40"/>
      <c r="L222" s="42"/>
      <c r="M222" s="43"/>
      <c r="N222" s="44"/>
      <c r="O222" s="45"/>
      <c r="P222" s="44"/>
      <c r="Q222" s="46"/>
      <c r="R222" s="45"/>
      <c r="S222" s="44"/>
      <c r="T222" s="44"/>
      <c r="U222" s="47"/>
      <c r="V222" s="47"/>
      <c r="X222" s="43"/>
      <c r="Y222" s="20"/>
      <c r="AE222" s="20"/>
    </row>
    <row r="223" customFormat="false" ht="15.75" hidden="false" customHeight="true" outlineLevel="0" collapsed="false">
      <c r="A223" s="37"/>
      <c r="B223" s="38"/>
      <c r="C223" s="39"/>
      <c r="D223" s="20"/>
      <c r="E223" s="40"/>
      <c r="F223" s="40"/>
      <c r="G223" s="41"/>
      <c r="H223" s="40"/>
      <c r="I223" s="40"/>
      <c r="J223" s="40"/>
      <c r="L223" s="42"/>
      <c r="M223" s="43"/>
      <c r="N223" s="44"/>
      <c r="O223" s="45"/>
      <c r="P223" s="44"/>
      <c r="Q223" s="46"/>
      <c r="R223" s="45"/>
      <c r="S223" s="44"/>
      <c r="T223" s="44"/>
      <c r="U223" s="47"/>
      <c r="V223" s="47"/>
      <c r="X223" s="43"/>
      <c r="Y223" s="20"/>
      <c r="AE223" s="20"/>
    </row>
    <row r="224" customFormat="false" ht="15.75" hidden="false" customHeight="true" outlineLevel="0" collapsed="false">
      <c r="A224" s="37"/>
      <c r="B224" s="38"/>
      <c r="C224" s="39"/>
      <c r="D224" s="20"/>
      <c r="E224" s="40"/>
      <c r="F224" s="40"/>
      <c r="G224" s="41"/>
      <c r="H224" s="40"/>
      <c r="I224" s="40"/>
      <c r="J224" s="40"/>
      <c r="L224" s="42"/>
      <c r="M224" s="43"/>
      <c r="N224" s="44"/>
      <c r="O224" s="45"/>
      <c r="P224" s="44"/>
      <c r="Q224" s="46"/>
      <c r="R224" s="45"/>
      <c r="S224" s="44"/>
      <c r="T224" s="44"/>
      <c r="U224" s="47"/>
      <c r="V224" s="47"/>
      <c r="X224" s="43"/>
      <c r="Y224" s="20"/>
      <c r="AE224" s="20"/>
    </row>
    <row r="225" customFormat="false" ht="15.75" hidden="false" customHeight="true" outlineLevel="0" collapsed="false">
      <c r="A225" s="37"/>
      <c r="B225" s="38"/>
      <c r="C225" s="39"/>
      <c r="D225" s="20"/>
      <c r="E225" s="40"/>
      <c r="F225" s="40"/>
      <c r="G225" s="41"/>
      <c r="H225" s="40"/>
      <c r="I225" s="40"/>
      <c r="J225" s="40"/>
      <c r="L225" s="42"/>
      <c r="M225" s="43"/>
      <c r="N225" s="44"/>
      <c r="O225" s="45"/>
      <c r="P225" s="44"/>
      <c r="Q225" s="46"/>
      <c r="R225" s="45"/>
      <c r="S225" s="44"/>
      <c r="T225" s="44"/>
      <c r="U225" s="47"/>
      <c r="V225" s="47"/>
      <c r="X225" s="43"/>
      <c r="Y225" s="20"/>
      <c r="AE225" s="20"/>
    </row>
    <row r="226" customFormat="false" ht="15.75" hidden="false" customHeight="true" outlineLevel="0" collapsed="false">
      <c r="A226" s="37"/>
      <c r="B226" s="38"/>
      <c r="C226" s="39"/>
      <c r="D226" s="20"/>
      <c r="E226" s="40"/>
      <c r="F226" s="40"/>
      <c r="G226" s="41"/>
      <c r="H226" s="40"/>
      <c r="I226" s="40"/>
      <c r="J226" s="40"/>
      <c r="L226" s="42"/>
      <c r="M226" s="43"/>
      <c r="N226" s="44"/>
      <c r="O226" s="45"/>
      <c r="P226" s="44"/>
      <c r="Q226" s="46"/>
      <c r="R226" s="45"/>
      <c r="S226" s="44"/>
      <c r="T226" s="44"/>
      <c r="U226" s="47"/>
      <c r="V226" s="47"/>
      <c r="X226" s="43"/>
      <c r="Y226" s="20"/>
      <c r="AE226" s="20"/>
    </row>
    <row r="227" customFormat="false" ht="15.75" hidden="false" customHeight="true" outlineLevel="0" collapsed="false">
      <c r="A227" s="37"/>
      <c r="B227" s="38"/>
      <c r="C227" s="39"/>
      <c r="D227" s="20"/>
      <c r="E227" s="40"/>
      <c r="F227" s="40"/>
      <c r="G227" s="41"/>
      <c r="H227" s="40"/>
      <c r="I227" s="40"/>
      <c r="J227" s="40"/>
      <c r="L227" s="42"/>
      <c r="M227" s="43"/>
      <c r="N227" s="44"/>
      <c r="O227" s="45"/>
      <c r="P227" s="44"/>
      <c r="Q227" s="46"/>
      <c r="R227" s="45"/>
      <c r="S227" s="44"/>
      <c r="T227" s="44"/>
      <c r="U227" s="47"/>
      <c r="V227" s="47"/>
      <c r="X227" s="43"/>
      <c r="Y227" s="20"/>
      <c r="AE227" s="20"/>
    </row>
    <row r="228" customFormat="false" ht="15.75" hidden="false" customHeight="true" outlineLevel="0" collapsed="false">
      <c r="A228" s="37"/>
      <c r="B228" s="38"/>
      <c r="C228" s="39"/>
      <c r="D228" s="20"/>
      <c r="E228" s="40"/>
      <c r="F228" s="40"/>
      <c r="G228" s="41"/>
      <c r="H228" s="40"/>
      <c r="I228" s="40"/>
      <c r="J228" s="40"/>
      <c r="L228" s="42"/>
      <c r="M228" s="43"/>
      <c r="N228" s="44"/>
      <c r="O228" s="45"/>
      <c r="P228" s="44"/>
      <c r="Q228" s="46"/>
      <c r="R228" s="45"/>
      <c r="S228" s="44"/>
      <c r="T228" s="44"/>
      <c r="U228" s="47"/>
      <c r="V228" s="47"/>
      <c r="X228" s="43"/>
      <c r="Y228" s="20"/>
      <c r="AE228" s="20"/>
    </row>
    <row r="229" customFormat="false" ht="15.75" hidden="false" customHeight="true" outlineLevel="0" collapsed="false">
      <c r="A229" s="37"/>
      <c r="B229" s="38"/>
      <c r="C229" s="39"/>
      <c r="D229" s="20"/>
      <c r="E229" s="40"/>
      <c r="F229" s="40"/>
      <c r="G229" s="41"/>
      <c r="H229" s="40"/>
      <c r="I229" s="40"/>
      <c r="J229" s="40"/>
      <c r="L229" s="42"/>
      <c r="M229" s="43"/>
      <c r="N229" s="44"/>
      <c r="O229" s="45"/>
      <c r="P229" s="44"/>
      <c r="Q229" s="46"/>
      <c r="R229" s="45"/>
      <c r="S229" s="44"/>
      <c r="T229" s="44"/>
      <c r="U229" s="47"/>
      <c r="V229" s="47"/>
      <c r="X229" s="43"/>
      <c r="Y229" s="20"/>
      <c r="AE229" s="20"/>
    </row>
    <row r="230" customFormat="false" ht="15.75" hidden="false" customHeight="true" outlineLevel="0" collapsed="false">
      <c r="A230" s="37"/>
      <c r="B230" s="38"/>
      <c r="C230" s="39"/>
      <c r="D230" s="20"/>
      <c r="E230" s="40"/>
      <c r="F230" s="40"/>
      <c r="G230" s="41"/>
      <c r="H230" s="40"/>
      <c r="I230" s="40"/>
      <c r="J230" s="40"/>
      <c r="L230" s="42"/>
      <c r="M230" s="43"/>
      <c r="N230" s="44"/>
      <c r="O230" s="45"/>
      <c r="P230" s="44"/>
      <c r="Q230" s="46"/>
      <c r="R230" s="45"/>
      <c r="S230" s="44"/>
      <c r="T230" s="44"/>
      <c r="U230" s="47"/>
      <c r="V230" s="47"/>
      <c r="X230" s="43"/>
      <c r="Y230" s="20"/>
      <c r="AE230" s="20"/>
    </row>
    <row r="231" customFormat="false" ht="15.75" hidden="false" customHeight="true" outlineLevel="0" collapsed="false">
      <c r="A231" s="37"/>
      <c r="B231" s="38"/>
      <c r="C231" s="39"/>
      <c r="D231" s="20"/>
      <c r="E231" s="40"/>
      <c r="F231" s="40"/>
      <c r="G231" s="41"/>
      <c r="H231" s="40"/>
      <c r="I231" s="40"/>
      <c r="J231" s="40"/>
      <c r="L231" s="42"/>
      <c r="M231" s="43"/>
      <c r="N231" s="44"/>
      <c r="O231" s="45"/>
      <c r="P231" s="44"/>
      <c r="Q231" s="46"/>
      <c r="R231" s="45"/>
      <c r="S231" s="44"/>
      <c r="T231" s="44"/>
      <c r="U231" s="47"/>
      <c r="V231" s="47"/>
      <c r="X231" s="43"/>
      <c r="Y231" s="20"/>
      <c r="AE231" s="20"/>
    </row>
    <row r="232" customFormat="false" ht="15.75" hidden="false" customHeight="true" outlineLevel="0" collapsed="false">
      <c r="A232" s="37"/>
      <c r="B232" s="38"/>
      <c r="C232" s="39"/>
      <c r="D232" s="20"/>
      <c r="E232" s="40"/>
      <c r="F232" s="40"/>
      <c r="G232" s="41"/>
      <c r="H232" s="40"/>
      <c r="I232" s="40"/>
      <c r="J232" s="40"/>
      <c r="L232" s="42"/>
      <c r="M232" s="43"/>
      <c r="N232" s="44"/>
      <c r="O232" s="45"/>
      <c r="P232" s="44"/>
      <c r="Q232" s="46"/>
      <c r="R232" s="45"/>
      <c r="S232" s="44"/>
      <c r="T232" s="44"/>
      <c r="U232" s="47"/>
      <c r="V232" s="47"/>
      <c r="X232" s="43"/>
      <c r="Y232" s="20"/>
      <c r="AE232" s="20"/>
    </row>
    <row r="233" customFormat="false" ht="15.75" hidden="false" customHeight="true" outlineLevel="0" collapsed="false">
      <c r="A233" s="37"/>
      <c r="B233" s="38"/>
      <c r="C233" s="39"/>
      <c r="D233" s="20"/>
      <c r="E233" s="40"/>
      <c r="F233" s="40"/>
      <c r="G233" s="41"/>
      <c r="H233" s="40"/>
      <c r="I233" s="40"/>
      <c r="J233" s="40"/>
      <c r="L233" s="42"/>
      <c r="M233" s="43"/>
      <c r="N233" s="44"/>
      <c r="O233" s="45"/>
      <c r="P233" s="44"/>
      <c r="Q233" s="46"/>
      <c r="R233" s="45"/>
      <c r="S233" s="44"/>
      <c r="T233" s="44"/>
      <c r="U233" s="47"/>
      <c r="V233" s="47"/>
      <c r="X233" s="43"/>
      <c r="Y233" s="20"/>
      <c r="AE233" s="20"/>
    </row>
    <row r="234" customFormat="false" ht="15.75" hidden="false" customHeight="true" outlineLevel="0" collapsed="false">
      <c r="A234" s="37"/>
      <c r="B234" s="38"/>
      <c r="C234" s="39"/>
      <c r="D234" s="20"/>
      <c r="E234" s="40"/>
      <c r="F234" s="40"/>
      <c r="G234" s="41"/>
      <c r="H234" s="40"/>
      <c r="I234" s="40"/>
      <c r="J234" s="40"/>
      <c r="L234" s="42"/>
      <c r="M234" s="43"/>
      <c r="N234" s="44"/>
      <c r="O234" s="45"/>
      <c r="P234" s="44"/>
      <c r="Q234" s="46"/>
      <c r="R234" s="45"/>
      <c r="S234" s="44"/>
      <c r="T234" s="44"/>
      <c r="U234" s="47"/>
      <c r="V234" s="47"/>
      <c r="X234" s="43"/>
      <c r="Y234" s="20"/>
      <c r="AE234" s="20"/>
    </row>
    <row r="235" customFormat="false" ht="15.75" hidden="false" customHeight="true" outlineLevel="0" collapsed="false">
      <c r="A235" s="37"/>
      <c r="B235" s="38"/>
      <c r="C235" s="39"/>
      <c r="D235" s="20"/>
      <c r="E235" s="40"/>
      <c r="F235" s="40"/>
      <c r="G235" s="41"/>
      <c r="H235" s="40"/>
      <c r="I235" s="40"/>
      <c r="J235" s="40"/>
      <c r="L235" s="42"/>
      <c r="M235" s="43"/>
      <c r="N235" s="44"/>
      <c r="O235" s="45"/>
      <c r="P235" s="44"/>
      <c r="Q235" s="46"/>
      <c r="R235" s="45"/>
      <c r="S235" s="44"/>
      <c r="T235" s="44"/>
      <c r="U235" s="47"/>
      <c r="V235" s="47"/>
      <c r="X235" s="43"/>
      <c r="Y235" s="20"/>
      <c r="AE235" s="20"/>
    </row>
    <row r="236" customFormat="false" ht="15.75" hidden="false" customHeight="true" outlineLevel="0" collapsed="false">
      <c r="A236" s="37"/>
      <c r="B236" s="38"/>
      <c r="C236" s="39"/>
      <c r="D236" s="20"/>
      <c r="E236" s="40"/>
      <c r="F236" s="40"/>
      <c r="G236" s="41"/>
      <c r="H236" s="40"/>
      <c r="I236" s="40"/>
      <c r="J236" s="40"/>
      <c r="L236" s="42"/>
      <c r="M236" s="43"/>
      <c r="N236" s="44"/>
      <c r="O236" s="45"/>
      <c r="P236" s="44"/>
      <c r="Q236" s="46"/>
      <c r="R236" s="45"/>
      <c r="S236" s="44"/>
      <c r="T236" s="44"/>
      <c r="U236" s="47"/>
      <c r="V236" s="47"/>
      <c r="X236" s="43"/>
      <c r="Y236" s="20"/>
      <c r="AE236" s="20"/>
    </row>
    <row r="237" customFormat="false" ht="15.75" hidden="false" customHeight="true" outlineLevel="0" collapsed="false">
      <c r="A237" s="37"/>
      <c r="B237" s="38"/>
      <c r="C237" s="39"/>
      <c r="D237" s="20"/>
      <c r="E237" s="40"/>
      <c r="F237" s="40"/>
      <c r="G237" s="41"/>
      <c r="H237" s="40"/>
      <c r="I237" s="40"/>
      <c r="J237" s="40"/>
      <c r="L237" s="42"/>
      <c r="M237" s="43"/>
      <c r="N237" s="44"/>
      <c r="O237" s="45"/>
      <c r="P237" s="44"/>
      <c r="Q237" s="46"/>
      <c r="R237" s="45"/>
      <c r="S237" s="44"/>
      <c r="T237" s="44"/>
      <c r="U237" s="47"/>
      <c r="V237" s="47"/>
      <c r="X237" s="43"/>
      <c r="Y237" s="20"/>
      <c r="AE237" s="20"/>
    </row>
    <row r="238" customFormat="false" ht="15.75" hidden="false" customHeight="true" outlineLevel="0" collapsed="false">
      <c r="A238" s="37"/>
      <c r="B238" s="38"/>
      <c r="C238" s="39"/>
      <c r="D238" s="20"/>
      <c r="E238" s="40"/>
      <c r="F238" s="40"/>
      <c r="G238" s="41"/>
      <c r="H238" s="40"/>
      <c r="I238" s="40"/>
      <c r="J238" s="40"/>
      <c r="L238" s="42"/>
      <c r="M238" s="43"/>
      <c r="N238" s="44"/>
      <c r="O238" s="45"/>
      <c r="P238" s="44"/>
      <c r="Q238" s="46"/>
      <c r="R238" s="45"/>
      <c r="S238" s="44"/>
      <c r="T238" s="44"/>
      <c r="U238" s="47"/>
      <c r="V238" s="47"/>
      <c r="X238" s="43"/>
      <c r="Y238" s="20"/>
      <c r="AE238" s="20"/>
    </row>
    <row r="239" customFormat="false" ht="15.75" hidden="false" customHeight="true" outlineLevel="0" collapsed="false">
      <c r="A239" s="37"/>
      <c r="B239" s="38"/>
      <c r="C239" s="39"/>
      <c r="D239" s="20"/>
      <c r="E239" s="40"/>
      <c r="F239" s="40"/>
      <c r="G239" s="41"/>
      <c r="H239" s="40"/>
      <c r="I239" s="40"/>
      <c r="J239" s="40"/>
      <c r="L239" s="42"/>
      <c r="M239" s="43"/>
      <c r="N239" s="44"/>
      <c r="O239" s="45"/>
      <c r="P239" s="44"/>
      <c r="Q239" s="46"/>
      <c r="R239" s="45"/>
      <c r="S239" s="44"/>
      <c r="T239" s="44"/>
      <c r="U239" s="47"/>
      <c r="V239" s="47"/>
      <c r="X239" s="43"/>
      <c r="Y239" s="20"/>
      <c r="AE239" s="20"/>
    </row>
    <row r="240" customFormat="false" ht="15.75" hidden="false" customHeight="true" outlineLevel="0" collapsed="false">
      <c r="A240" s="37"/>
      <c r="B240" s="38"/>
      <c r="C240" s="39"/>
      <c r="D240" s="20"/>
      <c r="E240" s="40"/>
      <c r="F240" s="40"/>
      <c r="G240" s="41"/>
      <c r="H240" s="40"/>
      <c r="I240" s="40"/>
      <c r="J240" s="40"/>
      <c r="L240" s="42"/>
      <c r="M240" s="43"/>
      <c r="N240" s="44"/>
      <c r="O240" s="45"/>
      <c r="P240" s="44"/>
      <c r="Q240" s="46"/>
      <c r="R240" s="45"/>
      <c r="S240" s="44"/>
      <c r="T240" s="44"/>
      <c r="U240" s="47"/>
      <c r="V240" s="47"/>
      <c r="X240" s="43"/>
      <c r="Y240" s="20"/>
      <c r="AE240" s="20"/>
    </row>
    <row r="241" customFormat="false" ht="15.75" hidden="false" customHeight="true" outlineLevel="0" collapsed="false">
      <c r="A241" s="37"/>
      <c r="B241" s="38"/>
      <c r="C241" s="39"/>
      <c r="D241" s="20"/>
      <c r="E241" s="40"/>
      <c r="F241" s="40"/>
      <c r="G241" s="41"/>
      <c r="H241" s="40"/>
      <c r="I241" s="40"/>
      <c r="J241" s="40"/>
      <c r="L241" s="42"/>
      <c r="M241" s="43"/>
      <c r="N241" s="44"/>
      <c r="O241" s="45"/>
      <c r="P241" s="44"/>
      <c r="Q241" s="46"/>
      <c r="R241" s="45"/>
      <c r="S241" s="44"/>
      <c r="T241" s="44"/>
      <c r="U241" s="47"/>
      <c r="V241" s="47"/>
      <c r="X241" s="43"/>
      <c r="Y241" s="20"/>
      <c r="AE241" s="20"/>
    </row>
    <row r="242" customFormat="false" ht="15.75" hidden="false" customHeight="true" outlineLevel="0" collapsed="false">
      <c r="A242" s="37"/>
      <c r="B242" s="38"/>
      <c r="C242" s="39"/>
      <c r="D242" s="20"/>
      <c r="E242" s="40"/>
      <c r="F242" s="40"/>
      <c r="G242" s="41"/>
      <c r="H242" s="40"/>
      <c r="I242" s="40"/>
      <c r="J242" s="40"/>
      <c r="L242" s="42"/>
      <c r="M242" s="43"/>
      <c r="N242" s="44"/>
      <c r="O242" s="45"/>
      <c r="P242" s="44"/>
      <c r="Q242" s="46"/>
      <c r="R242" s="45"/>
      <c r="S242" s="44"/>
      <c r="T242" s="44"/>
      <c r="U242" s="47"/>
      <c r="V242" s="47"/>
      <c r="X242" s="43"/>
      <c r="Y242" s="20"/>
      <c r="AE242" s="20"/>
    </row>
    <row r="243" customFormat="false" ht="15.75" hidden="false" customHeight="true" outlineLevel="0" collapsed="false">
      <c r="A243" s="37"/>
      <c r="B243" s="38"/>
      <c r="C243" s="39"/>
      <c r="D243" s="20"/>
      <c r="E243" s="40"/>
      <c r="F243" s="40"/>
      <c r="G243" s="41"/>
      <c r="H243" s="40"/>
      <c r="I243" s="40"/>
      <c r="J243" s="40"/>
      <c r="L243" s="42"/>
      <c r="M243" s="43"/>
      <c r="N243" s="44"/>
      <c r="O243" s="45"/>
      <c r="P243" s="44"/>
      <c r="Q243" s="46"/>
      <c r="R243" s="45"/>
      <c r="S243" s="44"/>
      <c r="T243" s="44"/>
      <c r="U243" s="47"/>
      <c r="V243" s="47"/>
      <c r="X243" s="43"/>
      <c r="Y243" s="20"/>
      <c r="AE243" s="20"/>
    </row>
    <row r="244" customFormat="false" ht="15.75" hidden="false" customHeight="true" outlineLevel="0" collapsed="false">
      <c r="A244" s="37"/>
      <c r="B244" s="38"/>
      <c r="C244" s="39"/>
      <c r="D244" s="20"/>
      <c r="E244" s="40"/>
      <c r="F244" s="40"/>
      <c r="G244" s="41"/>
      <c r="H244" s="40"/>
      <c r="I244" s="40"/>
      <c r="J244" s="40"/>
      <c r="L244" s="42"/>
      <c r="M244" s="43"/>
      <c r="N244" s="44"/>
      <c r="O244" s="45"/>
      <c r="P244" s="44"/>
      <c r="Q244" s="46"/>
      <c r="R244" s="45"/>
      <c r="S244" s="44"/>
      <c r="T244" s="44"/>
      <c r="U244" s="47"/>
      <c r="V244" s="47"/>
      <c r="X244" s="43"/>
      <c r="Y244" s="20"/>
      <c r="AE244" s="20"/>
    </row>
    <row r="245" customFormat="false" ht="15.75" hidden="false" customHeight="true" outlineLevel="0" collapsed="false">
      <c r="A245" s="37"/>
      <c r="B245" s="38"/>
      <c r="C245" s="39"/>
      <c r="D245" s="20"/>
      <c r="E245" s="40"/>
      <c r="F245" s="40"/>
      <c r="G245" s="41"/>
      <c r="H245" s="40"/>
      <c r="I245" s="40"/>
      <c r="J245" s="40"/>
      <c r="L245" s="42"/>
      <c r="M245" s="43"/>
      <c r="N245" s="44"/>
      <c r="O245" s="45"/>
      <c r="P245" s="44"/>
      <c r="Q245" s="46"/>
      <c r="R245" s="45"/>
      <c r="S245" s="44"/>
      <c r="T245" s="44"/>
      <c r="U245" s="47"/>
      <c r="V245" s="47"/>
      <c r="X245" s="43"/>
      <c r="Y245" s="20"/>
      <c r="AE245" s="20"/>
    </row>
    <row r="246" customFormat="false" ht="15.75" hidden="false" customHeight="true" outlineLevel="0" collapsed="false">
      <c r="A246" s="37"/>
      <c r="B246" s="38"/>
      <c r="C246" s="39"/>
      <c r="D246" s="20"/>
      <c r="E246" s="40"/>
      <c r="F246" s="40"/>
      <c r="G246" s="41"/>
      <c r="H246" s="40"/>
      <c r="I246" s="40"/>
      <c r="J246" s="40"/>
      <c r="L246" s="42"/>
      <c r="M246" s="43"/>
      <c r="N246" s="44"/>
      <c r="O246" s="45"/>
      <c r="P246" s="44"/>
      <c r="Q246" s="46"/>
      <c r="R246" s="45"/>
      <c r="S246" s="44"/>
      <c r="T246" s="44"/>
      <c r="U246" s="47"/>
      <c r="V246" s="47"/>
      <c r="X246" s="43"/>
      <c r="Y246" s="20"/>
      <c r="AE246" s="20"/>
    </row>
    <row r="247" customFormat="false" ht="15.75" hidden="false" customHeight="true" outlineLevel="0" collapsed="false">
      <c r="A247" s="37"/>
      <c r="B247" s="38"/>
      <c r="C247" s="39"/>
      <c r="D247" s="20"/>
      <c r="E247" s="40"/>
      <c r="F247" s="40"/>
      <c r="G247" s="41"/>
      <c r="H247" s="40"/>
      <c r="I247" s="40"/>
      <c r="J247" s="40"/>
      <c r="L247" s="42"/>
      <c r="M247" s="43"/>
      <c r="N247" s="44"/>
      <c r="O247" s="45"/>
      <c r="P247" s="44"/>
      <c r="Q247" s="46"/>
      <c r="R247" s="45"/>
      <c r="S247" s="44"/>
      <c r="T247" s="44"/>
      <c r="U247" s="47"/>
      <c r="V247" s="47"/>
      <c r="X247" s="43"/>
      <c r="Y247" s="20"/>
      <c r="AE247" s="20"/>
    </row>
    <row r="248" customFormat="false" ht="15.75" hidden="false" customHeight="true" outlineLevel="0" collapsed="false">
      <c r="A248" s="37"/>
      <c r="B248" s="38"/>
      <c r="C248" s="39"/>
      <c r="D248" s="20"/>
      <c r="E248" s="40"/>
      <c r="F248" s="40"/>
      <c r="G248" s="41"/>
      <c r="H248" s="40"/>
      <c r="I248" s="40"/>
      <c r="J248" s="40"/>
      <c r="L248" s="42"/>
      <c r="M248" s="43"/>
      <c r="N248" s="44"/>
      <c r="O248" s="45"/>
      <c r="P248" s="44"/>
      <c r="Q248" s="46"/>
      <c r="R248" s="45"/>
      <c r="S248" s="44"/>
      <c r="T248" s="44"/>
      <c r="U248" s="47"/>
      <c r="V248" s="47"/>
      <c r="X248" s="43"/>
      <c r="Y248" s="20"/>
      <c r="AE248" s="20"/>
    </row>
    <row r="249" customFormat="false" ht="15.75" hidden="false" customHeight="true" outlineLevel="0" collapsed="false">
      <c r="A249" s="37"/>
      <c r="B249" s="38"/>
      <c r="C249" s="39"/>
      <c r="D249" s="20"/>
      <c r="E249" s="40"/>
      <c r="F249" s="40"/>
      <c r="G249" s="41"/>
      <c r="H249" s="40"/>
      <c r="I249" s="40"/>
      <c r="J249" s="40"/>
      <c r="L249" s="42"/>
      <c r="M249" s="43"/>
      <c r="N249" s="44"/>
      <c r="O249" s="45"/>
      <c r="P249" s="44"/>
      <c r="Q249" s="46"/>
      <c r="R249" s="45"/>
      <c r="S249" s="44"/>
      <c r="T249" s="44"/>
      <c r="U249" s="47"/>
      <c r="V249" s="47"/>
      <c r="X249" s="43"/>
      <c r="Y249" s="20"/>
      <c r="AE249" s="20"/>
    </row>
    <row r="250" customFormat="false" ht="15.75" hidden="false" customHeight="true" outlineLevel="0" collapsed="false">
      <c r="A250" s="37"/>
      <c r="B250" s="38"/>
      <c r="C250" s="39"/>
      <c r="D250" s="20"/>
      <c r="E250" s="40"/>
      <c r="F250" s="40"/>
      <c r="G250" s="41"/>
      <c r="H250" s="40"/>
      <c r="I250" s="40"/>
      <c r="J250" s="40"/>
      <c r="L250" s="42"/>
      <c r="M250" s="43"/>
      <c r="N250" s="44"/>
      <c r="O250" s="45"/>
      <c r="P250" s="44"/>
      <c r="Q250" s="46"/>
      <c r="R250" s="45"/>
      <c r="S250" s="44"/>
      <c r="T250" s="44"/>
      <c r="U250" s="47"/>
      <c r="V250" s="47"/>
      <c r="X250" s="43"/>
      <c r="Y250" s="20"/>
      <c r="AE250" s="20"/>
    </row>
    <row r="251" customFormat="false" ht="15.75" hidden="false" customHeight="true" outlineLevel="0" collapsed="false">
      <c r="A251" s="37"/>
      <c r="B251" s="38"/>
      <c r="C251" s="39"/>
      <c r="D251" s="20"/>
      <c r="E251" s="40"/>
      <c r="F251" s="40"/>
      <c r="G251" s="41"/>
      <c r="H251" s="40"/>
      <c r="I251" s="40"/>
      <c r="J251" s="40"/>
      <c r="L251" s="42"/>
      <c r="M251" s="43"/>
      <c r="N251" s="44"/>
      <c r="O251" s="45"/>
      <c r="P251" s="44"/>
      <c r="Q251" s="46"/>
      <c r="R251" s="45"/>
      <c r="S251" s="44"/>
      <c r="T251" s="44"/>
      <c r="U251" s="47"/>
      <c r="V251" s="47"/>
      <c r="X251" s="43"/>
      <c r="Y251" s="20"/>
      <c r="AE251" s="20"/>
    </row>
    <row r="252" customFormat="false" ht="15.75" hidden="false" customHeight="true" outlineLevel="0" collapsed="false">
      <c r="A252" s="37"/>
      <c r="B252" s="38"/>
      <c r="C252" s="39"/>
      <c r="D252" s="20"/>
      <c r="E252" s="40"/>
      <c r="F252" s="40"/>
      <c r="G252" s="41"/>
      <c r="H252" s="40"/>
      <c r="I252" s="40"/>
      <c r="J252" s="40"/>
      <c r="L252" s="42"/>
      <c r="M252" s="43"/>
      <c r="N252" s="44"/>
      <c r="O252" s="45"/>
      <c r="P252" s="44"/>
      <c r="Q252" s="46"/>
      <c r="R252" s="45"/>
      <c r="S252" s="44"/>
      <c r="T252" s="44"/>
      <c r="U252" s="47"/>
      <c r="V252" s="47"/>
      <c r="X252" s="43"/>
      <c r="Y252" s="20"/>
      <c r="AE252" s="20"/>
    </row>
    <row r="253" customFormat="false" ht="15.75" hidden="false" customHeight="true" outlineLevel="0" collapsed="false">
      <c r="A253" s="37"/>
      <c r="B253" s="38"/>
      <c r="C253" s="39"/>
      <c r="D253" s="20"/>
      <c r="E253" s="40"/>
      <c r="F253" s="40"/>
      <c r="G253" s="41"/>
      <c r="H253" s="40"/>
      <c r="I253" s="40"/>
      <c r="J253" s="40"/>
      <c r="L253" s="42"/>
      <c r="M253" s="43"/>
      <c r="N253" s="44"/>
      <c r="O253" s="45"/>
      <c r="P253" s="44"/>
      <c r="Q253" s="46"/>
      <c r="R253" s="45"/>
      <c r="S253" s="44"/>
      <c r="T253" s="44"/>
      <c r="U253" s="47"/>
      <c r="V253" s="47"/>
      <c r="X253" s="43"/>
      <c r="Y253" s="20"/>
      <c r="AE253" s="20"/>
    </row>
    <row r="254" customFormat="false" ht="15.75" hidden="false" customHeight="true" outlineLevel="0" collapsed="false">
      <c r="A254" s="37"/>
      <c r="B254" s="38"/>
      <c r="C254" s="39"/>
      <c r="D254" s="20"/>
      <c r="E254" s="40"/>
      <c r="F254" s="40"/>
      <c r="G254" s="41"/>
      <c r="H254" s="40"/>
      <c r="I254" s="40"/>
      <c r="J254" s="40"/>
      <c r="L254" s="42"/>
      <c r="M254" s="43"/>
      <c r="N254" s="44"/>
      <c r="O254" s="45"/>
      <c r="P254" s="44"/>
      <c r="Q254" s="46"/>
      <c r="R254" s="45"/>
      <c r="S254" s="44"/>
      <c r="T254" s="44"/>
      <c r="U254" s="47"/>
      <c r="V254" s="47"/>
      <c r="X254" s="43"/>
      <c r="Y254" s="20"/>
      <c r="AE254" s="20"/>
    </row>
    <row r="255" customFormat="false" ht="15.75" hidden="false" customHeight="true" outlineLevel="0" collapsed="false">
      <c r="A255" s="37"/>
      <c r="B255" s="38"/>
      <c r="C255" s="39"/>
      <c r="D255" s="20"/>
      <c r="E255" s="40"/>
      <c r="F255" s="40"/>
      <c r="G255" s="41"/>
      <c r="H255" s="40"/>
      <c r="I255" s="40"/>
      <c r="J255" s="40"/>
      <c r="L255" s="42"/>
      <c r="M255" s="43"/>
      <c r="N255" s="44"/>
      <c r="O255" s="45"/>
      <c r="P255" s="44"/>
      <c r="Q255" s="46"/>
      <c r="R255" s="45"/>
      <c r="S255" s="44"/>
      <c r="T255" s="44"/>
      <c r="U255" s="47"/>
      <c r="V255" s="47"/>
      <c r="X255" s="43"/>
      <c r="Y255" s="20"/>
      <c r="AE255" s="20"/>
    </row>
    <row r="256" customFormat="false" ht="15.75" hidden="false" customHeight="true" outlineLevel="0" collapsed="false">
      <c r="A256" s="37"/>
      <c r="B256" s="38"/>
      <c r="C256" s="39"/>
      <c r="D256" s="20"/>
      <c r="E256" s="40"/>
      <c r="F256" s="40"/>
      <c r="G256" s="41"/>
      <c r="H256" s="40"/>
      <c r="I256" s="40"/>
      <c r="J256" s="40"/>
      <c r="L256" s="42"/>
      <c r="M256" s="43"/>
      <c r="N256" s="44"/>
      <c r="O256" s="45"/>
      <c r="P256" s="44"/>
      <c r="Q256" s="46"/>
      <c r="R256" s="45"/>
      <c r="S256" s="44"/>
      <c r="T256" s="44"/>
      <c r="U256" s="47"/>
      <c r="V256" s="47"/>
      <c r="X256" s="43"/>
      <c r="Y256" s="20"/>
      <c r="AE256" s="20"/>
    </row>
    <row r="257" customFormat="false" ht="15.75" hidden="false" customHeight="true" outlineLevel="0" collapsed="false">
      <c r="A257" s="37"/>
      <c r="B257" s="38"/>
      <c r="C257" s="39"/>
      <c r="D257" s="20"/>
      <c r="E257" s="40"/>
      <c r="F257" s="40"/>
      <c r="G257" s="41"/>
      <c r="H257" s="40"/>
      <c r="I257" s="40"/>
      <c r="J257" s="40"/>
      <c r="L257" s="42"/>
      <c r="M257" s="43"/>
      <c r="N257" s="44"/>
      <c r="O257" s="45"/>
      <c r="P257" s="44"/>
      <c r="Q257" s="46"/>
      <c r="R257" s="45"/>
      <c r="S257" s="44"/>
      <c r="T257" s="44"/>
      <c r="U257" s="47"/>
      <c r="V257" s="47"/>
      <c r="X257" s="43"/>
      <c r="Y257" s="20"/>
      <c r="AE257" s="20"/>
    </row>
    <row r="258" customFormat="false" ht="15.75" hidden="false" customHeight="true" outlineLevel="0" collapsed="false">
      <c r="A258" s="37"/>
      <c r="B258" s="38"/>
      <c r="C258" s="39"/>
      <c r="D258" s="20"/>
      <c r="E258" s="40"/>
      <c r="F258" s="40"/>
      <c r="G258" s="41"/>
      <c r="H258" s="40"/>
      <c r="I258" s="40"/>
      <c r="J258" s="40"/>
      <c r="L258" s="42"/>
      <c r="M258" s="43"/>
      <c r="N258" s="44"/>
      <c r="O258" s="45"/>
      <c r="P258" s="44"/>
      <c r="Q258" s="46"/>
      <c r="R258" s="45"/>
      <c r="S258" s="44"/>
      <c r="T258" s="44"/>
      <c r="U258" s="47"/>
      <c r="V258" s="47"/>
      <c r="X258" s="43"/>
      <c r="Y258" s="20"/>
      <c r="AE258" s="20"/>
    </row>
    <row r="259" customFormat="false" ht="15.75" hidden="false" customHeight="true" outlineLevel="0" collapsed="false">
      <c r="A259" s="37"/>
      <c r="B259" s="38"/>
      <c r="C259" s="39"/>
      <c r="D259" s="20"/>
      <c r="E259" s="40"/>
      <c r="F259" s="40"/>
      <c r="G259" s="41"/>
      <c r="H259" s="40"/>
      <c r="I259" s="40"/>
      <c r="J259" s="40"/>
      <c r="L259" s="42"/>
      <c r="M259" s="43"/>
      <c r="N259" s="44"/>
      <c r="O259" s="45"/>
      <c r="P259" s="44"/>
      <c r="Q259" s="46"/>
      <c r="R259" s="45"/>
      <c r="S259" s="44"/>
      <c r="T259" s="44"/>
      <c r="U259" s="47"/>
      <c r="V259" s="47"/>
      <c r="X259" s="43"/>
      <c r="Y259" s="20"/>
      <c r="AE259" s="20"/>
    </row>
    <row r="260" customFormat="false" ht="15.75" hidden="false" customHeight="true" outlineLevel="0" collapsed="false">
      <c r="A260" s="37"/>
      <c r="B260" s="38"/>
      <c r="C260" s="39"/>
      <c r="D260" s="20"/>
      <c r="E260" s="40"/>
      <c r="F260" s="40"/>
      <c r="G260" s="41"/>
      <c r="H260" s="40"/>
      <c r="I260" s="40"/>
      <c r="J260" s="40"/>
      <c r="L260" s="42"/>
      <c r="M260" s="43"/>
      <c r="N260" s="44"/>
      <c r="O260" s="45"/>
      <c r="P260" s="44"/>
      <c r="Q260" s="46"/>
      <c r="R260" s="45"/>
      <c r="S260" s="44"/>
      <c r="T260" s="44"/>
      <c r="U260" s="47"/>
      <c r="V260" s="47"/>
      <c r="X260" s="43"/>
      <c r="Y260" s="20"/>
      <c r="AE260" s="20"/>
    </row>
    <row r="261" customFormat="false" ht="15.75" hidden="false" customHeight="true" outlineLevel="0" collapsed="false">
      <c r="A261" s="37"/>
      <c r="B261" s="38"/>
      <c r="C261" s="39"/>
      <c r="D261" s="20"/>
      <c r="E261" s="40"/>
      <c r="F261" s="40"/>
      <c r="G261" s="41"/>
      <c r="H261" s="40"/>
      <c r="I261" s="40"/>
      <c r="J261" s="40"/>
      <c r="L261" s="42"/>
      <c r="M261" s="43"/>
      <c r="N261" s="44"/>
      <c r="O261" s="45"/>
      <c r="P261" s="44"/>
      <c r="Q261" s="46"/>
      <c r="R261" s="45"/>
      <c r="S261" s="44"/>
      <c r="T261" s="44"/>
      <c r="U261" s="47"/>
      <c r="V261" s="47"/>
      <c r="X261" s="43"/>
      <c r="Y261" s="20"/>
      <c r="AE261" s="20"/>
    </row>
    <row r="262" customFormat="false" ht="15.75" hidden="false" customHeight="true" outlineLevel="0" collapsed="false">
      <c r="A262" s="37"/>
      <c r="B262" s="38"/>
      <c r="C262" s="39"/>
      <c r="D262" s="20"/>
      <c r="E262" s="40"/>
      <c r="F262" s="40"/>
      <c r="G262" s="41"/>
      <c r="H262" s="40"/>
      <c r="I262" s="40"/>
      <c r="J262" s="40"/>
      <c r="L262" s="42"/>
      <c r="M262" s="43"/>
      <c r="N262" s="44"/>
      <c r="O262" s="45"/>
      <c r="P262" s="44"/>
      <c r="Q262" s="46"/>
      <c r="R262" s="45"/>
      <c r="S262" s="44"/>
      <c r="T262" s="44"/>
      <c r="U262" s="47"/>
      <c r="V262" s="47"/>
      <c r="X262" s="43"/>
      <c r="Y262" s="20"/>
      <c r="AE262" s="20"/>
    </row>
    <row r="263" customFormat="false" ht="15.75" hidden="false" customHeight="true" outlineLevel="0" collapsed="false">
      <c r="A263" s="37"/>
      <c r="B263" s="38"/>
      <c r="C263" s="39"/>
      <c r="D263" s="20"/>
      <c r="E263" s="40"/>
      <c r="F263" s="40"/>
      <c r="G263" s="41"/>
      <c r="H263" s="40"/>
      <c r="I263" s="40"/>
      <c r="J263" s="40"/>
      <c r="L263" s="42"/>
      <c r="M263" s="43"/>
      <c r="N263" s="44"/>
      <c r="O263" s="45"/>
      <c r="P263" s="44"/>
      <c r="Q263" s="46"/>
      <c r="R263" s="45"/>
      <c r="S263" s="44"/>
      <c r="T263" s="44"/>
      <c r="U263" s="47"/>
      <c r="V263" s="47"/>
      <c r="X263" s="43"/>
      <c r="Y263" s="20"/>
      <c r="AE263" s="20"/>
    </row>
    <row r="264" customFormat="false" ht="15.75" hidden="false" customHeight="true" outlineLevel="0" collapsed="false">
      <c r="A264" s="37"/>
      <c r="B264" s="38"/>
      <c r="C264" s="39"/>
      <c r="D264" s="20"/>
      <c r="E264" s="40"/>
      <c r="F264" s="40"/>
      <c r="G264" s="41"/>
      <c r="H264" s="40"/>
      <c r="I264" s="40"/>
      <c r="J264" s="40"/>
      <c r="L264" s="42"/>
      <c r="M264" s="43"/>
      <c r="N264" s="44"/>
      <c r="O264" s="45"/>
      <c r="P264" s="44"/>
      <c r="Q264" s="46"/>
      <c r="R264" s="45"/>
      <c r="S264" s="44"/>
      <c r="T264" s="44"/>
      <c r="U264" s="47"/>
      <c r="V264" s="47"/>
      <c r="X264" s="43"/>
      <c r="Y264" s="20"/>
      <c r="AE264" s="20"/>
    </row>
    <row r="265" customFormat="false" ht="15.75" hidden="false" customHeight="true" outlineLevel="0" collapsed="false">
      <c r="A265" s="37"/>
      <c r="B265" s="38"/>
      <c r="C265" s="39"/>
      <c r="D265" s="20"/>
      <c r="E265" s="40"/>
      <c r="F265" s="40"/>
      <c r="G265" s="41"/>
      <c r="H265" s="40"/>
      <c r="I265" s="40"/>
      <c r="J265" s="40"/>
      <c r="L265" s="42"/>
      <c r="M265" s="43"/>
      <c r="N265" s="44"/>
      <c r="O265" s="45"/>
      <c r="P265" s="44"/>
      <c r="Q265" s="46"/>
      <c r="R265" s="45"/>
      <c r="S265" s="44"/>
      <c r="T265" s="44"/>
      <c r="U265" s="47"/>
      <c r="V265" s="47"/>
      <c r="X265" s="43"/>
      <c r="Y265" s="20"/>
      <c r="AE265" s="20"/>
    </row>
    <row r="266" customFormat="false" ht="15.75" hidden="false" customHeight="true" outlineLevel="0" collapsed="false">
      <c r="A266" s="37"/>
      <c r="B266" s="38"/>
      <c r="C266" s="39"/>
      <c r="D266" s="20"/>
      <c r="E266" s="40"/>
      <c r="F266" s="40"/>
      <c r="G266" s="41"/>
      <c r="H266" s="40"/>
      <c r="I266" s="40"/>
      <c r="J266" s="40"/>
      <c r="L266" s="42"/>
      <c r="M266" s="43"/>
      <c r="N266" s="44"/>
      <c r="O266" s="45"/>
      <c r="P266" s="44"/>
      <c r="Q266" s="46"/>
      <c r="R266" s="45"/>
      <c r="S266" s="44"/>
      <c r="T266" s="44"/>
      <c r="U266" s="47"/>
      <c r="V266" s="47"/>
      <c r="X266" s="43"/>
      <c r="Y266" s="20"/>
      <c r="AE266" s="20"/>
    </row>
    <row r="267" customFormat="false" ht="15.75" hidden="false" customHeight="true" outlineLevel="0" collapsed="false">
      <c r="A267" s="37"/>
      <c r="B267" s="38"/>
      <c r="C267" s="39"/>
      <c r="D267" s="20"/>
      <c r="E267" s="40"/>
      <c r="F267" s="40"/>
      <c r="G267" s="41"/>
      <c r="H267" s="40"/>
      <c r="I267" s="40"/>
      <c r="J267" s="40"/>
      <c r="L267" s="42"/>
      <c r="M267" s="43"/>
      <c r="N267" s="44"/>
      <c r="O267" s="45"/>
      <c r="P267" s="44"/>
      <c r="Q267" s="46"/>
      <c r="R267" s="45"/>
      <c r="S267" s="44"/>
      <c r="T267" s="44"/>
      <c r="U267" s="47"/>
      <c r="V267" s="47"/>
      <c r="X267" s="43"/>
      <c r="Y267" s="20"/>
      <c r="AE267" s="20"/>
    </row>
    <row r="268" customFormat="false" ht="15.75" hidden="false" customHeight="true" outlineLevel="0" collapsed="false">
      <c r="A268" s="37"/>
      <c r="B268" s="38"/>
      <c r="C268" s="39"/>
      <c r="D268" s="20"/>
      <c r="E268" s="40"/>
      <c r="F268" s="40"/>
      <c r="G268" s="41"/>
      <c r="H268" s="40"/>
      <c r="I268" s="40"/>
      <c r="J268" s="40"/>
      <c r="L268" s="42"/>
      <c r="M268" s="43"/>
      <c r="N268" s="44"/>
      <c r="O268" s="45"/>
      <c r="P268" s="44"/>
      <c r="Q268" s="46"/>
      <c r="R268" s="45"/>
      <c r="S268" s="44"/>
      <c r="T268" s="44"/>
      <c r="U268" s="47"/>
      <c r="V268" s="47"/>
      <c r="X268" s="43"/>
      <c r="Y268" s="20"/>
      <c r="AE268" s="20"/>
    </row>
    <row r="269" customFormat="false" ht="15.75" hidden="false" customHeight="true" outlineLevel="0" collapsed="false">
      <c r="A269" s="37"/>
      <c r="B269" s="38"/>
      <c r="C269" s="39"/>
      <c r="D269" s="20"/>
      <c r="E269" s="40"/>
      <c r="F269" s="40"/>
      <c r="G269" s="41"/>
      <c r="H269" s="40"/>
      <c r="I269" s="40"/>
      <c r="J269" s="40"/>
      <c r="L269" s="42"/>
      <c r="M269" s="43"/>
      <c r="N269" s="44"/>
      <c r="O269" s="45"/>
      <c r="P269" s="44"/>
      <c r="Q269" s="46"/>
      <c r="R269" s="45"/>
      <c r="S269" s="44"/>
      <c r="T269" s="44"/>
      <c r="U269" s="47"/>
      <c r="V269" s="47"/>
      <c r="X269" s="43"/>
      <c r="Y269" s="20"/>
      <c r="AE269" s="20"/>
    </row>
    <row r="270" customFormat="false" ht="15.75" hidden="false" customHeight="true" outlineLevel="0" collapsed="false">
      <c r="A270" s="37"/>
      <c r="B270" s="38"/>
      <c r="C270" s="39"/>
      <c r="D270" s="20"/>
      <c r="E270" s="40"/>
      <c r="F270" s="40"/>
      <c r="G270" s="41"/>
      <c r="H270" s="40"/>
      <c r="I270" s="40"/>
      <c r="J270" s="40"/>
      <c r="L270" s="42"/>
      <c r="M270" s="43"/>
      <c r="N270" s="44"/>
      <c r="O270" s="45"/>
      <c r="P270" s="44"/>
      <c r="Q270" s="46"/>
      <c r="R270" s="45"/>
      <c r="S270" s="44"/>
      <c r="T270" s="44"/>
      <c r="U270" s="47"/>
      <c r="V270" s="47"/>
      <c r="X270" s="43"/>
      <c r="Y270" s="20"/>
      <c r="AE270" s="20"/>
    </row>
    <row r="271" customFormat="false" ht="15.75" hidden="false" customHeight="true" outlineLevel="0" collapsed="false">
      <c r="A271" s="37"/>
      <c r="B271" s="38"/>
      <c r="C271" s="39"/>
      <c r="D271" s="20"/>
      <c r="E271" s="40"/>
      <c r="F271" s="40"/>
      <c r="G271" s="41"/>
      <c r="H271" s="40"/>
      <c r="I271" s="40"/>
      <c r="J271" s="40"/>
      <c r="L271" s="42"/>
      <c r="M271" s="43"/>
      <c r="N271" s="44"/>
      <c r="O271" s="45"/>
      <c r="P271" s="44"/>
      <c r="Q271" s="46"/>
      <c r="R271" s="45"/>
      <c r="S271" s="44"/>
      <c r="T271" s="44"/>
      <c r="U271" s="47"/>
      <c r="V271" s="47"/>
      <c r="X271" s="43"/>
      <c r="Y271" s="20"/>
      <c r="AE271" s="20"/>
    </row>
    <row r="272" customFormat="false" ht="15.75" hidden="false" customHeight="true" outlineLevel="0" collapsed="false">
      <c r="A272" s="37"/>
      <c r="B272" s="38"/>
      <c r="C272" s="39"/>
      <c r="D272" s="20"/>
      <c r="E272" s="40"/>
      <c r="F272" s="40"/>
      <c r="G272" s="41"/>
      <c r="H272" s="40"/>
      <c r="I272" s="40"/>
      <c r="J272" s="40"/>
      <c r="L272" s="42"/>
      <c r="M272" s="43"/>
      <c r="N272" s="44"/>
      <c r="O272" s="45"/>
      <c r="P272" s="44"/>
      <c r="Q272" s="46"/>
      <c r="R272" s="45"/>
      <c r="S272" s="44"/>
      <c r="T272" s="44"/>
      <c r="U272" s="47"/>
      <c r="V272" s="47"/>
      <c r="X272" s="43"/>
      <c r="Y272" s="20"/>
      <c r="AE272" s="20"/>
    </row>
    <row r="273" customFormat="false" ht="15.75" hidden="false" customHeight="true" outlineLevel="0" collapsed="false">
      <c r="A273" s="37"/>
      <c r="B273" s="38"/>
      <c r="C273" s="39"/>
      <c r="D273" s="20"/>
      <c r="E273" s="40"/>
      <c r="F273" s="40"/>
      <c r="G273" s="41"/>
      <c r="H273" s="40"/>
      <c r="I273" s="40"/>
      <c r="J273" s="40"/>
      <c r="L273" s="42"/>
      <c r="M273" s="43"/>
      <c r="N273" s="44"/>
      <c r="O273" s="45"/>
      <c r="P273" s="44"/>
      <c r="Q273" s="46"/>
      <c r="R273" s="45"/>
      <c r="S273" s="44"/>
      <c r="T273" s="44"/>
      <c r="U273" s="47"/>
      <c r="V273" s="47"/>
      <c r="X273" s="43"/>
      <c r="Y273" s="20"/>
      <c r="AE273" s="20"/>
    </row>
    <row r="274" customFormat="false" ht="15.75" hidden="false" customHeight="true" outlineLevel="0" collapsed="false">
      <c r="A274" s="37"/>
      <c r="B274" s="38"/>
      <c r="C274" s="39"/>
      <c r="D274" s="20"/>
      <c r="E274" s="40"/>
      <c r="F274" s="40"/>
      <c r="G274" s="41"/>
      <c r="H274" s="40"/>
      <c r="I274" s="40"/>
      <c r="J274" s="40"/>
      <c r="L274" s="42"/>
      <c r="M274" s="43"/>
      <c r="N274" s="44"/>
      <c r="O274" s="45"/>
      <c r="P274" s="44"/>
      <c r="Q274" s="46"/>
      <c r="R274" s="45"/>
      <c r="S274" s="44"/>
      <c r="T274" s="44"/>
      <c r="U274" s="47"/>
      <c r="V274" s="47"/>
      <c r="X274" s="43"/>
      <c r="Y274" s="20"/>
      <c r="AE274" s="20"/>
    </row>
    <row r="275" customFormat="false" ht="15.75" hidden="false" customHeight="true" outlineLevel="0" collapsed="false">
      <c r="A275" s="37"/>
      <c r="B275" s="38"/>
      <c r="C275" s="39"/>
      <c r="D275" s="20"/>
      <c r="E275" s="40"/>
      <c r="F275" s="40"/>
      <c r="G275" s="41"/>
      <c r="H275" s="40"/>
      <c r="I275" s="40"/>
      <c r="J275" s="40"/>
      <c r="L275" s="42"/>
      <c r="M275" s="43"/>
      <c r="N275" s="44"/>
      <c r="O275" s="45"/>
      <c r="P275" s="44"/>
      <c r="Q275" s="46"/>
      <c r="R275" s="45"/>
      <c r="S275" s="44"/>
      <c r="T275" s="44"/>
      <c r="U275" s="47"/>
      <c r="V275" s="47"/>
      <c r="X275" s="43"/>
      <c r="Y275" s="20"/>
      <c r="AE275" s="20"/>
    </row>
    <row r="276" customFormat="false" ht="15.75" hidden="false" customHeight="true" outlineLevel="0" collapsed="false">
      <c r="A276" s="37"/>
      <c r="B276" s="38"/>
      <c r="C276" s="39"/>
      <c r="D276" s="20"/>
      <c r="E276" s="40"/>
      <c r="F276" s="40"/>
      <c r="G276" s="41"/>
      <c r="H276" s="40"/>
      <c r="I276" s="40"/>
      <c r="J276" s="40"/>
      <c r="L276" s="42"/>
      <c r="M276" s="43"/>
      <c r="N276" s="44"/>
      <c r="O276" s="45"/>
      <c r="P276" s="44"/>
      <c r="Q276" s="46"/>
      <c r="R276" s="45"/>
      <c r="S276" s="44"/>
      <c r="T276" s="44"/>
      <c r="U276" s="47"/>
      <c r="V276" s="47"/>
      <c r="X276" s="43"/>
      <c r="Y276" s="20"/>
      <c r="AE276" s="20"/>
    </row>
    <row r="277" customFormat="false" ht="15.75" hidden="false" customHeight="true" outlineLevel="0" collapsed="false">
      <c r="A277" s="37"/>
      <c r="B277" s="38"/>
      <c r="C277" s="39"/>
      <c r="D277" s="20"/>
      <c r="E277" s="40"/>
      <c r="F277" s="40"/>
      <c r="G277" s="41"/>
      <c r="H277" s="40"/>
      <c r="I277" s="40"/>
      <c r="J277" s="40"/>
      <c r="L277" s="42"/>
      <c r="M277" s="43"/>
      <c r="N277" s="44"/>
      <c r="O277" s="45"/>
      <c r="P277" s="44"/>
      <c r="Q277" s="46"/>
      <c r="R277" s="45"/>
      <c r="S277" s="44"/>
      <c r="T277" s="44"/>
      <c r="U277" s="47"/>
      <c r="V277" s="47"/>
      <c r="X277" s="43"/>
      <c r="Y277" s="20"/>
      <c r="AE277" s="20"/>
    </row>
    <row r="278" customFormat="false" ht="15.75" hidden="false" customHeight="true" outlineLevel="0" collapsed="false">
      <c r="A278" s="37"/>
      <c r="B278" s="38"/>
      <c r="C278" s="39"/>
      <c r="D278" s="20"/>
      <c r="E278" s="40"/>
      <c r="F278" s="40"/>
      <c r="G278" s="41"/>
      <c r="H278" s="40"/>
      <c r="I278" s="40"/>
      <c r="J278" s="40"/>
      <c r="L278" s="42"/>
      <c r="M278" s="43"/>
      <c r="N278" s="44"/>
      <c r="O278" s="45"/>
      <c r="P278" s="44"/>
      <c r="Q278" s="46"/>
      <c r="R278" s="45"/>
      <c r="S278" s="44"/>
      <c r="T278" s="44"/>
      <c r="U278" s="47"/>
      <c r="V278" s="47"/>
      <c r="X278" s="43"/>
      <c r="Y278" s="20"/>
      <c r="AE278" s="20"/>
    </row>
    <row r="279" customFormat="false" ht="15.75" hidden="false" customHeight="true" outlineLevel="0" collapsed="false">
      <c r="A279" s="37"/>
      <c r="B279" s="38"/>
      <c r="C279" s="39"/>
      <c r="D279" s="20"/>
      <c r="E279" s="40"/>
      <c r="F279" s="40"/>
      <c r="G279" s="41"/>
      <c r="H279" s="40"/>
      <c r="I279" s="40"/>
      <c r="J279" s="40"/>
      <c r="L279" s="42"/>
      <c r="M279" s="43"/>
      <c r="N279" s="44"/>
      <c r="O279" s="45"/>
      <c r="P279" s="44"/>
      <c r="Q279" s="46"/>
      <c r="R279" s="45"/>
      <c r="S279" s="44"/>
      <c r="T279" s="44"/>
      <c r="U279" s="47"/>
      <c r="V279" s="47"/>
      <c r="X279" s="43"/>
      <c r="Y279" s="20"/>
      <c r="AE279" s="20"/>
    </row>
    <row r="280" customFormat="false" ht="15.75" hidden="false" customHeight="true" outlineLevel="0" collapsed="false">
      <c r="A280" s="37"/>
      <c r="B280" s="38"/>
      <c r="C280" s="39"/>
      <c r="D280" s="20"/>
      <c r="E280" s="40"/>
      <c r="F280" s="40"/>
      <c r="G280" s="41"/>
      <c r="H280" s="40"/>
      <c r="I280" s="40"/>
      <c r="J280" s="40"/>
      <c r="L280" s="42"/>
      <c r="M280" s="43"/>
      <c r="N280" s="44"/>
      <c r="O280" s="45"/>
      <c r="P280" s="44"/>
      <c r="Q280" s="46"/>
      <c r="R280" s="45"/>
      <c r="S280" s="44"/>
      <c r="T280" s="44"/>
      <c r="U280" s="47"/>
      <c r="V280" s="47"/>
      <c r="X280" s="43"/>
      <c r="Y280" s="20"/>
      <c r="AE280" s="20"/>
    </row>
    <row r="281" customFormat="false" ht="15.75" hidden="false" customHeight="true" outlineLevel="0" collapsed="false">
      <c r="A281" s="37"/>
      <c r="B281" s="38"/>
      <c r="C281" s="39"/>
      <c r="D281" s="20"/>
      <c r="E281" s="40"/>
      <c r="F281" s="40"/>
      <c r="G281" s="41"/>
      <c r="H281" s="40"/>
      <c r="I281" s="40"/>
      <c r="J281" s="40"/>
      <c r="L281" s="42"/>
      <c r="M281" s="43"/>
      <c r="N281" s="44"/>
      <c r="O281" s="45"/>
      <c r="P281" s="44"/>
      <c r="Q281" s="46"/>
      <c r="R281" s="45"/>
      <c r="S281" s="44"/>
      <c r="T281" s="44"/>
      <c r="U281" s="47"/>
      <c r="V281" s="47"/>
      <c r="X281" s="43"/>
      <c r="Y281" s="20"/>
      <c r="AE281" s="20"/>
    </row>
    <row r="282" customFormat="false" ht="15.75" hidden="false" customHeight="true" outlineLevel="0" collapsed="false">
      <c r="A282" s="37"/>
      <c r="B282" s="38"/>
      <c r="C282" s="39"/>
      <c r="D282" s="20"/>
      <c r="E282" s="40"/>
      <c r="F282" s="40"/>
      <c r="G282" s="41"/>
      <c r="H282" s="40"/>
      <c r="I282" s="40"/>
      <c r="J282" s="40"/>
      <c r="L282" s="42"/>
      <c r="M282" s="43"/>
      <c r="N282" s="44"/>
      <c r="O282" s="45"/>
      <c r="P282" s="44"/>
      <c r="Q282" s="46"/>
      <c r="R282" s="45"/>
      <c r="S282" s="44"/>
      <c r="T282" s="44"/>
      <c r="U282" s="47"/>
      <c r="V282" s="47"/>
      <c r="X282" s="43"/>
      <c r="Y282" s="20"/>
      <c r="AE282" s="20"/>
    </row>
    <row r="283" customFormat="false" ht="15.75" hidden="false" customHeight="true" outlineLevel="0" collapsed="false">
      <c r="A283" s="37"/>
      <c r="B283" s="38"/>
      <c r="C283" s="39"/>
      <c r="D283" s="20"/>
      <c r="E283" s="40"/>
      <c r="F283" s="40"/>
      <c r="G283" s="41"/>
      <c r="H283" s="40"/>
      <c r="I283" s="40"/>
      <c r="J283" s="40"/>
      <c r="L283" s="42"/>
      <c r="M283" s="43"/>
      <c r="N283" s="44"/>
      <c r="O283" s="45"/>
      <c r="P283" s="44"/>
      <c r="Q283" s="46"/>
      <c r="R283" s="45"/>
      <c r="S283" s="44"/>
      <c r="T283" s="44"/>
      <c r="U283" s="47"/>
      <c r="V283" s="47"/>
      <c r="X283" s="43"/>
      <c r="Y283" s="20"/>
      <c r="AE283" s="20"/>
    </row>
    <row r="284" customFormat="false" ht="15.75" hidden="false" customHeight="true" outlineLevel="0" collapsed="false">
      <c r="A284" s="37"/>
      <c r="B284" s="38"/>
      <c r="C284" s="39"/>
      <c r="D284" s="20"/>
      <c r="E284" s="40"/>
      <c r="F284" s="40"/>
      <c r="G284" s="41"/>
      <c r="H284" s="40"/>
      <c r="I284" s="40"/>
      <c r="J284" s="40"/>
      <c r="L284" s="42"/>
      <c r="M284" s="43"/>
      <c r="N284" s="44"/>
      <c r="O284" s="45"/>
      <c r="P284" s="44"/>
      <c r="Q284" s="46"/>
      <c r="R284" s="45"/>
      <c r="S284" s="44"/>
      <c r="T284" s="44"/>
      <c r="U284" s="47"/>
      <c r="V284" s="47"/>
      <c r="X284" s="43"/>
      <c r="Y284" s="20"/>
      <c r="AE284" s="20"/>
    </row>
    <row r="285" customFormat="false" ht="15.75" hidden="false" customHeight="true" outlineLevel="0" collapsed="false">
      <c r="A285" s="37"/>
      <c r="B285" s="38"/>
      <c r="C285" s="39"/>
      <c r="D285" s="20"/>
      <c r="E285" s="40"/>
      <c r="F285" s="40"/>
      <c r="G285" s="41"/>
      <c r="H285" s="40"/>
      <c r="I285" s="40"/>
      <c r="J285" s="40"/>
      <c r="L285" s="42"/>
      <c r="M285" s="43"/>
      <c r="N285" s="44"/>
      <c r="O285" s="45"/>
      <c r="P285" s="44"/>
      <c r="Q285" s="46"/>
      <c r="R285" s="45"/>
      <c r="S285" s="44"/>
      <c r="T285" s="44"/>
      <c r="U285" s="47"/>
      <c r="V285" s="47"/>
      <c r="X285" s="43"/>
      <c r="Y285" s="20"/>
      <c r="AE285" s="20"/>
    </row>
    <row r="286" customFormat="false" ht="15.75" hidden="false" customHeight="true" outlineLevel="0" collapsed="false">
      <c r="A286" s="37"/>
      <c r="B286" s="38"/>
      <c r="C286" s="39"/>
      <c r="D286" s="20"/>
      <c r="E286" s="40"/>
      <c r="F286" s="40"/>
      <c r="G286" s="41"/>
      <c r="H286" s="40"/>
      <c r="I286" s="40"/>
      <c r="J286" s="40"/>
      <c r="L286" s="42"/>
      <c r="M286" s="43"/>
      <c r="N286" s="44"/>
      <c r="O286" s="45"/>
      <c r="P286" s="44"/>
      <c r="Q286" s="46"/>
      <c r="R286" s="45"/>
      <c r="S286" s="44"/>
      <c r="T286" s="44"/>
      <c r="U286" s="47"/>
      <c r="V286" s="47"/>
      <c r="X286" s="43"/>
      <c r="Y286" s="20"/>
      <c r="AE286" s="20"/>
    </row>
    <row r="287" customFormat="false" ht="15.75" hidden="false" customHeight="true" outlineLevel="0" collapsed="false">
      <c r="A287" s="37"/>
      <c r="B287" s="38"/>
      <c r="C287" s="39"/>
      <c r="D287" s="20"/>
      <c r="E287" s="40"/>
      <c r="F287" s="40"/>
      <c r="G287" s="41"/>
      <c r="H287" s="40"/>
      <c r="I287" s="40"/>
      <c r="J287" s="40"/>
      <c r="L287" s="42"/>
      <c r="M287" s="43"/>
      <c r="N287" s="44"/>
      <c r="O287" s="45"/>
      <c r="P287" s="44"/>
      <c r="Q287" s="46"/>
      <c r="R287" s="45"/>
      <c r="S287" s="44"/>
      <c r="T287" s="44"/>
      <c r="U287" s="47"/>
      <c r="V287" s="47"/>
      <c r="X287" s="43"/>
      <c r="Y287" s="20"/>
      <c r="AE287" s="20"/>
    </row>
    <row r="288" customFormat="false" ht="15.75" hidden="false" customHeight="true" outlineLevel="0" collapsed="false">
      <c r="A288" s="37"/>
      <c r="B288" s="38"/>
      <c r="C288" s="39"/>
      <c r="D288" s="20"/>
      <c r="E288" s="40"/>
      <c r="F288" s="40"/>
      <c r="G288" s="41"/>
      <c r="H288" s="40"/>
      <c r="I288" s="40"/>
      <c r="J288" s="40"/>
      <c r="L288" s="42"/>
      <c r="M288" s="43"/>
      <c r="N288" s="44"/>
      <c r="O288" s="45"/>
      <c r="P288" s="44"/>
      <c r="Q288" s="46"/>
      <c r="R288" s="45"/>
      <c r="S288" s="44"/>
      <c r="T288" s="44"/>
      <c r="U288" s="47"/>
      <c r="V288" s="47"/>
      <c r="X288" s="43"/>
      <c r="Y288" s="20"/>
      <c r="AE288" s="20"/>
    </row>
    <row r="289" customFormat="false" ht="15.75" hidden="false" customHeight="true" outlineLevel="0" collapsed="false">
      <c r="A289" s="37"/>
      <c r="B289" s="38"/>
      <c r="C289" s="39"/>
      <c r="D289" s="20"/>
      <c r="E289" s="40"/>
      <c r="F289" s="40"/>
      <c r="G289" s="41"/>
      <c r="H289" s="40"/>
      <c r="I289" s="40"/>
      <c r="J289" s="40"/>
      <c r="L289" s="42"/>
      <c r="M289" s="43"/>
      <c r="N289" s="44"/>
      <c r="O289" s="45"/>
      <c r="P289" s="44"/>
      <c r="Q289" s="46"/>
      <c r="R289" s="45"/>
      <c r="S289" s="44"/>
      <c r="T289" s="44"/>
      <c r="U289" s="47"/>
      <c r="V289" s="47"/>
      <c r="X289" s="43"/>
      <c r="Y289" s="20"/>
      <c r="AE289" s="20"/>
    </row>
    <row r="290" customFormat="false" ht="15.75" hidden="false" customHeight="true" outlineLevel="0" collapsed="false">
      <c r="A290" s="37"/>
      <c r="B290" s="38"/>
      <c r="C290" s="39"/>
      <c r="D290" s="20"/>
      <c r="E290" s="40"/>
      <c r="F290" s="40"/>
      <c r="G290" s="41"/>
      <c r="H290" s="40"/>
      <c r="I290" s="40"/>
      <c r="J290" s="40"/>
      <c r="L290" s="42"/>
      <c r="M290" s="43"/>
      <c r="N290" s="44"/>
      <c r="O290" s="45"/>
      <c r="P290" s="44"/>
      <c r="Q290" s="46"/>
      <c r="R290" s="45"/>
      <c r="S290" s="44"/>
      <c r="T290" s="44"/>
      <c r="U290" s="47"/>
      <c r="V290" s="47"/>
      <c r="X290" s="43"/>
      <c r="Y290" s="20"/>
      <c r="AE290" s="20"/>
    </row>
    <row r="291" customFormat="false" ht="15.75" hidden="false" customHeight="true" outlineLevel="0" collapsed="false">
      <c r="A291" s="37"/>
      <c r="B291" s="38"/>
      <c r="C291" s="39"/>
      <c r="D291" s="20"/>
      <c r="E291" s="40"/>
      <c r="F291" s="40"/>
      <c r="G291" s="41"/>
      <c r="H291" s="40"/>
      <c r="I291" s="40"/>
      <c r="J291" s="40"/>
      <c r="L291" s="42"/>
      <c r="M291" s="43"/>
      <c r="N291" s="44"/>
      <c r="O291" s="45"/>
      <c r="P291" s="44"/>
      <c r="Q291" s="46"/>
      <c r="R291" s="45"/>
      <c r="S291" s="44"/>
      <c r="T291" s="44"/>
      <c r="U291" s="47"/>
      <c r="V291" s="47"/>
      <c r="X291" s="43"/>
      <c r="Y291" s="20"/>
      <c r="AE291" s="20"/>
    </row>
    <row r="292" customFormat="false" ht="15.75" hidden="false" customHeight="true" outlineLevel="0" collapsed="false">
      <c r="A292" s="37"/>
      <c r="B292" s="38"/>
      <c r="C292" s="39"/>
      <c r="D292" s="20"/>
      <c r="E292" s="40"/>
      <c r="F292" s="40"/>
      <c r="G292" s="41"/>
      <c r="H292" s="40"/>
      <c r="I292" s="40"/>
      <c r="J292" s="40"/>
      <c r="L292" s="42"/>
      <c r="M292" s="43"/>
      <c r="N292" s="44"/>
      <c r="O292" s="45"/>
      <c r="P292" s="44"/>
      <c r="Q292" s="46"/>
      <c r="R292" s="45"/>
      <c r="S292" s="44"/>
      <c r="T292" s="44"/>
      <c r="U292" s="47"/>
      <c r="V292" s="47"/>
      <c r="X292" s="43"/>
      <c r="Y292" s="20"/>
      <c r="AE292" s="20"/>
    </row>
    <row r="293" customFormat="false" ht="15.75" hidden="false" customHeight="true" outlineLevel="0" collapsed="false">
      <c r="A293" s="37"/>
      <c r="B293" s="38"/>
      <c r="C293" s="39"/>
      <c r="D293" s="20"/>
      <c r="E293" s="40"/>
      <c r="F293" s="40"/>
      <c r="G293" s="41"/>
      <c r="H293" s="40"/>
      <c r="I293" s="40"/>
      <c r="J293" s="40"/>
      <c r="L293" s="42"/>
      <c r="M293" s="43"/>
      <c r="N293" s="44"/>
      <c r="O293" s="45"/>
      <c r="P293" s="44"/>
      <c r="Q293" s="46"/>
      <c r="R293" s="45"/>
      <c r="S293" s="44"/>
      <c r="T293" s="44"/>
      <c r="U293" s="47"/>
      <c r="V293" s="47"/>
      <c r="X293" s="43"/>
      <c r="Y293" s="20"/>
      <c r="AE293" s="20"/>
    </row>
    <row r="294" customFormat="false" ht="15.75" hidden="false" customHeight="true" outlineLevel="0" collapsed="false">
      <c r="A294" s="37"/>
      <c r="B294" s="38"/>
      <c r="C294" s="39"/>
      <c r="D294" s="20"/>
      <c r="E294" s="40"/>
      <c r="F294" s="40"/>
      <c r="G294" s="41"/>
      <c r="H294" s="40"/>
      <c r="I294" s="40"/>
      <c r="J294" s="40"/>
      <c r="L294" s="42"/>
      <c r="M294" s="43"/>
      <c r="N294" s="44"/>
      <c r="O294" s="45"/>
      <c r="P294" s="44"/>
      <c r="Q294" s="46"/>
      <c r="R294" s="45"/>
      <c r="S294" s="44"/>
      <c r="T294" s="44"/>
      <c r="U294" s="47"/>
      <c r="V294" s="47"/>
      <c r="X294" s="43"/>
      <c r="Y294" s="20"/>
      <c r="AE294" s="20"/>
    </row>
    <row r="295" customFormat="false" ht="15.75" hidden="false" customHeight="true" outlineLevel="0" collapsed="false">
      <c r="A295" s="37"/>
      <c r="B295" s="38"/>
      <c r="C295" s="39"/>
      <c r="D295" s="20"/>
      <c r="E295" s="40"/>
      <c r="F295" s="40"/>
      <c r="G295" s="41"/>
      <c r="H295" s="40"/>
      <c r="I295" s="40"/>
      <c r="J295" s="40"/>
      <c r="L295" s="42"/>
      <c r="M295" s="43"/>
      <c r="N295" s="44"/>
      <c r="O295" s="45"/>
      <c r="P295" s="44"/>
      <c r="Q295" s="46"/>
      <c r="R295" s="45"/>
      <c r="S295" s="44"/>
      <c r="T295" s="44"/>
      <c r="U295" s="47"/>
      <c r="V295" s="47"/>
      <c r="X295" s="43"/>
      <c r="Y295" s="20"/>
      <c r="AE295" s="20"/>
    </row>
    <row r="296" customFormat="false" ht="15.75" hidden="false" customHeight="true" outlineLevel="0" collapsed="false">
      <c r="A296" s="37"/>
      <c r="B296" s="38"/>
      <c r="C296" s="39"/>
      <c r="D296" s="20"/>
      <c r="E296" s="40"/>
      <c r="F296" s="40"/>
      <c r="G296" s="41"/>
      <c r="H296" s="40"/>
      <c r="I296" s="40"/>
      <c r="J296" s="40"/>
      <c r="L296" s="42"/>
      <c r="M296" s="43"/>
      <c r="N296" s="44"/>
      <c r="O296" s="45"/>
      <c r="P296" s="44"/>
      <c r="Q296" s="46"/>
      <c r="R296" s="45"/>
      <c r="S296" s="44"/>
      <c r="T296" s="44"/>
      <c r="U296" s="47"/>
      <c r="V296" s="47"/>
      <c r="X296" s="43"/>
      <c r="Y296" s="20"/>
      <c r="AE296" s="20"/>
    </row>
    <row r="297" customFormat="false" ht="15.75" hidden="false" customHeight="true" outlineLevel="0" collapsed="false">
      <c r="A297" s="37"/>
      <c r="B297" s="38"/>
      <c r="C297" s="39"/>
      <c r="D297" s="20"/>
      <c r="E297" s="40"/>
      <c r="F297" s="40"/>
      <c r="G297" s="41"/>
      <c r="H297" s="40"/>
      <c r="I297" s="40"/>
      <c r="J297" s="40"/>
      <c r="L297" s="42"/>
      <c r="M297" s="43"/>
      <c r="N297" s="44"/>
      <c r="O297" s="45"/>
      <c r="P297" s="44"/>
      <c r="Q297" s="46"/>
      <c r="R297" s="45"/>
      <c r="S297" s="44"/>
      <c r="T297" s="44"/>
      <c r="U297" s="47"/>
      <c r="V297" s="47"/>
      <c r="X297" s="43"/>
      <c r="Y297" s="20"/>
      <c r="AE297" s="20"/>
    </row>
    <row r="298" customFormat="false" ht="15.75" hidden="false" customHeight="true" outlineLevel="0" collapsed="false">
      <c r="A298" s="37"/>
      <c r="B298" s="38"/>
      <c r="C298" s="39"/>
      <c r="D298" s="20"/>
      <c r="E298" s="40"/>
      <c r="F298" s="40"/>
      <c r="G298" s="41"/>
      <c r="H298" s="40"/>
      <c r="I298" s="40"/>
      <c r="J298" s="40"/>
      <c r="L298" s="42"/>
      <c r="M298" s="43"/>
      <c r="N298" s="44"/>
      <c r="O298" s="45"/>
      <c r="P298" s="44"/>
      <c r="Q298" s="46"/>
      <c r="R298" s="45"/>
      <c r="S298" s="44"/>
      <c r="T298" s="44"/>
      <c r="U298" s="47"/>
      <c r="V298" s="47"/>
      <c r="X298" s="43"/>
      <c r="Y298" s="20"/>
      <c r="AE298" s="20"/>
    </row>
    <row r="299" customFormat="false" ht="15.75" hidden="false" customHeight="true" outlineLevel="0" collapsed="false">
      <c r="A299" s="37"/>
      <c r="B299" s="38"/>
      <c r="C299" s="39"/>
      <c r="D299" s="20"/>
      <c r="E299" s="40"/>
      <c r="F299" s="40"/>
      <c r="G299" s="41"/>
      <c r="H299" s="40"/>
      <c r="I299" s="40"/>
      <c r="J299" s="40"/>
      <c r="L299" s="42"/>
      <c r="M299" s="43"/>
      <c r="N299" s="44"/>
      <c r="O299" s="45"/>
      <c r="P299" s="44"/>
      <c r="Q299" s="46"/>
      <c r="R299" s="45"/>
      <c r="S299" s="44"/>
      <c r="T299" s="44"/>
      <c r="U299" s="47"/>
      <c r="V299" s="47"/>
      <c r="X299" s="43"/>
      <c r="Y299" s="20"/>
      <c r="AE299" s="20"/>
    </row>
    <row r="300" customFormat="false" ht="15.75" hidden="false" customHeight="true" outlineLevel="0" collapsed="false">
      <c r="A300" s="37"/>
      <c r="B300" s="38"/>
      <c r="C300" s="39"/>
      <c r="D300" s="20"/>
      <c r="E300" s="40"/>
      <c r="F300" s="40"/>
      <c r="G300" s="41"/>
      <c r="H300" s="40"/>
      <c r="I300" s="40"/>
      <c r="J300" s="40"/>
      <c r="L300" s="42"/>
      <c r="M300" s="43"/>
      <c r="N300" s="44"/>
      <c r="O300" s="45"/>
      <c r="P300" s="44"/>
      <c r="Q300" s="46"/>
      <c r="R300" s="45"/>
      <c r="S300" s="44"/>
      <c r="T300" s="44"/>
      <c r="U300" s="47"/>
      <c r="V300" s="47"/>
      <c r="X300" s="43"/>
      <c r="Y300" s="20"/>
      <c r="AE300" s="20"/>
    </row>
    <row r="301" customFormat="false" ht="15.75" hidden="false" customHeight="true" outlineLevel="0" collapsed="false">
      <c r="A301" s="37"/>
      <c r="B301" s="38"/>
      <c r="C301" s="39"/>
      <c r="D301" s="20"/>
      <c r="E301" s="40"/>
      <c r="F301" s="40"/>
      <c r="G301" s="41"/>
      <c r="H301" s="40"/>
      <c r="I301" s="40"/>
      <c r="J301" s="40"/>
      <c r="L301" s="42"/>
      <c r="M301" s="43"/>
      <c r="N301" s="44"/>
      <c r="O301" s="45"/>
      <c r="P301" s="44"/>
      <c r="Q301" s="46"/>
      <c r="R301" s="45"/>
      <c r="S301" s="44"/>
      <c r="T301" s="44"/>
      <c r="U301" s="47"/>
      <c r="V301" s="47"/>
      <c r="X301" s="43"/>
      <c r="Y301" s="20"/>
      <c r="AE301" s="20"/>
    </row>
    <row r="302" customFormat="false" ht="15.75" hidden="false" customHeight="true" outlineLevel="0" collapsed="false">
      <c r="A302" s="37"/>
      <c r="B302" s="38"/>
      <c r="C302" s="39"/>
      <c r="D302" s="20"/>
      <c r="E302" s="40"/>
      <c r="F302" s="40"/>
      <c r="G302" s="41"/>
      <c r="H302" s="40"/>
      <c r="I302" s="40"/>
      <c r="J302" s="40"/>
      <c r="L302" s="42"/>
      <c r="M302" s="43"/>
      <c r="N302" s="44"/>
      <c r="O302" s="45"/>
      <c r="P302" s="44"/>
      <c r="Q302" s="46"/>
      <c r="R302" s="45"/>
      <c r="S302" s="44"/>
      <c r="T302" s="44"/>
      <c r="U302" s="47"/>
      <c r="V302" s="47"/>
      <c r="X302" s="43"/>
      <c r="Y302" s="20"/>
      <c r="AE302" s="20"/>
    </row>
    <row r="303" customFormat="false" ht="15.75" hidden="false" customHeight="true" outlineLevel="0" collapsed="false">
      <c r="A303" s="37"/>
      <c r="B303" s="38"/>
      <c r="C303" s="39"/>
      <c r="D303" s="20"/>
      <c r="E303" s="40"/>
      <c r="F303" s="40"/>
      <c r="G303" s="41"/>
      <c r="H303" s="40"/>
      <c r="I303" s="40"/>
      <c r="J303" s="40"/>
      <c r="L303" s="42"/>
      <c r="M303" s="43"/>
      <c r="N303" s="44"/>
      <c r="O303" s="45"/>
      <c r="P303" s="44"/>
      <c r="Q303" s="46"/>
      <c r="R303" s="45"/>
      <c r="S303" s="44"/>
      <c r="T303" s="44"/>
      <c r="U303" s="47"/>
      <c r="V303" s="47"/>
      <c r="X303" s="43"/>
      <c r="Y303" s="20"/>
      <c r="AE303" s="20"/>
    </row>
    <row r="304" customFormat="false" ht="15.75" hidden="false" customHeight="true" outlineLevel="0" collapsed="false">
      <c r="A304" s="37"/>
      <c r="B304" s="38"/>
      <c r="C304" s="39"/>
      <c r="D304" s="20"/>
      <c r="E304" s="40"/>
      <c r="F304" s="40"/>
      <c r="G304" s="41"/>
      <c r="H304" s="40"/>
      <c r="I304" s="40"/>
      <c r="J304" s="40"/>
      <c r="L304" s="42"/>
      <c r="M304" s="43"/>
      <c r="N304" s="44"/>
      <c r="O304" s="45"/>
      <c r="P304" s="44"/>
      <c r="Q304" s="46"/>
      <c r="R304" s="45"/>
      <c r="S304" s="44"/>
      <c r="T304" s="44"/>
      <c r="U304" s="47"/>
      <c r="V304" s="47"/>
      <c r="X304" s="43"/>
      <c r="Y304" s="20"/>
      <c r="AE304" s="20"/>
    </row>
    <row r="305" customFormat="false" ht="15.75" hidden="false" customHeight="true" outlineLevel="0" collapsed="false">
      <c r="A305" s="37"/>
      <c r="B305" s="38"/>
      <c r="C305" s="39"/>
      <c r="D305" s="20"/>
      <c r="E305" s="40"/>
      <c r="F305" s="40"/>
      <c r="G305" s="41"/>
      <c r="H305" s="40"/>
      <c r="I305" s="40"/>
      <c r="J305" s="40"/>
      <c r="L305" s="42"/>
      <c r="M305" s="43"/>
      <c r="N305" s="44"/>
      <c r="O305" s="45"/>
      <c r="P305" s="44"/>
      <c r="Q305" s="46"/>
      <c r="R305" s="45"/>
      <c r="S305" s="44"/>
      <c r="T305" s="44"/>
      <c r="U305" s="47"/>
      <c r="V305" s="47"/>
      <c r="X305" s="43"/>
      <c r="Y305" s="20"/>
      <c r="AE305" s="20"/>
    </row>
    <row r="306" customFormat="false" ht="15.75" hidden="false" customHeight="true" outlineLevel="0" collapsed="false">
      <c r="A306" s="37"/>
      <c r="B306" s="38"/>
      <c r="C306" s="39"/>
      <c r="D306" s="20"/>
      <c r="E306" s="40"/>
      <c r="F306" s="40"/>
      <c r="G306" s="41"/>
      <c r="H306" s="40"/>
      <c r="I306" s="40"/>
      <c r="J306" s="40"/>
      <c r="L306" s="42"/>
      <c r="M306" s="43"/>
      <c r="N306" s="44"/>
      <c r="O306" s="45"/>
      <c r="P306" s="44"/>
      <c r="Q306" s="46"/>
      <c r="R306" s="45"/>
      <c r="S306" s="44"/>
      <c r="T306" s="44"/>
      <c r="U306" s="47"/>
      <c r="V306" s="47"/>
      <c r="X306" s="43"/>
      <c r="Y306" s="20"/>
      <c r="AE306" s="20"/>
    </row>
    <row r="307" customFormat="false" ht="15.75" hidden="false" customHeight="true" outlineLevel="0" collapsed="false">
      <c r="A307" s="37"/>
      <c r="B307" s="38"/>
      <c r="C307" s="39"/>
      <c r="D307" s="20"/>
      <c r="E307" s="40"/>
      <c r="F307" s="40"/>
      <c r="G307" s="41"/>
      <c r="H307" s="40"/>
      <c r="I307" s="40"/>
      <c r="J307" s="40"/>
      <c r="L307" s="42"/>
      <c r="M307" s="43"/>
      <c r="N307" s="44"/>
      <c r="O307" s="45"/>
      <c r="P307" s="44"/>
      <c r="Q307" s="46"/>
      <c r="R307" s="45"/>
      <c r="S307" s="44"/>
      <c r="T307" s="44"/>
      <c r="U307" s="47"/>
      <c r="V307" s="47"/>
      <c r="X307" s="43"/>
      <c r="Y307" s="20"/>
      <c r="AE307" s="20"/>
    </row>
    <row r="308" customFormat="false" ht="15.75" hidden="false" customHeight="true" outlineLevel="0" collapsed="false">
      <c r="A308" s="37"/>
      <c r="B308" s="38"/>
      <c r="C308" s="39"/>
      <c r="D308" s="20"/>
      <c r="E308" s="40"/>
      <c r="F308" s="40"/>
      <c r="G308" s="41"/>
      <c r="H308" s="40"/>
      <c r="I308" s="40"/>
      <c r="J308" s="40"/>
      <c r="L308" s="42"/>
      <c r="M308" s="43"/>
      <c r="N308" s="44"/>
      <c r="O308" s="45"/>
      <c r="P308" s="44"/>
      <c r="Q308" s="46"/>
      <c r="R308" s="45"/>
      <c r="S308" s="44"/>
      <c r="T308" s="44"/>
      <c r="U308" s="47"/>
      <c r="V308" s="47"/>
      <c r="X308" s="43"/>
      <c r="Y308" s="20"/>
      <c r="AE308" s="20"/>
    </row>
    <row r="309" customFormat="false" ht="15.75" hidden="false" customHeight="true" outlineLevel="0" collapsed="false">
      <c r="A309" s="37"/>
      <c r="B309" s="38"/>
      <c r="C309" s="39"/>
      <c r="D309" s="20"/>
      <c r="E309" s="40"/>
      <c r="F309" s="40"/>
      <c r="G309" s="41"/>
      <c r="H309" s="40"/>
      <c r="I309" s="40"/>
      <c r="J309" s="40"/>
      <c r="L309" s="42"/>
      <c r="M309" s="43"/>
      <c r="N309" s="44"/>
      <c r="O309" s="45"/>
      <c r="P309" s="44"/>
      <c r="Q309" s="46"/>
      <c r="R309" s="45"/>
      <c r="S309" s="44"/>
      <c r="T309" s="44"/>
      <c r="U309" s="47"/>
      <c r="V309" s="47"/>
      <c r="X309" s="43"/>
      <c r="Y309" s="20"/>
      <c r="AE309" s="20"/>
    </row>
    <row r="310" customFormat="false" ht="15.75" hidden="false" customHeight="true" outlineLevel="0" collapsed="false">
      <c r="A310" s="37"/>
      <c r="B310" s="38"/>
      <c r="C310" s="39"/>
      <c r="D310" s="20"/>
      <c r="E310" s="40"/>
      <c r="F310" s="40"/>
      <c r="G310" s="41"/>
      <c r="H310" s="40"/>
      <c r="I310" s="40"/>
      <c r="J310" s="40"/>
      <c r="L310" s="42"/>
      <c r="M310" s="43"/>
      <c r="N310" s="44"/>
      <c r="O310" s="45"/>
      <c r="P310" s="44"/>
      <c r="Q310" s="46"/>
      <c r="R310" s="45"/>
      <c r="S310" s="44"/>
      <c r="T310" s="44"/>
      <c r="U310" s="47"/>
      <c r="V310" s="47"/>
      <c r="X310" s="43"/>
      <c r="Y310" s="20"/>
      <c r="AE310" s="20"/>
    </row>
    <row r="311" customFormat="false" ht="15.75" hidden="false" customHeight="true" outlineLevel="0" collapsed="false">
      <c r="A311" s="37"/>
      <c r="B311" s="38"/>
      <c r="C311" s="39"/>
      <c r="D311" s="20"/>
      <c r="E311" s="40"/>
      <c r="F311" s="40"/>
      <c r="G311" s="41"/>
      <c r="H311" s="40"/>
      <c r="I311" s="40"/>
      <c r="J311" s="40"/>
      <c r="L311" s="42"/>
      <c r="M311" s="43"/>
      <c r="N311" s="44"/>
      <c r="O311" s="45"/>
      <c r="P311" s="44"/>
      <c r="Q311" s="46"/>
      <c r="R311" s="45"/>
      <c r="S311" s="44"/>
      <c r="T311" s="44"/>
      <c r="U311" s="47"/>
      <c r="V311" s="47"/>
      <c r="X311" s="43"/>
      <c r="Y311" s="20"/>
      <c r="AE311" s="20"/>
    </row>
    <row r="312" customFormat="false" ht="15.75" hidden="false" customHeight="true" outlineLevel="0" collapsed="false">
      <c r="A312" s="37"/>
      <c r="B312" s="38"/>
      <c r="C312" s="39"/>
      <c r="D312" s="20"/>
      <c r="E312" s="40"/>
      <c r="F312" s="40"/>
      <c r="G312" s="41"/>
      <c r="H312" s="40"/>
      <c r="I312" s="40"/>
      <c r="J312" s="40"/>
      <c r="L312" s="42"/>
      <c r="M312" s="43"/>
      <c r="N312" s="44"/>
      <c r="O312" s="45"/>
      <c r="P312" s="44"/>
      <c r="Q312" s="46"/>
      <c r="R312" s="45"/>
      <c r="S312" s="44"/>
      <c r="T312" s="44"/>
      <c r="U312" s="47"/>
      <c r="V312" s="47"/>
      <c r="X312" s="43"/>
      <c r="Y312" s="20"/>
      <c r="AE312" s="20"/>
    </row>
    <row r="313" customFormat="false" ht="15.75" hidden="false" customHeight="true" outlineLevel="0" collapsed="false">
      <c r="A313" s="37"/>
      <c r="B313" s="38"/>
      <c r="C313" s="39"/>
      <c r="D313" s="20"/>
      <c r="E313" s="40"/>
      <c r="F313" s="40"/>
      <c r="G313" s="41"/>
      <c r="H313" s="40"/>
      <c r="I313" s="40"/>
      <c r="J313" s="40"/>
      <c r="L313" s="42"/>
      <c r="M313" s="43"/>
      <c r="N313" s="44"/>
      <c r="O313" s="45"/>
      <c r="P313" s="44"/>
      <c r="Q313" s="46"/>
      <c r="R313" s="45"/>
      <c r="S313" s="44"/>
      <c r="T313" s="44"/>
      <c r="U313" s="47"/>
      <c r="V313" s="47"/>
      <c r="X313" s="43"/>
      <c r="Y313" s="20"/>
      <c r="AE313" s="20"/>
    </row>
    <row r="314" customFormat="false" ht="15.75" hidden="false" customHeight="true" outlineLevel="0" collapsed="false">
      <c r="A314" s="37"/>
      <c r="B314" s="38"/>
      <c r="C314" s="39"/>
      <c r="D314" s="20"/>
      <c r="E314" s="40"/>
      <c r="F314" s="40"/>
      <c r="G314" s="41"/>
      <c r="H314" s="40"/>
      <c r="I314" s="40"/>
      <c r="J314" s="40"/>
      <c r="L314" s="42"/>
      <c r="M314" s="43"/>
      <c r="N314" s="44"/>
      <c r="O314" s="45"/>
      <c r="P314" s="44"/>
      <c r="Q314" s="46"/>
      <c r="R314" s="45"/>
      <c r="S314" s="44"/>
      <c r="T314" s="44"/>
      <c r="U314" s="47"/>
      <c r="V314" s="47"/>
      <c r="X314" s="43"/>
      <c r="Y314" s="20"/>
      <c r="AE314" s="20"/>
    </row>
    <row r="315" customFormat="false" ht="15.75" hidden="false" customHeight="true" outlineLevel="0" collapsed="false">
      <c r="A315" s="37"/>
      <c r="B315" s="38"/>
      <c r="C315" s="39"/>
      <c r="D315" s="20"/>
      <c r="E315" s="40"/>
      <c r="F315" s="40"/>
      <c r="G315" s="41"/>
      <c r="H315" s="40"/>
      <c r="I315" s="40"/>
      <c r="J315" s="40"/>
      <c r="L315" s="42"/>
      <c r="M315" s="43"/>
      <c r="N315" s="44"/>
      <c r="O315" s="45"/>
      <c r="P315" s="44"/>
      <c r="Q315" s="46"/>
      <c r="R315" s="45"/>
      <c r="S315" s="44"/>
      <c r="T315" s="44"/>
      <c r="U315" s="47"/>
      <c r="V315" s="47"/>
      <c r="X315" s="43"/>
      <c r="Y315" s="20"/>
      <c r="AE315" s="20"/>
    </row>
    <row r="316" customFormat="false" ht="15.75" hidden="false" customHeight="true" outlineLevel="0" collapsed="false">
      <c r="A316" s="37"/>
      <c r="B316" s="38"/>
      <c r="C316" s="39"/>
      <c r="D316" s="20"/>
      <c r="E316" s="40"/>
      <c r="F316" s="40"/>
      <c r="G316" s="41"/>
      <c r="H316" s="40"/>
      <c r="I316" s="40"/>
      <c r="J316" s="40"/>
      <c r="L316" s="42"/>
      <c r="M316" s="43"/>
      <c r="N316" s="44"/>
      <c r="O316" s="45"/>
      <c r="P316" s="44"/>
      <c r="Q316" s="46"/>
      <c r="R316" s="45"/>
      <c r="S316" s="44"/>
      <c r="T316" s="44"/>
      <c r="U316" s="47"/>
      <c r="V316" s="47"/>
      <c r="X316" s="43"/>
      <c r="Y316" s="20"/>
      <c r="AE316" s="20"/>
    </row>
    <row r="317" customFormat="false" ht="15.75" hidden="false" customHeight="true" outlineLevel="0" collapsed="false">
      <c r="A317" s="37"/>
      <c r="B317" s="38"/>
      <c r="C317" s="39"/>
      <c r="D317" s="20"/>
      <c r="E317" s="40"/>
      <c r="F317" s="40"/>
      <c r="G317" s="41"/>
      <c r="H317" s="40"/>
      <c r="I317" s="40"/>
      <c r="J317" s="40"/>
      <c r="L317" s="42"/>
      <c r="M317" s="43"/>
      <c r="N317" s="44"/>
      <c r="O317" s="45"/>
      <c r="P317" s="44"/>
      <c r="Q317" s="46"/>
      <c r="R317" s="45"/>
      <c r="S317" s="44"/>
      <c r="T317" s="44"/>
      <c r="U317" s="47"/>
      <c r="V317" s="47"/>
      <c r="X317" s="43"/>
      <c r="Y317" s="20"/>
      <c r="AE317" s="20"/>
    </row>
    <row r="318" customFormat="false" ht="15.75" hidden="false" customHeight="true" outlineLevel="0" collapsed="false">
      <c r="A318" s="37"/>
      <c r="B318" s="38"/>
      <c r="C318" s="39"/>
      <c r="D318" s="20"/>
      <c r="E318" s="40"/>
      <c r="F318" s="40"/>
      <c r="G318" s="41"/>
      <c r="H318" s="40"/>
      <c r="I318" s="40"/>
      <c r="J318" s="40"/>
      <c r="L318" s="42"/>
      <c r="M318" s="43"/>
      <c r="N318" s="44"/>
      <c r="O318" s="45"/>
      <c r="P318" s="44"/>
      <c r="Q318" s="46"/>
      <c r="R318" s="45"/>
      <c r="S318" s="44"/>
      <c r="T318" s="44"/>
      <c r="U318" s="47"/>
      <c r="V318" s="47"/>
      <c r="X318" s="43"/>
      <c r="Y318" s="20"/>
      <c r="AE318" s="20"/>
    </row>
    <row r="319" customFormat="false" ht="15.75" hidden="false" customHeight="true" outlineLevel="0" collapsed="false">
      <c r="A319" s="37"/>
      <c r="B319" s="38"/>
      <c r="C319" s="39"/>
      <c r="D319" s="20"/>
      <c r="E319" s="40"/>
      <c r="F319" s="40"/>
      <c r="G319" s="41"/>
      <c r="H319" s="40"/>
      <c r="I319" s="40"/>
      <c r="J319" s="40"/>
      <c r="L319" s="42"/>
      <c r="M319" s="43"/>
      <c r="N319" s="44"/>
      <c r="O319" s="45"/>
      <c r="P319" s="44"/>
      <c r="Q319" s="46"/>
      <c r="R319" s="45"/>
      <c r="S319" s="44"/>
      <c r="T319" s="44"/>
      <c r="U319" s="47"/>
      <c r="V319" s="47"/>
      <c r="X319" s="43"/>
      <c r="Y319" s="20"/>
      <c r="AE319" s="20"/>
    </row>
    <row r="320" customFormat="false" ht="15.75" hidden="false" customHeight="true" outlineLevel="0" collapsed="false">
      <c r="A320" s="37"/>
      <c r="B320" s="38"/>
      <c r="C320" s="39"/>
      <c r="D320" s="20"/>
      <c r="E320" s="40"/>
      <c r="F320" s="40"/>
      <c r="G320" s="41"/>
      <c r="H320" s="40"/>
      <c r="I320" s="40"/>
      <c r="J320" s="40"/>
      <c r="L320" s="42"/>
      <c r="M320" s="43"/>
      <c r="N320" s="44"/>
      <c r="O320" s="45"/>
      <c r="P320" s="44"/>
      <c r="Q320" s="46"/>
      <c r="R320" s="45"/>
      <c r="S320" s="44"/>
      <c r="T320" s="44"/>
      <c r="U320" s="47"/>
      <c r="V320" s="47"/>
      <c r="X320" s="43"/>
      <c r="Y320" s="20"/>
      <c r="AE320" s="20"/>
    </row>
    <row r="321" customFormat="false" ht="15.75" hidden="false" customHeight="true" outlineLevel="0" collapsed="false">
      <c r="A321" s="37"/>
      <c r="B321" s="38"/>
      <c r="C321" s="39"/>
      <c r="D321" s="20"/>
      <c r="E321" s="40"/>
      <c r="F321" s="40"/>
      <c r="G321" s="41"/>
      <c r="H321" s="40"/>
      <c r="I321" s="40"/>
      <c r="J321" s="40"/>
      <c r="L321" s="42"/>
      <c r="M321" s="43"/>
      <c r="N321" s="44"/>
      <c r="O321" s="45"/>
      <c r="P321" s="44"/>
      <c r="Q321" s="46"/>
      <c r="R321" s="45"/>
      <c r="S321" s="44"/>
      <c r="T321" s="44"/>
      <c r="U321" s="47"/>
      <c r="V321" s="47"/>
      <c r="X321" s="43"/>
      <c r="Y321" s="20"/>
      <c r="AE321" s="20"/>
    </row>
    <row r="322" customFormat="false" ht="15.75" hidden="false" customHeight="true" outlineLevel="0" collapsed="false">
      <c r="A322" s="37"/>
      <c r="B322" s="38"/>
      <c r="C322" s="39"/>
      <c r="D322" s="20"/>
      <c r="E322" s="40"/>
      <c r="F322" s="40"/>
      <c r="G322" s="41"/>
      <c r="H322" s="40"/>
      <c r="I322" s="40"/>
      <c r="J322" s="40"/>
      <c r="L322" s="42"/>
      <c r="M322" s="43"/>
      <c r="N322" s="44"/>
      <c r="O322" s="45"/>
      <c r="P322" s="44"/>
      <c r="Q322" s="46"/>
      <c r="R322" s="45"/>
      <c r="S322" s="44"/>
      <c r="T322" s="44"/>
      <c r="U322" s="47"/>
      <c r="V322" s="47"/>
      <c r="X322" s="43"/>
      <c r="Y322" s="20"/>
      <c r="AE322" s="20"/>
    </row>
    <row r="323" customFormat="false" ht="15.75" hidden="false" customHeight="true" outlineLevel="0" collapsed="false">
      <c r="A323" s="37"/>
      <c r="B323" s="38"/>
      <c r="C323" s="39"/>
      <c r="D323" s="20"/>
      <c r="E323" s="40"/>
      <c r="F323" s="40"/>
      <c r="G323" s="41"/>
      <c r="H323" s="40"/>
      <c r="I323" s="40"/>
      <c r="J323" s="40"/>
      <c r="L323" s="42"/>
      <c r="M323" s="43"/>
      <c r="N323" s="44"/>
      <c r="O323" s="45"/>
      <c r="P323" s="44"/>
      <c r="Q323" s="46"/>
      <c r="R323" s="45"/>
      <c r="S323" s="44"/>
      <c r="T323" s="44"/>
      <c r="U323" s="47"/>
      <c r="V323" s="47"/>
      <c r="X323" s="43"/>
      <c r="Y323" s="20"/>
      <c r="AE323" s="20"/>
    </row>
    <row r="324" customFormat="false" ht="15.75" hidden="false" customHeight="true" outlineLevel="0" collapsed="false">
      <c r="A324" s="37"/>
      <c r="B324" s="38"/>
      <c r="C324" s="39"/>
      <c r="D324" s="20"/>
      <c r="E324" s="40"/>
      <c r="F324" s="40"/>
      <c r="G324" s="41"/>
      <c r="H324" s="40"/>
      <c r="I324" s="40"/>
      <c r="J324" s="40"/>
      <c r="L324" s="42"/>
      <c r="M324" s="43"/>
      <c r="N324" s="44"/>
      <c r="O324" s="45"/>
      <c r="P324" s="44"/>
      <c r="Q324" s="46"/>
      <c r="R324" s="45"/>
      <c r="S324" s="44"/>
      <c r="T324" s="44"/>
      <c r="U324" s="47"/>
      <c r="V324" s="47"/>
      <c r="X324" s="43"/>
      <c r="Y324" s="20"/>
      <c r="AE324" s="20"/>
    </row>
    <row r="325" customFormat="false" ht="15.75" hidden="false" customHeight="true" outlineLevel="0" collapsed="false">
      <c r="A325" s="37"/>
      <c r="B325" s="38"/>
      <c r="C325" s="39"/>
      <c r="D325" s="20"/>
      <c r="E325" s="40"/>
      <c r="F325" s="40"/>
      <c r="G325" s="41"/>
      <c r="H325" s="40"/>
      <c r="I325" s="40"/>
      <c r="J325" s="40"/>
      <c r="L325" s="42"/>
      <c r="M325" s="43"/>
      <c r="N325" s="44"/>
      <c r="O325" s="45"/>
      <c r="P325" s="44"/>
      <c r="Q325" s="46"/>
      <c r="R325" s="45"/>
      <c r="S325" s="44"/>
      <c r="T325" s="44"/>
      <c r="U325" s="47"/>
      <c r="V325" s="47"/>
      <c r="X325" s="43"/>
      <c r="Y325" s="20"/>
      <c r="AE325" s="20"/>
    </row>
    <row r="326" customFormat="false" ht="15.75" hidden="false" customHeight="true" outlineLevel="0" collapsed="false">
      <c r="A326" s="37"/>
      <c r="B326" s="38"/>
      <c r="C326" s="39"/>
      <c r="D326" s="20"/>
      <c r="E326" s="40"/>
      <c r="F326" s="40"/>
      <c r="G326" s="41"/>
      <c r="H326" s="40"/>
      <c r="I326" s="40"/>
      <c r="J326" s="40"/>
      <c r="L326" s="42"/>
      <c r="M326" s="43"/>
      <c r="N326" s="44"/>
      <c r="O326" s="45"/>
      <c r="P326" s="44"/>
      <c r="Q326" s="46"/>
      <c r="R326" s="45"/>
      <c r="S326" s="44"/>
      <c r="T326" s="44"/>
      <c r="U326" s="47"/>
      <c r="V326" s="47"/>
      <c r="X326" s="43"/>
      <c r="Y326" s="20"/>
      <c r="AE326" s="20"/>
    </row>
    <row r="327" customFormat="false" ht="15.75" hidden="false" customHeight="true" outlineLevel="0" collapsed="false">
      <c r="A327" s="37"/>
      <c r="B327" s="38"/>
      <c r="C327" s="39"/>
      <c r="D327" s="20"/>
      <c r="E327" s="40"/>
      <c r="F327" s="40"/>
      <c r="G327" s="41"/>
      <c r="H327" s="40"/>
      <c r="I327" s="40"/>
      <c r="J327" s="40"/>
      <c r="L327" s="42"/>
      <c r="M327" s="43"/>
      <c r="N327" s="44"/>
      <c r="O327" s="45"/>
      <c r="P327" s="44"/>
      <c r="Q327" s="46"/>
      <c r="R327" s="45"/>
      <c r="S327" s="44"/>
      <c r="T327" s="44"/>
      <c r="U327" s="47"/>
      <c r="V327" s="47"/>
      <c r="X327" s="43"/>
      <c r="Y327" s="20"/>
      <c r="AE327" s="20"/>
    </row>
    <row r="328" customFormat="false" ht="15.75" hidden="false" customHeight="true" outlineLevel="0" collapsed="false">
      <c r="A328" s="37"/>
      <c r="B328" s="38"/>
      <c r="C328" s="39"/>
      <c r="D328" s="20"/>
      <c r="E328" s="40"/>
      <c r="F328" s="40"/>
      <c r="G328" s="41"/>
      <c r="H328" s="40"/>
      <c r="I328" s="40"/>
      <c r="J328" s="40"/>
      <c r="L328" s="42"/>
      <c r="M328" s="43"/>
      <c r="N328" s="44"/>
      <c r="O328" s="45"/>
      <c r="P328" s="44"/>
      <c r="Q328" s="46"/>
      <c r="R328" s="45"/>
      <c r="S328" s="44"/>
      <c r="T328" s="44"/>
      <c r="U328" s="47"/>
      <c r="V328" s="47"/>
      <c r="X328" s="43"/>
      <c r="Y328" s="20"/>
      <c r="AE328" s="20"/>
    </row>
    <row r="329" customFormat="false" ht="15.75" hidden="false" customHeight="true" outlineLevel="0" collapsed="false">
      <c r="A329" s="37"/>
      <c r="B329" s="38"/>
      <c r="C329" s="39"/>
      <c r="D329" s="20"/>
      <c r="E329" s="40"/>
      <c r="F329" s="40"/>
      <c r="G329" s="41"/>
      <c r="H329" s="40"/>
      <c r="I329" s="40"/>
      <c r="J329" s="40"/>
      <c r="L329" s="42"/>
      <c r="M329" s="43"/>
      <c r="N329" s="44"/>
      <c r="O329" s="45"/>
      <c r="P329" s="44"/>
      <c r="Q329" s="46"/>
      <c r="R329" s="45"/>
      <c r="S329" s="44"/>
      <c r="T329" s="44"/>
      <c r="U329" s="47"/>
      <c r="V329" s="47"/>
      <c r="X329" s="43"/>
      <c r="Y329" s="20"/>
      <c r="AE329" s="20"/>
    </row>
    <row r="330" customFormat="false" ht="15.75" hidden="false" customHeight="true" outlineLevel="0" collapsed="false">
      <c r="A330" s="37"/>
      <c r="B330" s="38"/>
      <c r="C330" s="39"/>
      <c r="D330" s="20"/>
      <c r="E330" s="40"/>
      <c r="F330" s="40"/>
      <c r="G330" s="41"/>
      <c r="H330" s="40"/>
      <c r="I330" s="40"/>
      <c r="J330" s="40"/>
      <c r="L330" s="42"/>
      <c r="M330" s="43"/>
      <c r="N330" s="44"/>
      <c r="O330" s="45"/>
      <c r="P330" s="44"/>
      <c r="Q330" s="46"/>
      <c r="R330" s="45"/>
      <c r="S330" s="44"/>
      <c r="T330" s="44"/>
      <c r="U330" s="47"/>
      <c r="V330" s="47"/>
      <c r="X330" s="43"/>
      <c r="Y330" s="20"/>
      <c r="AE330" s="20"/>
    </row>
    <row r="331" customFormat="false" ht="15.75" hidden="false" customHeight="true" outlineLevel="0" collapsed="false">
      <c r="A331" s="37"/>
      <c r="B331" s="38"/>
      <c r="C331" s="39"/>
      <c r="D331" s="20"/>
      <c r="E331" s="40"/>
      <c r="F331" s="40"/>
      <c r="G331" s="41"/>
      <c r="H331" s="40"/>
      <c r="I331" s="40"/>
      <c r="J331" s="40"/>
      <c r="L331" s="42"/>
      <c r="M331" s="43"/>
      <c r="N331" s="44"/>
      <c r="O331" s="45"/>
      <c r="P331" s="44"/>
      <c r="Q331" s="46"/>
      <c r="R331" s="45"/>
      <c r="S331" s="44"/>
      <c r="T331" s="44"/>
      <c r="U331" s="47"/>
      <c r="V331" s="47"/>
      <c r="X331" s="43"/>
      <c r="Y331" s="20"/>
      <c r="AE331" s="20"/>
    </row>
    <row r="332" customFormat="false" ht="15.75" hidden="false" customHeight="true" outlineLevel="0" collapsed="false">
      <c r="A332" s="37"/>
      <c r="B332" s="38"/>
      <c r="C332" s="39"/>
      <c r="D332" s="20"/>
      <c r="E332" s="40"/>
      <c r="F332" s="40"/>
      <c r="G332" s="41"/>
      <c r="H332" s="40"/>
      <c r="I332" s="40"/>
      <c r="J332" s="40"/>
      <c r="L332" s="42"/>
      <c r="M332" s="43"/>
      <c r="N332" s="44"/>
      <c r="O332" s="45"/>
      <c r="P332" s="44"/>
      <c r="Q332" s="46"/>
      <c r="R332" s="45"/>
      <c r="S332" s="44"/>
      <c r="T332" s="44"/>
      <c r="U332" s="47"/>
      <c r="V332" s="47"/>
      <c r="X332" s="43"/>
      <c r="Y332" s="20"/>
      <c r="AE332" s="20"/>
    </row>
    <row r="333" customFormat="false" ht="15.75" hidden="false" customHeight="true" outlineLevel="0" collapsed="false">
      <c r="A333" s="37"/>
      <c r="B333" s="38"/>
      <c r="C333" s="39"/>
      <c r="D333" s="20"/>
      <c r="E333" s="40"/>
      <c r="F333" s="40"/>
      <c r="G333" s="41"/>
      <c r="H333" s="40"/>
      <c r="I333" s="40"/>
      <c r="J333" s="40"/>
      <c r="L333" s="42"/>
      <c r="M333" s="43"/>
      <c r="N333" s="44"/>
      <c r="O333" s="45"/>
      <c r="P333" s="44"/>
      <c r="Q333" s="46"/>
      <c r="R333" s="45"/>
      <c r="S333" s="44"/>
      <c r="T333" s="44"/>
      <c r="U333" s="47"/>
      <c r="V333" s="47"/>
      <c r="X333" s="43"/>
      <c r="Y333" s="20"/>
      <c r="AE333" s="20"/>
    </row>
    <row r="334" customFormat="false" ht="15.75" hidden="false" customHeight="true" outlineLevel="0" collapsed="false">
      <c r="A334" s="37"/>
      <c r="B334" s="38"/>
      <c r="C334" s="39"/>
      <c r="D334" s="20"/>
      <c r="E334" s="40"/>
      <c r="F334" s="40"/>
      <c r="G334" s="41"/>
      <c r="H334" s="40"/>
      <c r="I334" s="40"/>
      <c r="J334" s="40"/>
      <c r="L334" s="42"/>
      <c r="M334" s="43"/>
      <c r="N334" s="44"/>
      <c r="O334" s="45"/>
      <c r="P334" s="44"/>
      <c r="Q334" s="46"/>
      <c r="R334" s="45"/>
      <c r="S334" s="44"/>
      <c r="T334" s="44"/>
      <c r="U334" s="47"/>
      <c r="V334" s="47"/>
      <c r="X334" s="43"/>
      <c r="Y334" s="20"/>
      <c r="AE334" s="20"/>
    </row>
    <row r="335" customFormat="false" ht="15.75" hidden="false" customHeight="true" outlineLevel="0" collapsed="false">
      <c r="A335" s="37"/>
      <c r="B335" s="38"/>
      <c r="C335" s="39"/>
      <c r="D335" s="20"/>
      <c r="E335" s="40"/>
      <c r="F335" s="40"/>
      <c r="G335" s="41"/>
      <c r="H335" s="40"/>
      <c r="I335" s="40"/>
      <c r="J335" s="40"/>
      <c r="L335" s="42"/>
      <c r="M335" s="43"/>
      <c r="N335" s="44"/>
      <c r="O335" s="45"/>
      <c r="P335" s="44"/>
      <c r="Q335" s="46"/>
      <c r="R335" s="45"/>
      <c r="S335" s="44"/>
      <c r="T335" s="44"/>
      <c r="U335" s="47"/>
      <c r="V335" s="47"/>
      <c r="X335" s="43"/>
      <c r="Y335" s="20"/>
      <c r="AE335" s="20"/>
    </row>
    <row r="336" customFormat="false" ht="15.75" hidden="false" customHeight="true" outlineLevel="0" collapsed="false">
      <c r="A336" s="37"/>
      <c r="B336" s="38"/>
      <c r="C336" s="39"/>
      <c r="D336" s="20"/>
      <c r="E336" s="40"/>
      <c r="F336" s="40"/>
      <c r="G336" s="41"/>
      <c r="H336" s="40"/>
      <c r="I336" s="40"/>
      <c r="J336" s="40"/>
      <c r="L336" s="42"/>
      <c r="M336" s="43"/>
      <c r="N336" s="44"/>
      <c r="O336" s="45"/>
      <c r="P336" s="44"/>
      <c r="Q336" s="46"/>
      <c r="R336" s="45"/>
      <c r="S336" s="44"/>
      <c r="T336" s="44"/>
      <c r="U336" s="47"/>
      <c r="V336" s="47"/>
      <c r="X336" s="43"/>
      <c r="Y336" s="20"/>
      <c r="AE336" s="20"/>
    </row>
    <row r="337" customFormat="false" ht="15.75" hidden="false" customHeight="true" outlineLevel="0" collapsed="false">
      <c r="A337" s="37"/>
      <c r="B337" s="38"/>
      <c r="C337" s="39"/>
      <c r="D337" s="20"/>
      <c r="E337" s="40"/>
      <c r="F337" s="40"/>
      <c r="G337" s="41"/>
      <c r="H337" s="40"/>
      <c r="I337" s="40"/>
      <c r="J337" s="40"/>
      <c r="L337" s="42"/>
      <c r="M337" s="43"/>
      <c r="N337" s="44"/>
      <c r="O337" s="45"/>
      <c r="P337" s="44"/>
      <c r="Q337" s="46"/>
      <c r="R337" s="45"/>
      <c r="S337" s="44"/>
      <c r="T337" s="44"/>
      <c r="U337" s="47"/>
      <c r="V337" s="47"/>
      <c r="X337" s="43"/>
      <c r="Y337" s="20"/>
      <c r="AE337" s="20"/>
    </row>
    <row r="338" customFormat="false" ht="15.75" hidden="false" customHeight="true" outlineLevel="0" collapsed="false">
      <c r="A338" s="37"/>
      <c r="B338" s="38"/>
      <c r="C338" s="39"/>
      <c r="D338" s="20"/>
      <c r="E338" s="40"/>
      <c r="F338" s="40"/>
      <c r="G338" s="41"/>
      <c r="H338" s="40"/>
      <c r="I338" s="40"/>
      <c r="J338" s="40"/>
      <c r="L338" s="42"/>
      <c r="M338" s="43"/>
      <c r="N338" s="44"/>
      <c r="O338" s="45"/>
      <c r="P338" s="44"/>
      <c r="Q338" s="46"/>
      <c r="R338" s="45"/>
      <c r="S338" s="44"/>
      <c r="T338" s="44"/>
      <c r="U338" s="47"/>
      <c r="V338" s="47"/>
      <c r="X338" s="43"/>
      <c r="Y338" s="20"/>
      <c r="AE338" s="20"/>
    </row>
    <row r="339" customFormat="false" ht="15.75" hidden="false" customHeight="true" outlineLevel="0" collapsed="false">
      <c r="A339" s="37"/>
      <c r="B339" s="38"/>
      <c r="C339" s="39"/>
      <c r="D339" s="20"/>
      <c r="E339" s="40"/>
      <c r="F339" s="40"/>
      <c r="G339" s="41"/>
      <c r="H339" s="40"/>
      <c r="I339" s="40"/>
      <c r="J339" s="40"/>
      <c r="L339" s="42"/>
      <c r="M339" s="43"/>
      <c r="N339" s="44"/>
      <c r="O339" s="45"/>
      <c r="P339" s="44"/>
      <c r="Q339" s="46"/>
      <c r="R339" s="45"/>
      <c r="S339" s="44"/>
      <c r="T339" s="44"/>
      <c r="U339" s="47"/>
      <c r="V339" s="47"/>
      <c r="X339" s="43"/>
      <c r="Y339" s="20"/>
      <c r="AE339" s="20"/>
    </row>
    <row r="340" customFormat="false" ht="15.75" hidden="false" customHeight="true" outlineLevel="0" collapsed="false">
      <c r="A340" s="37"/>
      <c r="B340" s="38"/>
      <c r="C340" s="39"/>
      <c r="D340" s="20"/>
      <c r="E340" s="40"/>
      <c r="F340" s="40"/>
      <c r="G340" s="41"/>
      <c r="H340" s="40"/>
      <c r="I340" s="40"/>
      <c r="J340" s="40"/>
      <c r="L340" s="42"/>
      <c r="M340" s="43"/>
      <c r="N340" s="44"/>
      <c r="O340" s="45"/>
      <c r="P340" s="44"/>
      <c r="Q340" s="46"/>
      <c r="R340" s="45"/>
      <c r="S340" s="44"/>
      <c r="T340" s="44"/>
      <c r="U340" s="47"/>
      <c r="V340" s="47"/>
      <c r="X340" s="43"/>
      <c r="Y340" s="20"/>
      <c r="AE340" s="20"/>
    </row>
    <row r="341" customFormat="false" ht="15.75" hidden="false" customHeight="true" outlineLevel="0" collapsed="false">
      <c r="A341" s="37"/>
      <c r="B341" s="38"/>
      <c r="C341" s="39"/>
      <c r="D341" s="20"/>
      <c r="E341" s="40"/>
      <c r="F341" s="40"/>
      <c r="G341" s="41"/>
      <c r="H341" s="40"/>
      <c r="I341" s="40"/>
      <c r="J341" s="40"/>
      <c r="L341" s="42"/>
      <c r="M341" s="43"/>
      <c r="N341" s="44"/>
      <c r="O341" s="45"/>
      <c r="P341" s="44"/>
      <c r="Q341" s="46"/>
      <c r="R341" s="45"/>
      <c r="S341" s="44"/>
      <c r="T341" s="44"/>
      <c r="U341" s="47"/>
      <c r="V341" s="47"/>
      <c r="X341" s="43"/>
      <c r="Y341" s="20"/>
      <c r="AE341" s="20"/>
    </row>
    <row r="342" customFormat="false" ht="15.75" hidden="false" customHeight="true" outlineLevel="0" collapsed="false">
      <c r="A342" s="37"/>
      <c r="B342" s="38"/>
      <c r="C342" s="39"/>
      <c r="D342" s="20"/>
      <c r="E342" s="40"/>
      <c r="F342" s="40"/>
      <c r="G342" s="41"/>
      <c r="H342" s="40"/>
      <c r="I342" s="40"/>
      <c r="J342" s="40"/>
      <c r="L342" s="42"/>
      <c r="M342" s="43"/>
      <c r="N342" s="44"/>
      <c r="O342" s="45"/>
      <c r="P342" s="44"/>
      <c r="Q342" s="46"/>
      <c r="R342" s="45"/>
      <c r="S342" s="44"/>
      <c r="T342" s="44"/>
      <c r="U342" s="47"/>
      <c r="V342" s="47"/>
      <c r="X342" s="43"/>
      <c r="Y342" s="20"/>
      <c r="AE342" s="20"/>
    </row>
    <row r="343" customFormat="false" ht="15.75" hidden="false" customHeight="true" outlineLevel="0" collapsed="false">
      <c r="A343" s="37"/>
      <c r="B343" s="38"/>
      <c r="C343" s="39"/>
      <c r="D343" s="20"/>
      <c r="E343" s="40"/>
      <c r="F343" s="40"/>
      <c r="G343" s="41"/>
      <c r="H343" s="40"/>
      <c r="I343" s="40"/>
      <c r="J343" s="40"/>
      <c r="L343" s="42"/>
      <c r="M343" s="43"/>
      <c r="N343" s="44"/>
      <c r="O343" s="45"/>
      <c r="P343" s="44"/>
      <c r="Q343" s="46"/>
      <c r="R343" s="45"/>
      <c r="S343" s="44"/>
      <c r="T343" s="44"/>
      <c r="U343" s="47"/>
      <c r="V343" s="47"/>
      <c r="X343" s="43"/>
      <c r="Y343" s="20"/>
      <c r="AE343" s="20"/>
    </row>
    <row r="344" customFormat="false" ht="15.75" hidden="false" customHeight="true" outlineLevel="0" collapsed="false">
      <c r="A344" s="37"/>
      <c r="B344" s="38"/>
      <c r="C344" s="39"/>
      <c r="D344" s="20"/>
      <c r="E344" s="40"/>
      <c r="F344" s="40"/>
      <c r="G344" s="41"/>
      <c r="H344" s="40"/>
      <c r="I344" s="40"/>
      <c r="J344" s="40"/>
      <c r="L344" s="42"/>
      <c r="M344" s="43"/>
      <c r="N344" s="44"/>
      <c r="O344" s="45"/>
      <c r="P344" s="44"/>
      <c r="Q344" s="46"/>
      <c r="R344" s="45"/>
      <c r="S344" s="44"/>
      <c r="T344" s="44"/>
      <c r="U344" s="47"/>
      <c r="V344" s="47"/>
      <c r="X344" s="43"/>
      <c r="Y344" s="20"/>
      <c r="AE344" s="20"/>
    </row>
    <row r="345" customFormat="false" ht="15.75" hidden="false" customHeight="true" outlineLevel="0" collapsed="false">
      <c r="A345" s="37"/>
      <c r="B345" s="38"/>
      <c r="C345" s="39"/>
      <c r="D345" s="20"/>
      <c r="E345" s="40"/>
      <c r="F345" s="40"/>
      <c r="G345" s="41"/>
      <c r="H345" s="40"/>
      <c r="I345" s="40"/>
      <c r="J345" s="40"/>
      <c r="L345" s="42"/>
      <c r="M345" s="43"/>
      <c r="N345" s="44"/>
      <c r="O345" s="45"/>
      <c r="P345" s="44"/>
      <c r="Q345" s="46"/>
      <c r="R345" s="45"/>
      <c r="S345" s="44"/>
      <c r="T345" s="44"/>
      <c r="U345" s="47"/>
      <c r="V345" s="47"/>
      <c r="X345" s="43"/>
      <c r="Y345" s="20"/>
      <c r="AE345" s="20"/>
    </row>
    <row r="346" customFormat="false" ht="15.75" hidden="false" customHeight="true" outlineLevel="0" collapsed="false">
      <c r="A346" s="37"/>
      <c r="B346" s="38"/>
      <c r="C346" s="39"/>
      <c r="D346" s="20"/>
      <c r="E346" s="40"/>
      <c r="F346" s="40"/>
      <c r="G346" s="41"/>
      <c r="H346" s="40"/>
      <c r="I346" s="40"/>
      <c r="J346" s="40"/>
      <c r="L346" s="42"/>
      <c r="M346" s="43"/>
      <c r="N346" s="44"/>
      <c r="O346" s="45"/>
      <c r="P346" s="44"/>
      <c r="Q346" s="46"/>
      <c r="R346" s="45"/>
      <c r="S346" s="44"/>
      <c r="T346" s="44"/>
      <c r="U346" s="47"/>
      <c r="V346" s="47"/>
      <c r="X346" s="43"/>
      <c r="Y346" s="20"/>
      <c r="AE346" s="20"/>
    </row>
    <row r="347" customFormat="false" ht="15.75" hidden="false" customHeight="true" outlineLevel="0" collapsed="false">
      <c r="A347" s="37"/>
      <c r="B347" s="38"/>
      <c r="C347" s="39"/>
      <c r="D347" s="20"/>
      <c r="E347" s="40"/>
      <c r="F347" s="40"/>
      <c r="G347" s="41"/>
      <c r="H347" s="40"/>
      <c r="I347" s="40"/>
      <c r="J347" s="40"/>
      <c r="L347" s="42"/>
      <c r="M347" s="43"/>
      <c r="N347" s="44"/>
      <c r="O347" s="45"/>
      <c r="P347" s="44"/>
      <c r="Q347" s="46"/>
      <c r="R347" s="45"/>
      <c r="S347" s="44"/>
      <c r="T347" s="44"/>
      <c r="U347" s="47"/>
      <c r="V347" s="47"/>
      <c r="X347" s="43"/>
      <c r="Y347" s="20"/>
      <c r="AE347" s="20"/>
    </row>
    <row r="348" customFormat="false" ht="15.75" hidden="false" customHeight="true" outlineLevel="0" collapsed="false">
      <c r="A348" s="37"/>
      <c r="B348" s="38"/>
      <c r="C348" s="39"/>
      <c r="D348" s="20"/>
      <c r="E348" s="40"/>
      <c r="F348" s="40"/>
      <c r="G348" s="41"/>
      <c r="H348" s="40"/>
      <c r="I348" s="40"/>
      <c r="J348" s="40"/>
      <c r="L348" s="42"/>
      <c r="M348" s="43"/>
      <c r="N348" s="44"/>
      <c r="O348" s="45"/>
      <c r="P348" s="44"/>
      <c r="Q348" s="46"/>
      <c r="R348" s="45"/>
      <c r="S348" s="44"/>
      <c r="T348" s="44"/>
      <c r="U348" s="47"/>
      <c r="V348" s="47"/>
      <c r="X348" s="43"/>
      <c r="Y348" s="20"/>
      <c r="AE348" s="20"/>
    </row>
    <row r="349" customFormat="false" ht="15.75" hidden="false" customHeight="true" outlineLevel="0" collapsed="false">
      <c r="A349" s="37"/>
      <c r="B349" s="38"/>
      <c r="C349" s="39"/>
      <c r="D349" s="20"/>
      <c r="E349" s="40"/>
      <c r="F349" s="40"/>
      <c r="G349" s="41"/>
      <c r="H349" s="40"/>
      <c r="I349" s="40"/>
      <c r="J349" s="40"/>
      <c r="L349" s="42"/>
      <c r="M349" s="43"/>
      <c r="N349" s="44"/>
      <c r="O349" s="45"/>
      <c r="P349" s="44"/>
      <c r="Q349" s="46"/>
      <c r="R349" s="45"/>
      <c r="S349" s="44"/>
      <c r="T349" s="44"/>
      <c r="U349" s="47"/>
      <c r="V349" s="47"/>
      <c r="X349" s="43"/>
      <c r="Y349" s="20"/>
      <c r="AE349" s="20"/>
    </row>
    <row r="350" customFormat="false" ht="15.75" hidden="false" customHeight="true" outlineLevel="0" collapsed="false">
      <c r="A350" s="37"/>
      <c r="B350" s="38"/>
      <c r="C350" s="39"/>
      <c r="D350" s="20"/>
      <c r="E350" s="40"/>
      <c r="F350" s="40"/>
      <c r="G350" s="41"/>
      <c r="H350" s="40"/>
      <c r="I350" s="40"/>
      <c r="J350" s="40"/>
      <c r="L350" s="42"/>
      <c r="M350" s="43"/>
      <c r="N350" s="44"/>
      <c r="O350" s="45"/>
      <c r="P350" s="44"/>
      <c r="Q350" s="46"/>
      <c r="R350" s="45"/>
      <c r="S350" s="44"/>
      <c r="T350" s="44"/>
      <c r="U350" s="47"/>
      <c r="V350" s="47"/>
      <c r="X350" s="43"/>
      <c r="Y350" s="20"/>
      <c r="AE350" s="20"/>
    </row>
    <row r="351" customFormat="false" ht="15.75" hidden="false" customHeight="true" outlineLevel="0" collapsed="false">
      <c r="A351" s="37"/>
      <c r="B351" s="38"/>
      <c r="C351" s="39"/>
      <c r="D351" s="20"/>
      <c r="E351" s="40"/>
      <c r="F351" s="40"/>
      <c r="G351" s="41"/>
      <c r="H351" s="40"/>
      <c r="I351" s="40"/>
      <c r="J351" s="40"/>
      <c r="L351" s="42"/>
      <c r="M351" s="43"/>
      <c r="N351" s="44"/>
      <c r="O351" s="45"/>
      <c r="P351" s="44"/>
      <c r="Q351" s="46"/>
      <c r="R351" s="45"/>
      <c r="S351" s="44"/>
      <c r="T351" s="44"/>
      <c r="U351" s="47"/>
      <c r="V351" s="47"/>
      <c r="X351" s="43"/>
      <c r="Y351" s="20"/>
      <c r="AE351" s="20"/>
    </row>
    <row r="352" customFormat="false" ht="15.75" hidden="false" customHeight="true" outlineLevel="0" collapsed="false">
      <c r="A352" s="37"/>
      <c r="B352" s="38"/>
      <c r="C352" s="39"/>
      <c r="D352" s="20"/>
      <c r="E352" s="40"/>
      <c r="F352" s="40"/>
      <c r="G352" s="41"/>
      <c r="H352" s="40"/>
      <c r="I352" s="40"/>
      <c r="J352" s="40"/>
      <c r="L352" s="42"/>
      <c r="M352" s="43"/>
      <c r="N352" s="44"/>
      <c r="O352" s="45"/>
      <c r="P352" s="44"/>
      <c r="Q352" s="46"/>
      <c r="R352" s="45"/>
      <c r="S352" s="44"/>
      <c r="T352" s="44"/>
      <c r="U352" s="47"/>
      <c r="V352" s="47"/>
      <c r="X352" s="43"/>
      <c r="Y352" s="20"/>
      <c r="AE352" s="20"/>
    </row>
    <row r="353" customFormat="false" ht="15.75" hidden="false" customHeight="true" outlineLevel="0" collapsed="false">
      <c r="A353" s="37"/>
      <c r="B353" s="38"/>
      <c r="C353" s="39"/>
      <c r="D353" s="20"/>
      <c r="E353" s="40"/>
      <c r="F353" s="40"/>
      <c r="G353" s="41"/>
      <c r="H353" s="40"/>
      <c r="I353" s="40"/>
      <c r="J353" s="40"/>
      <c r="L353" s="42"/>
      <c r="M353" s="43"/>
      <c r="N353" s="44"/>
      <c r="O353" s="45"/>
      <c r="P353" s="44"/>
      <c r="Q353" s="46"/>
      <c r="R353" s="45"/>
      <c r="S353" s="44"/>
      <c r="T353" s="44"/>
      <c r="U353" s="47"/>
      <c r="V353" s="47"/>
      <c r="X353" s="43"/>
      <c r="Y353" s="20"/>
      <c r="AE353" s="20"/>
    </row>
    <row r="354" customFormat="false" ht="15.75" hidden="false" customHeight="true" outlineLevel="0" collapsed="false">
      <c r="A354" s="37"/>
      <c r="B354" s="38"/>
      <c r="C354" s="39"/>
      <c r="D354" s="20"/>
      <c r="E354" s="40"/>
      <c r="F354" s="40"/>
      <c r="G354" s="41"/>
      <c r="H354" s="40"/>
      <c r="I354" s="40"/>
      <c r="J354" s="40"/>
      <c r="L354" s="42"/>
      <c r="M354" s="43"/>
      <c r="N354" s="44"/>
      <c r="O354" s="45"/>
      <c r="P354" s="44"/>
      <c r="Q354" s="46"/>
      <c r="R354" s="45"/>
      <c r="S354" s="44"/>
      <c r="T354" s="44"/>
      <c r="U354" s="47"/>
      <c r="V354" s="47"/>
      <c r="X354" s="43"/>
      <c r="Y354" s="20"/>
      <c r="AE354" s="20"/>
    </row>
    <row r="355" customFormat="false" ht="15.75" hidden="false" customHeight="true" outlineLevel="0" collapsed="false">
      <c r="A355" s="37"/>
      <c r="B355" s="38"/>
      <c r="C355" s="39"/>
      <c r="D355" s="20"/>
      <c r="E355" s="40"/>
      <c r="F355" s="40"/>
      <c r="G355" s="41"/>
      <c r="H355" s="40"/>
      <c r="I355" s="40"/>
      <c r="J355" s="40"/>
      <c r="L355" s="42"/>
      <c r="M355" s="43"/>
      <c r="N355" s="44"/>
      <c r="O355" s="45"/>
      <c r="P355" s="44"/>
      <c r="Q355" s="46"/>
      <c r="R355" s="45"/>
      <c r="S355" s="44"/>
      <c r="T355" s="44"/>
      <c r="U355" s="47"/>
      <c r="V355" s="47"/>
      <c r="X355" s="43"/>
      <c r="Y355" s="20"/>
      <c r="AE355" s="20"/>
    </row>
    <row r="356" customFormat="false" ht="15.75" hidden="false" customHeight="true" outlineLevel="0" collapsed="false">
      <c r="A356" s="37"/>
      <c r="B356" s="38"/>
      <c r="C356" s="39"/>
      <c r="D356" s="20"/>
      <c r="E356" s="40"/>
      <c r="F356" s="40"/>
      <c r="G356" s="41"/>
      <c r="H356" s="40"/>
      <c r="I356" s="40"/>
      <c r="J356" s="40"/>
      <c r="L356" s="42"/>
      <c r="M356" s="43"/>
      <c r="N356" s="44"/>
      <c r="O356" s="45"/>
      <c r="P356" s="44"/>
      <c r="Q356" s="46"/>
      <c r="R356" s="45"/>
      <c r="S356" s="44"/>
      <c r="T356" s="44"/>
      <c r="U356" s="47"/>
      <c r="V356" s="47"/>
      <c r="X356" s="43"/>
      <c r="Y356" s="20"/>
      <c r="AE356" s="20"/>
    </row>
    <row r="357" customFormat="false" ht="15.75" hidden="false" customHeight="true" outlineLevel="0" collapsed="false">
      <c r="A357" s="37"/>
      <c r="B357" s="38"/>
      <c r="C357" s="39"/>
      <c r="D357" s="20"/>
      <c r="E357" s="40"/>
      <c r="F357" s="40"/>
      <c r="G357" s="41"/>
      <c r="H357" s="40"/>
      <c r="I357" s="40"/>
      <c r="J357" s="40"/>
      <c r="L357" s="42"/>
      <c r="M357" s="43"/>
      <c r="N357" s="44"/>
      <c r="O357" s="45"/>
      <c r="P357" s="44"/>
      <c r="Q357" s="46"/>
      <c r="R357" s="45"/>
      <c r="S357" s="44"/>
      <c r="T357" s="44"/>
      <c r="U357" s="47"/>
      <c r="V357" s="47"/>
      <c r="X357" s="43"/>
      <c r="Y357" s="20"/>
      <c r="AE357" s="20"/>
    </row>
    <row r="358" customFormat="false" ht="15.75" hidden="false" customHeight="true" outlineLevel="0" collapsed="false">
      <c r="A358" s="37"/>
      <c r="B358" s="38"/>
      <c r="C358" s="39"/>
      <c r="D358" s="20"/>
      <c r="E358" s="40"/>
      <c r="F358" s="40"/>
      <c r="G358" s="41"/>
      <c r="H358" s="40"/>
      <c r="I358" s="40"/>
      <c r="J358" s="40"/>
      <c r="L358" s="42"/>
      <c r="M358" s="43"/>
      <c r="N358" s="44"/>
      <c r="O358" s="45"/>
      <c r="P358" s="44"/>
      <c r="Q358" s="46"/>
      <c r="R358" s="45"/>
      <c r="S358" s="44"/>
      <c r="T358" s="44"/>
      <c r="U358" s="47"/>
      <c r="V358" s="47"/>
      <c r="X358" s="43"/>
      <c r="Y358" s="20"/>
      <c r="AE358" s="20"/>
    </row>
    <row r="359" customFormat="false" ht="15.75" hidden="false" customHeight="true" outlineLevel="0" collapsed="false">
      <c r="A359" s="37"/>
      <c r="B359" s="38"/>
      <c r="C359" s="39"/>
      <c r="D359" s="20"/>
      <c r="E359" s="40"/>
      <c r="F359" s="40"/>
      <c r="G359" s="41"/>
      <c r="H359" s="40"/>
      <c r="I359" s="40"/>
      <c r="J359" s="40"/>
      <c r="L359" s="42"/>
      <c r="M359" s="43"/>
      <c r="N359" s="44"/>
      <c r="O359" s="45"/>
      <c r="P359" s="44"/>
      <c r="Q359" s="46"/>
      <c r="R359" s="45"/>
      <c r="S359" s="44"/>
      <c r="T359" s="44"/>
      <c r="U359" s="47"/>
      <c r="V359" s="47"/>
      <c r="X359" s="43"/>
      <c r="Y359" s="20"/>
      <c r="AE359" s="20"/>
    </row>
    <row r="360" customFormat="false" ht="15.75" hidden="false" customHeight="true" outlineLevel="0" collapsed="false">
      <c r="A360" s="37"/>
      <c r="B360" s="38"/>
      <c r="C360" s="39"/>
      <c r="D360" s="20"/>
      <c r="E360" s="40"/>
      <c r="F360" s="40"/>
      <c r="G360" s="41"/>
      <c r="H360" s="40"/>
      <c r="I360" s="40"/>
      <c r="J360" s="40"/>
      <c r="L360" s="42"/>
      <c r="M360" s="43"/>
      <c r="N360" s="44"/>
      <c r="O360" s="45"/>
      <c r="P360" s="44"/>
      <c r="Q360" s="46"/>
      <c r="R360" s="45"/>
      <c r="S360" s="44"/>
      <c r="T360" s="44"/>
      <c r="U360" s="47"/>
      <c r="V360" s="47"/>
      <c r="X360" s="43"/>
      <c r="Y360" s="20"/>
      <c r="AE360" s="20"/>
    </row>
    <row r="361" customFormat="false" ht="15.75" hidden="false" customHeight="true" outlineLevel="0" collapsed="false">
      <c r="A361" s="37"/>
      <c r="B361" s="38"/>
      <c r="C361" s="39"/>
      <c r="D361" s="20"/>
      <c r="E361" s="40"/>
      <c r="F361" s="40"/>
      <c r="G361" s="41"/>
      <c r="H361" s="40"/>
      <c r="I361" s="40"/>
      <c r="J361" s="40"/>
      <c r="L361" s="42"/>
      <c r="M361" s="43"/>
      <c r="N361" s="44"/>
      <c r="O361" s="45"/>
      <c r="P361" s="44"/>
      <c r="Q361" s="46"/>
      <c r="R361" s="45"/>
      <c r="S361" s="44"/>
      <c r="T361" s="44"/>
      <c r="U361" s="47"/>
      <c r="V361" s="47"/>
      <c r="X361" s="43"/>
      <c r="Y361" s="20"/>
      <c r="AE361" s="20"/>
    </row>
    <row r="362" customFormat="false" ht="15.75" hidden="false" customHeight="true" outlineLevel="0" collapsed="false">
      <c r="A362" s="37"/>
      <c r="B362" s="38"/>
      <c r="C362" s="39"/>
      <c r="D362" s="20"/>
      <c r="E362" s="40"/>
      <c r="F362" s="40"/>
      <c r="G362" s="41"/>
      <c r="H362" s="40"/>
      <c r="I362" s="40"/>
      <c r="J362" s="40"/>
      <c r="L362" s="42"/>
      <c r="M362" s="43"/>
      <c r="N362" s="44"/>
      <c r="O362" s="45"/>
      <c r="P362" s="44"/>
      <c r="Q362" s="46"/>
      <c r="R362" s="45"/>
      <c r="S362" s="44"/>
      <c r="T362" s="44"/>
      <c r="U362" s="47"/>
      <c r="V362" s="47"/>
      <c r="X362" s="43"/>
      <c r="Y362" s="20"/>
      <c r="AE362" s="20"/>
    </row>
    <row r="363" customFormat="false" ht="15.75" hidden="false" customHeight="true" outlineLevel="0" collapsed="false">
      <c r="A363" s="37"/>
      <c r="B363" s="38"/>
      <c r="C363" s="39"/>
      <c r="D363" s="20"/>
      <c r="E363" s="40"/>
      <c r="F363" s="40"/>
      <c r="G363" s="41"/>
      <c r="H363" s="40"/>
      <c r="I363" s="40"/>
      <c r="J363" s="40"/>
      <c r="L363" s="42"/>
      <c r="M363" s="43"/>
      <c r="N363" s="44"/>
      <c r="O363" s="45"/>
      <c r="P363" s="44"/>
      <c r="Q363" s="46"/>
      <c r="R363" s="45"/>
      <c r="S363" s="44"/>
      <c r="T363" s="44"/>
      <c r="U363" s="47"/>
      <c r="V363" s="47"/>
      <c r="X363" s="43"/>
      <c r="Y363" s="20"/>
      <c r="AE363" s="20"/>
    </row>
    <row r="364" customFormat="false" ht="15.75" hidden="false" customHeight="true" outlineLevel="0" collapsed="false">
      <c r="A364" s="37"/>
      <c r="B364" s="38"/>
      <c r="C364" s="39"/>
      <c r="D364" s="20"/>
      <c r="E364" s="40"/>
      <c r="F364" s="40"/>
      <c r="G364" s="41"/>
      <c r="H364" s="40"/>
      <c r="I364" s="40"/>
      <c r="J364" s="40"/>
      <c r="L364" s="42"/>
      <c r="M364" s="43"/>
      <c r="N364" s="44"/>
      <c r="O364" s="45"/>
      <c r="P364" s="44"/>
      <c r="Q364" s="46"/>
      <c r="R364" s="45"/>
      <c r="S364" s="44"/>
      <c r="T364" s="44"/>
      <c r="U364" s="47"/>
      <c r="V364" s="47"/>
      <c r="X364" s="43"/>
      <c r="Y364" s="20"/>
      <c r="AE364" s="20"/>
    </row>
    <row r="365" customFormat="false" ht="15.75" hidden="false" customHeight="true" outlineLevel="0" collapsed="false">
      <c r="A365" s="37"/>
      <c r="B365" s="38"/>
      <c r="C365" s="39"/>
      <c r="D365" s="20"/>
      <c r="E365" s="40"/>
      <c r="F365" s="40"/>
      <c r="G365" s="41"/>
      <c r="H365" s="40"/>
      <c r="I365" s="40"/>
      <c r="J365" s="40"/>
      <c r="L365" s="42"/>
      <c r="M365" s="43"/>
      <c r="N365" s="44"/>
      <c r="O365" s="45"/>
      <c r="P365" s="44"/>
      <c r="Q365" s="46"/>
      <c r="R365" s="45"/>
      <c r="S365" s="44"/>
      <c r="T365" s="44"/>
      <c r="U365" s="47"/>
      <c r="V365" s="47"/>
      <c r="X365" s="43"/>
      <c r="Y365" s="20"/>
      <c r="AE365" s="20"/>
    </row>
    <row r="366" customFormat="false" ht="15.75" hidden="false" customHeight="true" outlineLevel="0" collapsed="false">
      <c r="A366" s="37"/>
      <c r="B366" s="38"/>
      <c r="C366" s="39"/>
      <c r="D366" s="20"/>
      <c r="E366" s="40"/>
      <c r="F366" s="40"/>
      <c r="G366" s="41"/>
      <c r="H366" s="40"/>
      <c r="I366" s="40"/>
      <c r="J366" s="40"/>
      <c r="L366" s="42"/>
      <c r="M366" s="43"/>
      <c r="N366" s="44"/>
      <c r="O366" s="45"/>
      <c r="P366" s="44"/>
      <c r="Q366" s="46"/>
      <c r="R366" s="45"/>
      <c r="S366" s="44"/>
      <c r="T366" s="44"/>
      <c r="U366" s="47"/>
      <c r="V366" s="47"/>
      <c r="X366" s="43"/>
      <c r="Y366" s="20"/>
      <c r="AE366" s="20"/>
    </row>
    <row r="367" customFormat="false" ht="15.75" hidden="false" customHeight="true" outlineLevel="0" collapsed="false">
      <c r="A367" s="37"/>
      <c r="B367" s="38"/>
      <c r="C367" s="39"/>
      <c r="D367" s="20"/>
      <c r="E367" s="40"/>
      <c r="F367" s="40"/>
      <c r="G367" s="41"/>
      <c r="H367" s="40"/>
      <c r="I367" s="40"/>
      <c r="J367" s="40"/>
      <c r="L367" s="42"/>
      <c r="M367" s="43"/>
      <c r="N367" s="44"/>
      <c r="O367" s="45"/>
      <c r="P367" s="44"/>
      <c r="Q367" s="46"/>
      <c r="R367" s="45"/>
      <c r="S367" s="44"/>
      <c r="T367" s="44"/>
      <c r="U367" s="47"/>
      <c r="V367" s="47"/>
      <c r="X367" s="43"/>
      <c r="Y367" s="20"/>
      <c r="AE367" s="20"/>
    </row>
    <row r="368" customFormat="false" ht="15.75" hidden="false" customHeight="true" outlineLevel="0" collapsed="false">
      <c r="A368" s="37"/>
      <c r="B368" s="38"/>
      <c r="C368" s="39"/>
      <c r="D368" s="20"/>
      <c r="E368" s="40"/>
      <c r="F368" s="40"/>
      <c r="G368" s="41"/>
      <c r="H368" s="40"/>
      <c r="I368" s="40"/>
      <c r="J368" s="40"/>
      <c r="L368" s="42"/>
      <c r="M368" s="43"/>
      <c r="N368" s="44"/>
      <c r="O368" s="45"/>
      <c r="P368" s="44"/>
      <c r="Q368" s="46"/>
      <c r="R368" s="45"/>
      <c r="S368" s="44"/>
      <c r="T368" s="44"/>
      <c r="U368" s="47"/>
      <c r="V368" s="47"/>
      <c r="X368" s="43"/>
      <c r="Y368" s="20"/>
      <c r="AE368" s="20"/>
    </row>
    <row r="369" customFormat="false" ht="15.75" hidden="false" customHeight="true" outlineLevel="0" collapsed="false">
      <c r="A369" s="37"/>
      <c r="B369" s="38"/>
      <c r="C369" s="39"/>
      <c r="D369" s="20"/>
      <c r="E369" s="40"/>
      <c r="F369" s="40"/>
      <c r="G369" s="41"/>
      <c r="H369" s="40"/>
      <c r="I369" s="40"/>
      <c r="J369" s="40"/>
      <c r="L369" s="42"/>
      <c r="M369" s="43"/>
      <c r="N369" s="44"/>
      <c r="O369" s="45"/>
      <c r="P369" s="44"/>
      <c r="Q369" s="46"/>
      <c r="R369" s="45"/>
      <c r="S369" s="44"/>
      <c r="T369" s="44"/>
      <c r="U369" s="47"/>
      <c r="V369" s="47"/>
      <c r="X369" s="43"/>
      <c r="Y369" s="20"/>
      <c r="AE369" s="20"/>
    </row>
    <row r="370" customFormat="false" ht="15.75" hidden="false" customHeight="true" outlineLevel="0" collapsed="false">
      <c r="A370" s="37"/>
      <c r="B370" s="38"/>
      <c r="C370" s="39"/>
      <c r="D370" s="20"/>
      <c r="E370" s="40"/>
      <c r="F370" s="40"/>
      <c r="G370" s="41"/>
      <c r="H370" s="40"/>
      <c r="I370" s="40"/>
      <c r="J370" s="40"/>
      <c r="L370" s="42"/>
      <c r="M370" s="43"/>
      <c r="N370" s="44"/>
      <c r="O370" s="45"/>
      <c r="P370" s="44"/>
      <c r="Q370" s="46"/>
      <c r="R370" s="45"/>
      <c r="S370" s="44"/>
      <c r="T370" s="44"/>
      <c r="U370" s="47"/>
      <c r="V370" s="47"/>
      <c r="X370" s="43"/>
      <c r="Y370" s="20"/>
      <c r="AE370" s="20"/>
    </row>
    <row r="371" customFormat="false" ht="15.75" hidden="false" customHeight="true" outlineLevel="0" collapsed="false">
      <c r="A371" s="37"/>
      <c r="B371" s="38"/>
      <c r="C371" s="39"/>
      <c r="D371" s="20"/>
      <c r="E371" s="40"/>
      <c r="F371" s="40"/>
      <c r="G371" s="41"/>
      <c r="H371" s="40"/>
      <c r="I371" s="40"/>
      <c r="J371" s="40"/>
      <c r="L371" s="42"/>
      <c r="M371" s="43"/>
      <c r="N371" s="44"/>
      <c r="O371" s="45"/>
      <c r="P371" s="44"/>
      <c r="Q371" s="46"/>
      <c r="R371" s="45"/>
      <c r="S371" s="44"/>
      <c r="T371" s="44"/>
      <c r="U371" s="47"/>
      <c r="V371" s="47"/>
      <c r="X371" s="43"/>
      <c r="Y371" s="20"/>
      <c r="AE371" s="20"/>
    </row>
    <row r="372" customFormat="false" ht="15.75" hidden="false" customHeight="true" outlineLevel="0" collapsed="false">
      <c r="A372" s="37"/>
      <c r="B372" s="38"/>
      <c r="C372" s="39"/>
      <c r="D372" s="20"/>
      <c r="E372" s="40"/>
      <c r="F372" s="40"/>
      <c r="G372" s="41"/>
      <c r="H372" s="40"/>
      <c r="I372" s="40"/>
      <c r="J372" s="40"/>
      <c r="L372" s="42"/>
      <c r="M372" s="43"/>
      <c r="N372" s="44"/>
      <c r="O372" s="45"/>
      <c r="P372" s="44"/>
      <c r="Q372" s="46"/>
      <c r="R372" s="45"/>
      <c r="S372" s="44"/>
      <c r="T372" s="44"/>
      <c r="U372" s="47"/>
      <c r="V372" s="47"/>
      <c r="X372" s="43"/>
      <c r="Y372" s="20"/>
      <c r="AE372" s="20"/>
    </row>
    <row r="373" customFormat="false" ht="15.75" hidden="false" customHeight="true" outlineLevel="0" collapsed="false">
      <c r="A373" s="37"/>
      <c r="B373" s="38"/>
      <c r="C373" s="39"/>
      <c r="D373" s="20"/>
      <c r="E373" s="40"/>
      <c r="F373" s="40"/>
      <c r="G373" s="41"/>
      <c r="H373" s="40"/>
      <c r="I373" s="40"/>
      <c r="J373" s="40"/>
      <c r="L373" s="42"/>
      <c r="M373" s="43"/>
      <c r="N373" s="44"/>
      <c r="O373" s="45"/>
      <c r="P373" s="44"/>
      <c r="Q373" s="46"/>
      <c r="R373" s="45"/>
      <c r="S373" s="44"/>
      <c r="T373" s="44"/>
      <c r="U373" s="47"/>
      <c r="V373" s="47"/>
      <c r="X373" s="43"/>
      <c r="Y373" s="20"/>
      <c r="AE373" s="20"/>
    </row>
    <row r="374" customFormat="false" ht="15.75" hidden="false" customHeight="true" outlineLevel="0" collapsed="false">
      <c r="A374" s="37"/>
      <c r="B374" s="38"/>
      <c r="C374" s="39"/>
      <c r="D374" s="20"/>
      <c r="E374" s="40"/>
      <c r="F374" s="40"/>
      <c r="G374" s="41"/>
      <c r="H374" s="40"/>
      <c r="I374" s="40"/>
      <c r="J374" s="40"/>
      <c r="L374" s="42"/>
      <c r="M374" s="43"/>
      <c r="N374" s="44"/>
      <c r="O374" s="45"/>
      <c r="P374" s="44"/>
      <c r="Q374" s="46"/>
      <c r="R374" s="45"/>
      <c r="S374" s="44"/>
      <c r="T374" s="44"/>
      <c r="U374" s="47"/>
      <c r="V374" s="47"/>
      <c r="X374" s="43"/>
      <c r="Y374" s="20"/>
      <c r="AE374" s="20"/>
    </row>
    <row r="375" customFormat="false" ht="15.75" hidden="false" customHeight="true" outlineLevel="0" collapsed="false">
      <c r="A375" s="37"/>
      <c r="B375" s="38"/>
      <c r="C375" s="39"/>
      <c r="D375" s="20"/>
      <c r="E375" s="40"/>
      <c r="F375" s="40"/>
      <c r="G375" s="41"/>
      <c r="H375" s="40"/>
      <c r="I375" s="40"/>
      <c r="J375" s="40"/>
      <c r="L375" s="42"/>
      <c r="M375" s="43"/>
      <c r="N375" s="44"/>
      <c r="O375" s="45"/>
      <c r="P375" s="44"/>
      <c r="Q375" s="46"/>
      <c r="R375" s="45"/>
      <c r="S375" s="44"/>
      <c r="T375" s="44"/>
      <c r="U375" s="47"/>
      <c r="V375" s="47"/>
      <c r="X375" s="43"/>
      <c r="Y375" s="20"/>
      <c r="AE375" s="20"/>
    </row>
    <row r="376" customFormat="false" ht="15.75" hidden="false" customHeight="true" outlineLevel="0" collapsed="false">
      <c r="A376" s="37"/>
      <c r="B376" s="38"/>
      <c r="C376" s="39"/>
      <c r="D376" s="20"/>
      <c r="E376" s="40"/>
      <c r="F376" s="40"/>
      <c r="G376" s="41"/>
      <c r="H376" s="40"/>
      <c r="I376" s="40"/>
      <c r="J376" s="40"/>
      <c r="L376" s="42"/>
      <c r="M376" s="43"/>
      <c r="N376" s="44"/>
      <c r="O376" s="45"/>
      <c r="P376" s="44"/>
      <c r="Q376" s="46"/>
      <c r="R376" s="45"/>
      <c r="S376" s="44"/>
      <c r="T376" s="44"/>
      <c r="U376" s="47"/>
      <c r="V376" s="47"/>
      <c r="X376" s="43"/>
      <c r="Y376" s="20"/>
      <c r="AE376" s="20"/>
    </row>
    <row r="377" customFormat="false" ht="15.75" hidden="false" customHeight="true" outlineLevel="0" collapsed="false">
      <c r="A377" s="37"/>
      <c r="B377" s="38"/>
      <c r="C377" s="39"/>
      <c r="D377" s="20"/>
      <c r="E377" s="40"/>
      <c r="F377" s="40"/>
      <c r="G377" s="41"/>
      <c r="H377" s="40"/>
      <c r="I377" s="40"/>
      <c r="J377" s="40"/>
      <c r="L377" s="42"/>
      <c r="M377" s="43"/>
      <c r="N377" s="44"/>
      <c r="O377" s="45"/>
      <c r="P377" s="44"/>
      <c r="Q377" s="46"/>
      <c r="R377" s="45"/>
      <c r="S377" s="44"/>
      <c r="T377" s="44"/>
      <c r="U377" s="47"/>
      <c r="V377" s="47"/>
      <c r="X377" s="43"/>
      <c r="Y377" s="20"/>
      <c r="AE377" s="20"/>
    </row>
    <row r="378" customFormat="false" ht="15.75" hidden="false" customHeight="true" outlineLevel="0" collapsed="false">
      <c r="A378" s="37"/>
      <c r="B378" s="38"/>
      <c r="C378" s="39"/>
      <c r="D378" s="20"/>
      <c r="E378" s="40"/>
      <c r="F378" s="40"/>
      <c r="G378" s="41"/>
      <c r="H378" s="40"/>
      <c r="I378" s="40"/>
      <c r="J378" s="40"/>
      <c r="L378" s="42"/>
      <c r="M378" s="43"/>
      <c r="N378" s="44"/>
      <c r="O378" s="45"/>
      <c r="P378" s="44"/>
      <c r="Q378" s="46"/>
      <c r="R378" s="45"/>
      <c r="S378" s="44"/>
      <c r="T378" s="44"/>
      <c r="U378" s="47"/>
      <c r="V378" s="47"/>
      <c r="X378" s="43"/>
      <c r="Y378" s="20"/>
      <c r="AE378" s="20"/>
    </row>
    <row r="379" customFormat="false" ht="15.75" hidden="false" customHeight="true" outlineLevel="0" collapsed="false">
      <c r="A379" s="37"/>
      <c r="B379" s="38"/>
      <c r="C379" s="39"/>
      <c r="D379" s="20"/>
      <c r="E379" s="40"/>
      <c r="F379" s="40"/>
      <c r="G379" s="41"/>
      <c r="H379" s="40"/>
      <c r="I379" s="40"/>
      <c r="J379" s="40"/>
      <c r="L379" s="42"/>
      <c r="M379" s="43"/>
      <c r="N379" s="44"/>
      <c r="O379" s="45"/>
      <c r="P379" s="44"/>
      <c r="Q379" s="46"/>
      <c r="R379" s="45"/>
      <c r="S379" s="44"/>
      <c r="T379" s="44"/>
      <c r="U379" s="47"/>
      <c r="V379" s="47"/>
      <c r="X379" s="43"/>
      <c r="Y379" s="20"/>
      <c r="AE379" s="20"/>
    </row>
    <row r="380" customFormat="false" ht="15.75" hidden="false" customHeight="true" outlineLevel="0" collapsed="false">
      <c r="A380" s="37"/>
      <c r="B380" s="38"/>
      <c r="C380" s="39"/>
      <c r="D380" s="20"/>
      <c r="E380" s="40"/>
      <c r="F380" s="40"/>
      <c r="G380" s="41"/>
      <c r="H380" s="40"/>
      <c r="I380" s="40"/>
      <c r="J380" s="40"/>
      <c r="L380" s="42"/>
      <c r="M380" s="43"/>
      <c r="N380" s="44"/>
      <c r="O380" s="45"/>
      <c r="P380" s="44"/>
      <c r="Q380" s="46"/>
      <c r="R380" s="45"/>
      <c r="S380" s="44"/>
      <c r="T380" s="44"/>
      <c r="U380" s="47"/>
      <c r="V380" s="47"/>
      <c r="X380" s="43"/>
      <c r="Y380" s="20"/>
      <c r="AE380" s="20"/>
    </row>
    <row r="381" customFormat="false" ht="15.75" hidden="false" customHeight="true" outlineLevel="0" collapsed="false">
      <c r="A381" s="37"/>
      <c r="B381" s="38"/>
      <c r="C381" s="39"/>
      <c r="D381" s="20"/>
      <c r="E381" s="40"/>
      <c r="F381" s="40"/>
      <c r="G381" s="41"/>
      <c r="H381" s="40"/>
      <c r="I381" s="40"/>
      <c r="J381" s="40"/>
      <c r="L381" s="42"/>
      <c r="M381" s="43"/>
      <c r="N381" s="44"/>
      <c r="O381" s="45"/>
      <c r="P381" s="44"/>
      <c r="Q381" s="46"/>
      <c r="R381" s="45"/>
      <c r="S381" s="44"/>
      <c r="T381" s="44"/>
      <c r="U381" s="47"/>
      <c r="V381" s="47"/>
      <c r="X381" s="43"/>
      <c r="Y381" s="20"/>
      <c r="AE381" s="20"/>
    </row>
    <row r="382" customFormat="false" ht="15.75" hidden="false" customHeight="true" outlineLevel="0" collapsed="false">
      <c r="A382" s="37"/>
      <c r="B382" s="38"/>
      <c r="C382" s="39"/>
      <c r="D382" s="20"/>
      <c r="E382" s="40"/>
      <c r="F382" s="40"/>
      <c r="G382" s="41"/>
      <c r="H382" s="40"/>
      <c r="I382" s="40"/>
      <c r="J382" s="40"/>
      <c r="L382" s="42"/>
      <c r="M382" s="43"/>
      <c r="N382" s="44"/>
      <c r="O382" s="45"/>
      <c r="P382" s="44"/>
      <c r="Q382" s="46"/>
      <c r="R382" s="45"/>
      <c r="S382" s="44"/>
      <c r="T382" s="44"/>
      <c r="U382" s="47"/>
      <c r="V382" s="47"/>
      <c r="X382" s="43"/>
      <c r="Y382" s="20"/>
      <c r="AE382" s="20"/>
    </row>
    <row r="383" customFormat="false" ht="15.75" hidden="false" customHeight="true" outlineLevel="0" collapsed="false">
      <c r="A383" s="37"/>
      <c r="B383" s="38"/>
      <c r="C383" s="39"/>
      <c r="D383" s="20"/>
      <c r="E383" s="40"/>
      <c r="F383" s="40"/>
      <c r="G383" s="41"/>
      <c r="H383" s="40"/>
      <c r="I383" s="40"/>
      <c r="J383" s="40"/>
      <c r="L383" s="42"/>
      <c r="M383" s="43"/>
      <c r="N383" s="44"/>
      <c r="O383" s="45"/>
      <c r="P383" s="44"/>
      <c r="Q383" s="46"/>
      <c r="R383" s="45"/>
      <c r="S383" s="44"/>
      <c r="T383" s="44"/>
      <c r="U383" s="47"/>
      <c r="V383" s="47"/>
      <c r="X383" s="43"/>
      <c r="Y383" s="20"/>
      <c r="AE383" s="20"/>
    </row>
    <row r="384" customFormat="false" ht="15.75" hidden="false" customHeight="true" outlineLevel="0" collapsed="false">
      <c r="A384" s="37"/>
      <c r="B384" s="38"/>
      <c r="C384" s="39"/>
      <c r="D384" s="20"/>
      <c r="E384" s="40"/>
      <c r="F384" s="40"/>
      <c r="G384" s="41"/>
      <c r="H384" s="40"/>
      <c r="I384" s="40"/>
      <c r="J384" s="40"/>
      <c r="L384" s="42"/>
      <c r="M384" s="43"/>
      <c r="N384" s="44"/>
      <c r="O384" s="45"/>
      <c r="P384" s="44"/>
      <c r="Q384" s="46"/>
      <c r="R384" s="45"/>
      <c r="S384" s="44"/>
      <c r="T384" s="44"/>
      <c r="U384" s="47"/>
      <c r="V384" s="47"/>
      <c r="X384" s="43"/>
      <c r="Y384" s="20"/>
      <c r="AE384" s="20"/>
    </row>
    <row r="385" customFormat="false" ht="15.75" hidden="false" customHeight="true" outlineLevel="0" collapsed="false">
      <c r="A385" s="37"/>
      <c r="B385" s="38"/>
      <c r="C385" s="39"/>
      <c r="D385" s="20"/>
      <c r="E385" s="40"/>
      <c r="F385" s="40"/>
      <c r="G385" s="41"/>
      <c r="H385" s="40"/>
      <c r="I385" s="40"/>
      <c r="J385" s="40"/>
      <c r="L385" s="42"/>
      <c r="M385" s="43"/>
      <c r="N385" s="44"/>
      <c r="O385" s="45"/>
      <c r="P385" s="44"/>
      <c r="Q385" s="46"/>
      <c r="R385" s="45"/>
      <c r="S385" s="44"/>
      <c r="T385" s="44"/>
      <c r="U385" s="47"/>
      <c r="V385" s="47"/>
      <c r="X385" s="43"/>
      <c r="Y385" s="20"/>
      <c r="AE385" s="20"/>
    </row>
    <row r="386" customFormat="false" ht="15.75" hidden="false" customHeight="true" outlineLevel="0" collapsed="false">
      <c r="A386" s="37"/>
      <c r="B386" s="38"/>
      <c r="C386" s="39"/>
      <c r="D386" s="20"/>
      <c r="E386" s="40"/>
      <c r="F386" s="40"/>
      <c r="G386" s="41"/>
      <c r="H386" s="40"/>
      <c r="I386" s="40"/>
      <c r="J386" s="40"/>
      <c r="L386" s="42"/>
      <c r="M386" s="43"/>
      <c r="N386" s="44"/>
      <c r="O386" s="45"/>
      <c r="P386" s="44"/>
      <c r="Q386" s="46"/>
      <c r="R386" s="45"/>
      <c r="S386" s="44"/>
      <c r="T386" s="44"/>
      <c r="U386" s="47"/>
      <c r="V386" s="47"/>
      <c r="X386" s="43"/>
      <c r="Y386" s="20"/>
      <c r="AE386" s="20"/>
    </row>
    <row r="387" customFormat="false" ht="15.75" hidden="false" customHeight="true" outlineLevel="0" collapsed="false">
      <c r="A387" s="37"/>
      <c r="B387" s="38"/>
      <c r="C387" s="39"/>
      <c r="D387" s="20"/>
      <c r="E387" s="40"/>
      <c r="F387" s="40"/>
      <c r="G387" s="41"/>
      <c r="H387" s="40"/>
      <c r="I387" s="40"/>
      <c r="J387" s="40"/>
      <c r="L387" s="42"/>
      <c r="M387" s="43"/>
      <c r="N387" s="44"/>
      <c r="O387" s="45"/>
      <c r="P387" s="44"/>
      <c r="Q387" s="46"/>
      <c r="R387" s="45"/>
      <c r="S387" s="44"/>
      <c r="T387" s="44"/>
      <c r="U387" s="47"/>
      <c r="V387" s="47"/>
      <c r="X387" s="43"/>
      <c r="Y387" s="20"/>
      <c r="AE387" s="20"/>
    </row>
    <row r="388" customFormat="false" ht="15.75" hidden="false" customHeight="true" outlineLevel="0" collapsed="false">
      <c r="A388" s="37"/>
      <c r="B388" s="38"/>
      <c r="C388" s="39"/>
      <c r="D388" s="20"/>
      <c r="E388" s="40"/>
      <c r="F388" s="40"/>
      <c r="G388" s="41"/>
      <c r="H388" s="40"/>
      <c r="I388" s="40"/>
      <c r="J388" s="40"/>
      <c r="L388" s="42"/>
      <c r="M388" s="43"/>
      <c r="N388" s="44"/>
      <c r="O388" s="45"/>
      <c r="P388" s="44"/>
      <c r="Q388" s="46"/>
      <c r="R388" s="45"/>
      <c r="S388" s="44"/>
      <c r="T388" s="44"/>
      <c r="U388" s="47"/>
      <c r="V388" s="47"/>
      <c r="X388" s="43"/>
      <c r="Y388" s="20"/>
      <c r="AE388" s="20"/>
    </row>
    <row r="389" customFormat="false" ht="15.75" hidden="false" customHeight="true" outlineLevel="0" collapsed="false">
      <c r="A389" s="37"/>
      <c r="B389" s="38"/>
      <c r="C389" s="39"/>
      <c r="D389" s="20"/>
      <c r="E389" s="40"/>
      <c r="F389" s="40"/>
      <c r="G389" s="41"/>
      <c r="H389" s="40"/>
      <c r="I389" s="40"/>
      <c r="J389" s="40"/>
      <c r="L389" s="42"/>
      <c r="M389" s="43"/>
      <c r="N389" s="44"/>
      <c r="O389" s="45"/>
      <c r="P389" s="44"/>
      <c r="Q389" s="46"/>
      <c r="R389" s="45"/>
      <c r="S389" s="44"/>
      <c r="T389" s="44"/>
      <c r="U389" s="47"/>
      <c r="V389" s="47"/>
      <c r="X389" s="43"/>
      <c r="Y389" s="20"/>
      <c r="AE389" s="20"/>
    </row>
    <row r="390" customFormat="false" ht="15.75" hidden="false" customHeight="true" outlineLevel="0" collapsed="false">
      <c r="A390" s="37"/>
      <c r="B390" s="38"/>
      <c r="C390" s="39"/>
      <c r="D390" s="20"/>
      <c r="E390" s="40"/>
      <c r="F390" s="40"/>
      <c r="G390" s="41"/>
      <c r="H390" s="40"/>
      <c r="I390" s="40"/>
      <c r="J390" s="40"/>
      <c r="L390" s="42"/>
      <c r="M390" s="43"/>
      <c r="N390" s="44"/>
      <c r="O390" s="45"/>
      <c r="P390" s="44"/>
      <c r="Q390" s="46"/>
      <c r="R390" s="45"/>
      <c r="S390" s="44"/>
      <c r="T390" s="44"/>
      <c r="U390" s="47"/>
      <c r="V390" s="47"/>
      <c r="X390" s="43"/>
      <c r="Y390" s="20"/>
      <c r="AE390" s="20"/>
    </row>
    <row r="391" customFormat="false" ht="15.75" hidden="false" customHeight="true" outlineLevel="0" collapsed="false">
      <c r="A391" s="37"/>
      <c r="B391" s="38"/>
      <c r="C391" s="39"/>
      <c r="D391" s="20"/>
      <c r="E391" s="40"/>
      <c r="F391" s="40"/>
      <c r="G391" s="41"/>
      <c r="H391" s="40"/>
      <c r="I391" s="40"/>
      <c r="J391" s="40"/>
      <c r="L391" s="42"/>
      <c r="M391" s="43"/>
      <c r="N391" s="44"/>
      <c r="O391" s="45"/>
      <c r="P391" s="44"/>
      <c r="Q391" s="46"/>
      <c r="R391" s="45"/>
      <c r="S391" s="44"/>
      <c r="T391" s="44"/>
      <c r="U391" s="47"/>
      <c r="V391" s="47"/>
      <c r="X391" s="43"/>
      <c r="Y391" s="20"/>
      <c r="AE391" s="20"/>
    </row>
    <row r="392" customFormat="false" ht="15.75" hidden="false" customHeight="true" outlineLevel="0" collapsed="false">
      <c r="A392" s="37"/>
      <c r="B392" s="38"/>
      <c r="C392" s="39"/>
      <c r="D392" s="20"/>
      <c r="E392" s="40"/>
      <c r="F392" s="40"/>
      <c r="G392" s="41"/>
      <c r="H392" s="40"/>
      <c r="I392" s="40"/>
      <c r="J392" s="40"/>
      <c r="L392" s="42"/>
      <c r="M392" s="43"/>
      <c r="N392" s="44"/>
      <c r="O392" s="45"/>
      <c r="P392" s="44"/>
      <c r="Q392" s="46"/>
      <c r="R392" s="45"/>
      <c r="S392" s="44"/>
      <c r="T392" s="44"/>
      <c r="U392" s="47"/>
      <c r="V392" s="47"/>
      <c r="X392" s="43"/>
      <c r="Y392" s="20"/>
      <c r="AE392" s="20"/>
    </row>
    <row r="393" customFormat="false" ht="15.75" hidden="false" customHeight="true" outlineLevel="0" collapsed="false">
      <c r="A393" s="37"/>
      <c r="B393" s="38"/>
      <c r="C393" s="39"/>
      <c r="D393" s="20"/>
      <c r="E393" s="40"/>
      <c r="F393" s="40"/>
      <c r="G393" s="41"/>
      <c r="H393" s="40"/>
      <c r="I393" s="40"/>
      <c r="J393" s="40"/>
      <c r="L393" s="42"/>
      <c r="M393" s="43"/>
      <c r="N393" s="44"/>
      <c r="O393" s="45"/>
      <c r="P393" s="44"/>
      <c r="Q393" s="46"/>
      <c r="R393" s="45"/>
      <c r="S393" s="44"/>
      <c r="T393" s="44"/>
      <c r="U393" s="47"/>
      <c r="V393" s="47"/>
      <c r="X393" s="43"/>
      <c r="Y393" s="20"/>
      <c r="AE393" s="20"/>
    </row>
    <row r="394" customFormat="false" ht="15.75" hidden="false" customHeight="true" outlineLevel="0" collapsed="false">
      <c r="A394" s="37"/>
      <c r="B394" s="38"/>
      <c r="C394" s="39"/>
      <c r="D394" s="20"/>
      <c r="E394" s="40"/>
      <c r="F394" s="40"/>
      <c r="G394" s="41"/>
      <c r="H394" s="40"/>
      <c r="I394" s="40"/>
      <c r="J394" s="40"/>
      <c r="L394" s="42"/>
      <c r="M394" s="43"/>
      <c r="N394" s="44"/>
      <c r="O394" s="45"/>
      <c r="P394" s="44"/>
      <c r="Q394" s="46"/>
      <c r="R394" s="45"/>
      <c r="S394" s="44"/>
      <c r="T394" s="44"/>
      <c r="U394" s="47"/>
      <c r="V394" s="47"/>
      <c r="X394" s="43"/>
      <c r="Y394" s="20"/>
      <c r="AE394" s="20"/>
    </row>
    <row r="395" customFormat="false" ht="15.75" hidden="false" customHeight="true" outlineLevel="0" collapsed="false">
      <c r="A395" s="37"/>
      <c r="B395" s="38"/>
      <c r="C395" s="39"/>
      <c r="D395" s="20"/>
      <c r="E395" s="40"/>
      <c r="F395" s="40"/>
      <c r="G395" s="41"/>
      <c r="H395" s="40"/>
      <c r="I395" s="40"/>
      <c r="J395" s="40"/>
      <c r="L395" s="42"/>
      <c r="M395" s="43"/>
      <c r="N395" s="44"/>
      <c r="O395" s="45"/>
      <c r="P395" s="44"/>
      <c r="Q395" s="46"/>
      <c r="R395" s="45"/>
      <c r="S395" s="44"/>
      <c r="T395" s="44"/>
      <c r="U395" s="47"/>
      <c r="V395" s="47"/>
      <c r="X395" s="43"/>
      <c r="Y395" s="20"/>
      <c r="AE395" s="20"/>
    </row>
    <row r="396" customFormat="false" ht="15.75" hidden="false" customHeight="true" outlineLevel="0" collapsed="false">
      <c r="A396" s="37"/>
      <c r="B396" s="38"/>
      <c r="C396" s="39"/>
      <c r="D396" s="20"/>
      <c r="E396" s="40"/>
      <c r="F396" s="40"/>
      <c r="G396" s="41"/>
      <c r="H396" s="40"/>
      <c r="I396" s="40"/>
      <c r="J396" s="40"/>
      <c r="L396" s="42"/>
      <c r="M396" s="43"/>
      <c r="N396" s="44"/>
      <c r="O396" s="45"/>
      <c r="P396" s="44"/>
      <c r="Q396" s="46"/>
      <c r="R396" s="45"/>
      <c r="S396" s="44"/>
      <c r="T396" s="44"/>
      <c r="U396" s="47"/>
      <c r="V396" s="47"/>
      <c r="X396" s="43"/>
      <c r="Y396" s="20"/>
      <c r="AE396" s="20"/>
    </row>
    <row r="397" customFormat="false" ht="15.75" hidden="false" customHeight="true" outlineLevel="0" collapsed="false">
      <c r="A397" s="37"/>
      <c r="B397" s="38"/>
      <c r="C397" s="39"/>
      <c r="D397" s="20"/>
      <c r="E397" s="40"/>
      <c r="F397" s="40"/>
      <c r="G397" s="41"/>
      <c r="H397" s="40"/>
      <c r="I397" s="40"/>
      <c r="J397" s="40"/>
      <c r="L397" s="42"/>
      <c r="M397" s="43"/>
      <c r="N397" s="44"/>
      <c r="O397" s="45"/>
      <c r="P397" s="44"/>
      <c r="Q397" s="46"/>
      <c r="R397" s="45"/>
      <c r="S397" s="44"/>
      <c r="T397" s="44"/>
      <c r="U397" s="47"/>
      <c r="V397" s="47"/>
      <c r="X397" s="43"/>
      <c r="Y397" s="20"/>
      <c r="AE397" s="20"/>
    </row>
    <row r="398" customFormat="false" ht="15.75" hidden="false" customHeight="true" outlineLevel="0" collapsed="false">
      <c r="A398" s="37"/>
      <c r="B398" s="38"/>
      <c r="C398" s="39"/>
      <c r="D398" s="20"/>
      <c r="E398" s="40"/>
      <c r="F398" s="40"/>
      <c r="G398" s="41"/>
      <c r="H398" s="40"/>
      <c r="I398" s="40"/>
      <c r="J398" s="40"/>
      <c r="L398" s="42"/>
      <c r="M398" s="43"/>
      <c r="N398" s="44"/>
      <c r="O398" s="45"/>
      <c r="P398" s="44"/>
      <c r="Q398" s="46"/>
      <c r="R398" s="45"/>
      <c r="S398" s="44"/>
      <c r="T398" s="44"/>
      <c r="U398" s="47"/>
      <c r="V398" s="47"/>
      <c r="X398" s="43"/>
      <c r="Y398" s="20"/>
      <c r="AE398" s="20"/>
    </row>
    <row r="399" customFormat="false" ht="15.75" hidden="false" customHeight="true" outlineLevel="0" collapsed="false">
      <c r="A399" s="37"/>
      <c r="B399" s="38"/>
      <c r="C399" s="39"/>
      <c r="D399" s="20"/>
      <c r="E399" s="40"/>
      <c r="F399" s="40"/>
      <c r="G399" s="41"/>
      <c r="H399" s="40"/>
      <c r="I399" s="40"/>
      <c r="J399" s="40"/>
      <c r="L399" s="42"/>
      <c r="M399" s="43"/>
      <c r="N399" s="44"/>
      <c r="O399" s="45"/>
      <c r="P399" s="44"/>
      <c r="Q399" s="46"/>
      <c r="R399" s="45"/>
      <c r="S399" s="44"/>
      <c r="T399" s="44"/>
      <c r="U399" s="47"/>
      <c r="V399" s="47"/>
      <c r="X399" s="43"/>
      <c r="Y399" s="20"/>
      <c r="AE399" s="20"/>
    </row>
    <row r="400" customFormat="false" ht="15.75" hidden="false" customHeight="true" outlineLevel="0" collapsed="false">
      <c r="A400" s="37"/>
      <c r="B400" s="38"/>
      <c r="C400" s="39"/>
      <c r="D400" s="20"/>
      <c r="E400" s="40"/>
      <c r="F400" s="40"/>
      <c r="G400" s="41"/>
      <c r="H400" s="40"/>
      <c r="I400" s="40"/>
      <c r="J400" s="40"/>
      <c r="L400" s="42"/>
      <c r="M400" s="43"/>
      <c r="N400" s="44"/>
      <c r="O400" s="45"/>
      <c r="P400" s="44"/>
      <c r="Q400" s="46"/>
      <c r="R400" s="45"/>
      <c r="S400" s="44"/>
      <c r="T400" s="44"/>
      <c r="U400" s="47"/>
      <c r="V400" s="47"/>
      <c r="X400" s="43"/>
      <c r="Y400" s="20"/>
      <c r="AE400" s="20"/>
    </row>
    <row r="401" customFormat="false" ht="15.75" hidden="false" customHeight="true" outlineLevel="0" collapsed="false">
      <c r="A401" s="37"/>
      <c r="B401" s="38"/>
      <c r="C401" s="39"/>
      <c r="D401" s="20"/>
      <c r="E401" s="40"/>
      <c r="F401" s="40"/>
      <c r="G401" s="41"/>
      <c r="H401" s="40"/>
      <c r="I401" s="40"/>
      <c r="J401" s="40"/>
      <c r="L401" s="42"/>
      <c r="M401" s="43"/>
      <c r="N401" s="44"/>
      <c r="O401" s="45"/>
      <c r="P401" s="44"/>
      <c r="Q401" s="46"/>
      <c r="R401" s="45"/>
      <c r="S401" s="44"/>
      <c r="T401" s="44"/>
      <c r="U401" s="47"/>
      <c r="V401" s="47"/>
      <c r="X401" s="43"/>
      <c r="Y401" s="20"/>
      <c r="AE401" s="20"/>
    </row>
    <row r="402" customFormat="false" ht="15.75" hidden="false" customHeight="true" outlineLevel="0" collapsed="false">
      <c r="A402" s="37"/>
      <c r="B402" s="38"/>
      <c r="C402" s="39"/>
      <c r="D402" s="20"/>
      <c r="E402" s="40"/>
      <c r="F402" s="40"/>
      <c r="G402" s="41"/>
      <c r="H402" s="40"/>
      <c r="I402" s="40"/>
      <c r="J402" s="40"/>
      <c r="L402" s="42"/>
      <c r="M402" s="43"/>
      <c r="N402" s="44"/>
      <c r="O402" s="45"/>
      <c r="P402" s="44"/>
      <c r="Q402" s="46"/>
      <c r="R402" s="45"/>
      <c r="S402" s="44"/>
      <c r="T402" s="44"/>
      <c r="U402" s="47"/>
      <c r="V402" s="47"/>
      <c r="X402" s="43"/>
      <c r="Y402" s="20"/>
      <c r="AE402" s="20"/>
    </row>
    <row r="403" customFormat="false" ht="15.75" hidden="false" customHeight="true" outlineLevel="0" collapsed="false">
      <c r="A403" s="37"/>
      <c r="B403" s="38"/>
      <c r="C403" s="39"/>
      <c r="D403" s="20"/>
      <c r="E403" s="40"/>
      <c r="F403" s="40"/>
      <c r="G403" s="41"/>
      <c r="H403" s="40"/>
      <c r="I403" s="40"/>
      <c r="J403" s="40"/>
      <c r="L403" s="42"/>
      <c r="M403" s="43"/>
      <c r="N403" s="44"/>
      <c r="O403" s="45"/>
      <c r="P403" s="44"/>
      <c r="Q403" s="46"/>
      <c r="R403" s="45"/>
      <c r="S403" s="44"/>
      <c r="T403" s="44"/>
      <c r="U403" s="47"/>
      <c r="V403" s="47"/>
      <c r="X403" s="43"/>
      <c r="Y403" s="20"/>
      <c r="AE403" s="20"/>
    </row>
    <row r="404" customFormat="false" ht="15.75" hidden="false" customHeight="true" outlineLevel="0" collapsed="false">
      <c r="A404" s="37"/>
      <c r="B404" s="38"/>
      <c r="C404" s="39"/>
      <c r="D404" s="20"/>
      <c r="E404" s="40"/>
      <c r="F404" s="40"/>
      <c r="G404" s="41"/>
      <c r="H404" s="40"/>
      <c r="I404" s="40"/>
      <c r="J404" s="40"/>
      <c r="L404" s="42"/>
      <c r="M404" s="43"/>
      <c r="N404" s="44"/>
      <c r="O404" s="45"/>
      <c r="P404" s="44"/>
      <c r="Q404" s="46"/>
      <c r="R404" s="45"/>
      <c r="S404" s="44"/>
      <c r="T404" s="44"/>
      <c r="U404" s="47"/>
      <c r="V404" s="47"/>
      <c r="X404" s="43"/>
      <c r="Y404" s="20"/>
      <c r="AE404" s="20"/>
    </row>
    <row r="405" customFormat="false" ht="15.75" hidden="false" customHeight="true" outlineLevel="0" collapsed="false">
      <c r="A405" s="37"/>
      <c r="B405" s="38"/>
      <c r="C405" s="39"/>
      <c r="D405" s="20"/>
      <c r="E405" s="40"/>
      <c r="F405" s="40"/>
      <c r="G405" s="41"/>
      <c r="H405" s="40"/>
      <c r="I405" s="40"/>
      <c r="J405" s="40"/>
      <c r="L405" s="42"/>
      <c r="M405" s="43"/>
      <c r="N405" s="44"/>
      <c r="O405" s="45"/>
      <c r="P405" s="44"/>
      <c r="Q405" s="46"/>
      <c r="R405" s="45"/>
      <c r="S405" s="44"/>
      <c r="T405" s="44"/>
      <c r="U405" s="47"/>
      <c r="V405" s="47"/>
      <c r="X405" s="43"/>
      <c r="Y405" s="20"/>
      <c r="AE405" s="20"/>
    </row>
    <row r="406" customFormat="false" ht="15.75" hidden="false" customHeight="true" outlineLevel="0" collapsed="false">
      <c r="A406" s="37"/>
      <c r="B406" s="38"/>
      <c r="C406" s="39"/>
      <c r="D406" s="20"/>
      <c r="E406" s="40"/>
      <c r="F406" s="40"/>
      <c r="G406" s="41"/>
      <c r="H406" s="40"/>
      <c r="I406" s="40"/>
      <c r="J406" s="40"/>
      <c r="L406" s="42"/>
      <c r="M406" s="43"/>
      <c r="N406" s="44"/>
      <c r="O406" s="45"/>
      <c r="P406" s="44"/>
      <c r="Q406" s="46"/>
      <c r="R406" s="45"/>
      <c r="S406" s="44"/>
      <c r="T406" s="44"/>
      <c r="U406" s="47"/>
      <c r="V406" s="47"/>
      <c r="X406" s="43"/>
      <c r="Y406" s="20"/>
      <c r="AE406" s="20"/>
    </row>
    <row r="407" customFormat="false" ht="15.75" hidden="false" customHeight="true" outlineLevel="0" collapsed="false">
      <c r="A407" s="37"/>
      <c r="B407" s="38"/>
      <c r="C407" s="39"/>
      <c r="D407" s="20"/>
      <c r="E407" s="40"/>
      <c r="F407" s="40"/>
      <c r="G407" s="41"/>
      <c r="H407" s="40"/>
      <c r="I407" s="40"/>
      <c r="J407" s="40"/>
      <c r="L407" s="42"/>
      <c r="M407" s="43"/>
      <c r="N407" s="44"/>
      <c r="O407" s="45"/>
      <c r="P407" s="44"/>
      <c r="Q407" s="46"/>
      <c r="R407" s="45"/>
      <c r="S407" s="44"/>
      <c r="T407" s="44"/>
      <c r="U407" s="47"/>
      <c r="V407" s="47"/>
      <c r="X407" s="43"/>
      <c r="Y407" s="20"/>
      <c r="AE407" s="20"/>
    </row>
    <row r="408" customFormat="false" ht="15.75" hidden="false" customHeight="true" outlineLevel="0" collapsed="false">
      <c r="A408" s="37"/>
      <c r="B408" s="38"/>
      <c r="C408" s="39"/>
      <c r="D408" s="20"/>
      <c r="E408" s="40"/>
      <c r="F408" s="40"/>
      <c r="G408" s="41"/>
      <c r="H408" s="40"/>
      <c r="I408" s="40"/>
      <c r="J408" s="40"/>
      <c r="L408" s="42"/>
      <c r="M408" s="43"/>
      <c r="N408" s="44"/>
      <c r="O408" s="45"/>
      <c r="P408" s="44"/>
      <c r="Q408" s="46"/>
      <c r="R408" s="45"/>
      <c r="S408" s="44"/>
      <c r="T408" s="44"/>
      <c r="U408" s="47"/>
      <c r="V408" s="47"/>
      <c r="X408" s="43"/>
      <c r="Y408" s="20"/>
      <c r="AE408" s="20"/>
    </row>
    <row r="409" customFormat="false" ht="15.75" hidden="false" customHeight="true" outlineLevel="0" collapsed="false">
      <c r="A409" s="37"/>
      <c r="B409" s="38"/>
      <c r="C409" s="39"/>
      <c r="D409" s="20"/>
      <c r="E409" s="40"/>
      <c r="F409" s="40"/>
      <c r="G409" s="41"/>
      <c r="H409" s="40"/>
      <c r="I409" s="40"/>
      <c r="J409" s="40"/>
      <c r="L409" s="42"/>
      <c r="M409" s="43"/>
      <c r="N409" s="44"/>
      <c r="O409" s="45"/>
      <c r="P409" s="44"/>
      <c r="Q409" s="46"/>
      <c r="R409" s="45"/>
      <c r="S409" s="44"/>
      <c r="T409" s="44"/>
      <c r="U409" s="47"/>
      <c r="V409" s="47"/>
      <c r="X409" s="43"/>
      <c r="Y409" s="20"/>
      <c r="AE409" s="20"/>
    </row>
    <row r="410" customFormat="false" ht="15.75" hidden="false" customHeight="true" outlineLevel="0" collapsed="false">
      <c r="A410" s="37"/>
      <c r="B410" s="38"/>
      <c r="C410" s="39"/>
      <c r="D410" s="20"/>
      <c r="E410" s="40"/>
      <c r="F410" s="40"/>
      <c r="G410" s="41"/>
      <c r="H410" s="40"/>
      <c r="I410" s="40"/>
      <c r="J410" s="40"/>
      <c r="L410" s="42"/>
      <c r="M410" s="43"/>
      <c r="N410" s="44"/>
      <c r="O410" s="45"/>
      <c r="P410" s="44"/>
      <c r="Q410" s="46"/>
      <c r="R410" s="45"/>
      <c r="S410" s="44"/>
      <c r="T410" s="44"/>
      <c r="U410" s="47"/>
      <c r="V410" s="47"/>
      <c r="X410" s="43"/>
      <c r="Y410" s="20"/>
      <c r="AE410" s="20"/>
    </row>
    <row r="411" customFormat="false" ht="15.75" hidden="false" customHeight="true" outlineLevel="0" collapsed="false">
      <c r="A411" s="37"/>
      <c r="B411" s="38"/>
      <c r="C411" s="39"/>
      <c r="D411" s="20"/>
      <c r="E411" s="40"/>
      <c r="F411" s="40"/>
      <c r="G411" s="41"/>
      <c r="H411" s="40"/>
      <c r="I411" s="40"/>
      <c r="J411" s="40"/>
      <c r="L411" s="42"/>
      <c r="M411" s="43"/>
      <c r="N411" s="44"/>
      <c r="O411" s="45"/>
      <c r="P411" s="44"/>
      <c r="Q411" s="46"/>
      <c r="R411" s="45"/>
      <c r="S411" s="44"/>
      <c r="T411" s="44"/>
      <c r="U411" s="47"/>
      <c r="V411" s="47"/>
      <c r="X411" s="43"/>
      <c r="Y411" s="20"/>
      <c r="AE411" s="20"/>
    </row>
    <row r="412" customFormat="false" ht="15.75" hidden="false" customHeight="true" outlineLevel="0" collapsed="false">
      <c r="A412" s="37"/>
      <c r="B412" s="38"/>
      <c r="C412" s="39"/>
      <c r="D412" s="20"/>
      <c r="E412" s="40"/>
      <c r="F412" s="40"/>
      <c r="G412" s="41"/>
      <c r="H412" s="40"/>
      <c r="I412" s="40"/>
      <c r="J412" s="40"/>
      <c r="L412" s="42"/>
      <c r="M412" s="43"/>
      <c r="N412" s="44"/>
      <c r="O412" s="45"/>
      <c r="P412" s="44"/>
      <c r="Q412" s="46"/>
      <c r="R412" s="45"/>
      <c r="S412" s="44"/>
      <c r="T412" s="44"/>
      <c r="U412" s="47"/>
      <c r="V412" s="47"/>
      <c r="X412" s="43"/>
      <c r="Y412" s="20"/>
      <c r="AE412" s="20"/>
    </row>
    <row r="413" customFormat="false" ht="15.75" hidden="false" customHeight="true" outlineLevel="0" collapsed="false">
      <c r="A413" s="37"/>
      <c r="B413" s="38"/>
      <c r="C413" s="39"/>
      <c r="D413" s="20"/>
      <c r="E413" s="40"/>
      <c r="F413" s="40"/>
      <c r="G413" s="41"/>
      <c r="H413" s="40"/>
      <c r="I413" s="40"/>
      <c r="J413" s="40"/>
      <c r="L413" s="42"/>
      <c r="M413" s="43"/>
      <c r="N413" s="44"/>
      <c r="O413" s="45"/>
      <c r="P413" s="44"/>
      <c r="Q413" s="46"/>
      <c r="R413" s="45"/>
      <c r="S413" s="44"/>
      <c r="T413" s="44"/>
      <c r="U413" s="47"/>
      <c r="V413" s="47"/>
      <c r="X413" s="43"/>
      <c r="Y413" s="20"/>
      <c r="AE413" s="20"/>
    </row>
    <row r="414" customFormat="false" ht="15.75" hidden="false" customHeight="true" outlineLevel="0" collapsed="false">
      <c r="A414" s="37"/>
      <c r="B414" s="38"/>
      <c r="C414" s="39"/>
      <c r="D414" s="20"/>
      <c r="E414" s="40"/>
      <c r="F414" s="40"/>
      <c r="G414" s="41"/>
      <c r="H414" s="40"/>
      <c r="I414" s="40"/>
      <c r="J414" s="40"/>
      <c r="L414" s="42"/>
      <c r="M414" s="43"/>
      <c r="N414" s="44"/>
      <c r="O414" s="45"/>
      <c r="P414" s="44"/>
      <c r="Q414" s="46"/>
      <c r="R414" s="45"/>
      <c r="S414" s="44"/>
      <c r="T414" s="44"/>
      <c r="U414" s="47"/>
      <c r="V414" s="47"/>
      <c r="X414" s="43"/>
      <c r="Y414" s="20"/>
      <c r="AE414" s="20"/>
    </row>
    <row r="415" customFormat="false" ht="15.75" hidden="false" customHeight="true" outlineLevel="0" collapsed="false">
      <c r="A415" s="37"/>
      <c r="B415" s="38"/>
      <c r="C415" s="39"/>
      <c r="D415" s="20"/>
      <c r="E415" s="40"/>
      <c r="F415" s="40"/>
      <c r="G415" s="41"/>
      <c r="H415" s="40"/>
      <c r="I415" s="40"/>
      <c r="J415" s="40"/>
      <c r="L415" s="42"/>
      <c r="M415" s="43"/>
      <c r="N415" s="44"/>
      <c r="O415" s="45"/>
      <c r="P415" s="44"/>
      <c r="Q415" s="46"/>
      <c r="R415" s="45"/>
      <c r="S415" s="44"/>
      <c r="T415" s="44"/>
      <c r="U415" s="47"/>
      <c r="V415" s="47"/>
      <c r="X415" s="43"/>
      <c r="Y415" s="20"/>
      <c r="AE415" s="20"/>
    </row>
    <row r="416" customFormat="false" ht="15.75" hidden="false" customHeight="true" outlineLevel="0" collapsed="false">
      <c r="A416" s="37"/>
      <c r="B416" s="38"/>
      <c r="C416" s="39"/>
      <c r="D416" s="20"/>
      <c r="E416" s="40"/>
      <c r="F416" s="40"/>
      <c r="G416" s="41"/>
      <c r="H416" s="40"/>
      <c r="I416" s="40"/>
      <c r="J416" s="40"/>
      <c r="L416" s="42"/>
      <c r="M416" s="43"/>
      <c r="N416" s="44"/>
      <c r="O416" s="45"/>
      <c r="P416" s="44"/>
      <c r="Q416" s="46"/>
      <c r="R416" s="45"/>
      <c r="S416" s="44"/>
      <c r="T416" s="44"/>
      <c r="U416" s="47"/>
      <c r="V416" s="47"/>
      <c r="X416" s="43"/>
      <c r="Y416" s="20"/>
      <c r="AE416" s="20"/>
    </row>
    <row r="417" customFormat="false" ht="15.75" hidden="false" customHeight="true" outlineLevel="0" collapsed="false">
      <c r="A417" s="37"/>
      <c r="B417" s="38"/>
      <c r="C417" s="39"/>
      <c r="D417" s="20"/>
      <c r="E417" s="40"/>
      <c r="F417" s="40"/>
      <c r="G417" s="41"/>
      <c r="H417" s="40"/>
      <c r="I417" s="40"/>
      <c r="J417" s="40"/>
      <c r="L417" s="42"/>
      <c r="M417" s="43"/>
      <c r="N417" s="44"/>
      <c r="O417" s="45"/>
      <c r="P417" s="44"/>
      <c r="Q417" s="46"/>
      <c r="R417" s="45"/>
      <c r="S417" s="44"/>
      <c r="T417" s="44"/>
      <c r="U417" s="47"/>
      <c r="V417" s="47"/>
      <c r="X417" s="43"/>
      <c r="Y417" s="20"/>
      <c r="AE417" s="20"/>
    </row>
    <row r="418" customFormat="false" ht="15.75" hidden="false" customHeight="true" outlineLevel="0" collapsed="false">
      <c r="A418" s="37"/>
      <c r="B418" s="38"/>
      <c r="C418" s="39"/>
      <c r="D418" s="20"/>
      <c r="E418" s="40"/>
      <c r="F418" s="40"/>
      <c r="G418" s="41"/>
      <c r="H418" s="40"/>
      <c r="I418" s="40"/>
      <c r="J418" s="40"/>
      <c r="L418" s="42"/>
      <c r="M418" s="43"/>
      <c r="N418" s="44"/>
      <c r="O418" s="45"/>
      <c r="P418" s="44"/>
      <c r="Q418" s="46"/>
      <c r="R418" s="45"/>
      <c r="S418" s="44"/>
      <c r="T418" s="44"/>
      <c r="U418" s="47"/>
      <c r="V418" s="47"/>
      <c r="X418" s="43"/>
      <c r="Y418" s="20"/>
      <c r="AE418" s="20"/>
    </row>
    <row r="419" customFormat="false" ht="15.75" hidden="false" customHeight="true" outlineLevel="0" collapsed="false">
      <c r="A419" s="37"/>
      <c r="B419" s="38"/>
      <c r="C419" s="39"/>
      <c r="D419" s="20"/>
      <c r="E419" s="40"/>
      <c r="F419" s="40"/>
      <c r="G419" s="41"/>
      <c r="H419" s="40"/>
      <c r="I419" s="40"/>
      <c r="J419" s="40"/>
      <c r="L419" s="42"/>
      <c r="M419" s="43"/>
      <c r="N419" s="44"/>
      <c r="O419" s="45"/>
      <c r="P419" s="44"/>
      <c r="Q419" s="46"/>
      <c r="R419" s="45"/>
      <c r="S419" s="44"/>
      <c r="T419" s="44"/>
      <c r="U419" s="47"/>
      <c r="V419" s="47"/>
      <c r="X419" s="43"/>
      <c r="Y419" s="20"/>
      <c r="AE419" s="20"/>
    </row>
    <row r="420" customFormat="false" ht="15.75" hidden="false" customHeight="true" outlineLevel="0" collapsed="false">
      <c r="A420" s="37"/>
      <c r="B420" s="38"/>
      <c r="C420" s="39"/>
      <c r="D420" s="20"/>
      <c r="E420" s="40"/>
      <c r="F420" s="40"/>
      <c r="G420" s="41"/>
      <c r="H420" s="40"/>
      <c r="I420" s="40"/>
      <c r="J420" s="40"/>
      <c r="L420" s="42"/>
      <c r="M420" s="43"/>
      <c r="N420" s="44"/>
      <c r="O420" s="45"/>
      <c r="P420" s="44"/>
      <c r="Q420" s="46"/>
      <c r="R420" s="45"/>
      <c r="S420" s="44"/>
      <c r="T420" s="44"/>
      <c r="U420" s="47"/>
      <c r="V420" s="47"/>
      <c r="X420" s="43"/>
      <c r="Y420" s="20"/>
      <c r="AE420" s="20"/>
    </row>
    <row r="421" customFormat="false" ht="15.75" hidden="false" customHeight="true" outlineLevel="0" collapsed="false">
      <c r="A421" s="37"/>
      <c r="B421" s="38"/>
      <c r="C421" s="39"/>
      <c r="D421" s="20"/>
      <c r="E421" s="40"/>
      <c r="F421" s="40"/>
      <c r="G421" s="41"/>
      <c r="H421" s="40"/>
      <c r="I421" s="40"/>
      <c r="J421" s="40"/>
      <c r="L421" s="42"/>
      <c r="M421" s="43"/>
      <c r="N421" s="44"/>
      <c r="O421" s="45"/>
      <c r="P421" s="44"/>
      <c r="Q421" s="46"/>
      <c r="R421" s="45"/>
      <c r="S421" s="44"/>
      <c r="T421" s="44"/>
      <c r="U421" s="47"/>
      <c r="V421" s="47"/>
      <c r="X421" s="43"/>
      <c r="Y421" s="20"/>
      <c r="AE421" s="20"/>
    </row>
    <row r="422" customFormat="false" ht="15.75" hidden="false" customHeight="true" outlineLevel="0" collapsed="false">
      <c r="A422" s="37"/>
      <c r="B422" s="38"/>
      <c r="C422" s="39"/>
      <c r="D422" s="20"/>
      <c r="E422" s="40"/>
      <c r="F422" s="40"/>
      <c r="G422" s="41"/>
      <c r="H422" s="40"/>
      <c r="I422" s="40"/>
      <c r="J422" s="40"/>
      <c r="L422" s="42"/>
      <c r="M422" s="43"/>
      <c r="N422" s="44"/>
      <c r="O422" s="45"/>
      <c r="P422" s="44"/>
      <c r="Q422" s="46"/>
      <c r="R422" s="45"/>
      <c r="S422" s="44"/>
      <c r="T422" s="44"/>
      <c r="U422" s="47"/>
      <c r="V422" s="47"/>
      <c r="X422" s="43"/>
      <c r="Y422" s="20"/>
      <c r="AE422" s="20"/>
    </row>
    <row r="423" customFormat="false" ht="15.75" hidden="false" customHeight="true" outlineLevel="0" collapsed="false">
      <c r="A423" s="37"/>
      <c r="B423" s="38"/>
      <c r="C423" s="39"/>
      <c r="D423" s="20"/>
      <c r="E423" s="40"/>
      <c r="F423" s="40"/>
      <c r="G423" s="41"/>
      <c r="H423" s="40"/>
      <c r="I423" s="40"/>
      <c r="J423" s="40"/>
      <c r="L423" s="42"/>
      <c r="M423" s="43"/>
      <c r="N423" s="44"/>
      <c r="O423" s="45"/>
      <c r="P423" s="44"/>
      <c r="Q423" s="46"/>
      <c r="R423" s="45"/>
      <c r="S423" s="44"/>
      <c r="T423" s="44"/>
      <c r="U423" s="47"/>
      <c r="V423" s="47"/>
      <c r="X423" s="43"/>
      <c r="Y423" s="20"/>
      <c r="AE423" s="20"/>
    </row>
    <row r="424" customFormat="false" ht="15.75" hidden="false" customHeight="true" outlineLevel="0" collapsed="false">
      <c r="A424" s="37"/>
      <c r="B424" s="38"/>
      <c r="C424" s="39"/>
      <c r="D424" s="20"/>
      <c r="E424" s="40"/>
      <c r="F424" s="40"/>
      <c r="G424" s="41"/>
      <c r="H424" s="40"/>
      <c r="I424" s="40"/>
      <c r="J424" s="40"/>
      <c r="L424" s="42"/>
      <c r="M424" s="43"/>
      <c r="N424" s="44"/>
      <c r="O424" s="45"/>
      <c r="P424" s="44"/>
      <c r="Q424" s="46"/>
      <c r="R424" s="45"/>
      <c r="S424" s="44"/>
      <c r="T424" s="44"/>
      <c r="U424" s="47"/>
      <c r="V424" s="47"/>
      <c r="X424" s="43"/>
      <c r="Y424" s="20"/>
      <c r="AE424" s="20"/>
    </row>
    <row r="425" customFormat="false" ht="15.75" hidden="false" customHeight="true" outlineLevel="0" collapsed="false">
      <c r="A425" s="37"/>
      <c r="B425" s="38"/>
      <c r="C425" s="39"/>
      <c r="D425" s="20"/>
      <c r="E425" s="40"/>
      <c r="F425" s="40"/>
      <c r="G425" s="41"/>
      <c r="H425" s="40"/>
      <c r="I425" s="40"/>
      <c r="J425" s="40"/>
      <c r="L425" s="42"/>
      <c r="M425" s="43"/>
      <c r="N425" s="44"/>
      <c r="O425" s="45"/>
      <c r="P425" s="44"/>
      <c r="Q425" s="46"/>
      <c r="R425" s="45"/>
      <c r="S425" s="44"/>
      <c r="T425" s="44"/>
      <c r="U425" s="47"/>
      <c r="V425" s="47"/>
      <c r="X425" s="43"/>
      <c r="Y425" s="20"/>
      <c r="AE425" s="20"/>
    </row>
    <row r="426" customFormat="false" ht="15.75" hidden="false" customHeight="true" outlineLevel="0" collapsed="false">
      <c r="A426" s="37"/>
      <c r="B426" s="38"/>
      <c r="C426" s="39"/>
      <c r="D426" s="20"/>
      <c r="E426" s="40"/>
      <c r="F426" s="40"/>
      <c r="G426" s="41"/>
      <c r="H426" s="40"/>
      <c r="I426" s="40"/>
      <c r="J426" s="40"/>
      <c r="L426" s="42"/>
      <c r="M426" s="43"/>
      <c r="N426" s="44"/>
      <c r="O426" s="45"/>
      <c r="P426" s="44"/>
      <c r="Q426" s="46"/>
      <c r="R426" s="45"/>
      <c r="S426" s="44"/>
      <c r="T426" s="44"/>
      <c r="U426" s="47"/>
      <c r="V426" s="47"/>
      <c r="X426" s="43"/>
      <c r="Y426" s="20"/>
      <c r="AE426" s="20"/>
    </row>
    <row r="427" customFormat="false" ht="15.75" hidden="false" customHeight="true" outlineLevel="0" collapsed="false">
      <c r="A427" s="37"/>
      <c r="B427" s="38"/>
      <c r="C427" s="39"/>
      <c r="D427" s="20"/>
      <c r="E427" s="40"/>
      <c r="F427" s="40"/>
      <c r="G427" s="41"/>
      <c r="H427" s="40"/>
      <c r="I427" s="40"/>
      <c r="J427" s="40"/>
      <c r="L427" s="42"/>
      <c r="M427" s="43"/>
      <c r="N427" s="44"/>
      <c r="O427" s="45"/>
      <c r="P427" s="44"/>
      <c r="Q427" s="46"/>
      <c r="R427" s="45"/>
      <c r="S427" s="44"/>
      <c r="T427" s="44"/>
      <c r="U427" s="47"/>
      <c r="V427" s="47"/>
      <c r="X427" s="43"/>
      <c r="Y427" s="20"/>
      <c r="AE427" s="20"/>
    </row>
    <row r="428" customFormat="false" ht="15.75" hidden="false" customHeight="true" outlineLevel="0" collapsed="false">
      <c r="A428" s="37"/>
      <c r="B428" s="38"/>
      <c r="C428" s="39"/>
      <c r="D428" s="20"/>
      <c r="E428" s="40"/>
      <c r="F428" s="40"/>
      <c r="G428" s="41"/>
      <c r="H428" s="40"/>
      <c r="I428" s="40"/>
      <c r="J428" s="40"/>
      <c r="L428" s="42"/>
      <c r="M428" s="43"/>
      <c r="N428" s="44"/>
      <c r="O428" s="45"/>
      <c r="P428" s="44"/>
      <c r="Q428" s="46"/>
      <c r="R428" s="45"/>
      <c r="S428" s="44"/>
      <c r="T428" s="44"/>
      <c r="U428" s="47"/>
      <c r="V428" s="47"/>
      <c r="X428" s="43"/>
      <c r="Y428" s="20"/>
      <c r="AE428" s="20"/>
    </row>
    <row r="429" customFormat="false" ht="15.75" hidden="false" customHeight="true" outlineLevel="0" collapsed="false">
      <c r="A429" s="37"/>
      <c r="B429" s="38"/>
      <c r="C429" s="39"/>
      <c r="D429" s="20"/>
      <c r="E429" s="40"/>
      <c r="F429" s="40"/>
      <c r="G429" s="41"/>
      <c r="H429" s="40"/>
      <c r="I429" s="40"/>
      <c r="J429" s="40"/>
      <c r="L429" s="42"/>
      <c r="M429" s="43"/>
      <c r="N429" s="44"/>
      <c r="O429" s="45"/>
      <c r="P429" s="44"/>
      <c r="Q429" s="46"/>
      <c r="R429" s="45"/>
      <c r="S429" s="44"/>
      <c r="T429" s="44"/>
      <c r="U429" s="47"/>
      <c r="V429" s="47"/>
      <c r="X429" s="43"/>
      <c r="Y429" s="20"/>
      <c r="AE429" s="20"/>
    </row>
    <row r="430" customFormat="false" ht="15.75" hidden="false" customHeight="true" outlineLevel="0" collapsed="false">
      <c r="A430" s="37"/>
      <c r="B430" s="38"/>
      <c r="C430" s="39"/>
      <c r="D430" s="20"/>
      <c r="E430" s="40"/>
      <c r="F430" s="40"/>
      <c r="G430" s="41"/>
      <c r="H430" s="40"/>
      <c r="I430" s="40"/>
      <c r="J430" s="40"/>
      <c r="L430" s="42"/>
      <c r="M430" s="43"/>
      <c r="N430" s="44"/>
      <c r="O430" s="45"/>
      <c r="P430" s="44"/>
      <c r="Q430" s="46"/>
      <c r="R430" s="45"/>
      <c r="S430" s="44"/>
      <c r="T430" s="44"/>
      <c r="U430" s="47"/>
      <c r="V430" s="47"/>
      <c r="X430" s="43"/>
      <c r="Y430" s="20"/>
      <c r="AE430" s="20"/>
    </row>
    <row r="431" customFormat="false" ht="15.75" hidden="false" customHeight="true" outlineLevel="0" collapsed="false">
      <c r="A431" s="37"/>
      <c r="B431" s="38"/>
      <c r="C431" s="39"/>
      <c r="D431" s="20"/>
      <c r="E431" s="40"/>
      <c r="F431" s="40"/>
      <c r="G431" s="41"/>
      <c r="H431" s="40"/>
      <c r="I431" s="40"/>
      <c r="J431" s="40"/>
      <c r="L431" s="42"/>
      <c r="M431" s="43"/>
      <c r="N431" s="44"/>
      <c r="O431" s="45"/>
      <c r="P431" s="44"/>
      <c r="Q431" s="46"/>
      <c r="R431" s="45"/>
      <c r="S431" s="44"/>
      <c r="T431" s="44"/>
      <c r="U431" s="47"/>
      <c r="V431" s="47"/>
      <c r="X431" s="43"/>
      <c r="Y431" s="20"/>
      <c r="AE431" s="20"/>
    </row>
    <row r="432" customFormat="false" ht="15.75" hidden="false" customHeight="true" outlineLevel="0" collapsed="false">
      <c r="A432" s="37"/>
      <c r="B432" s="38"/>
      <c r="C432" s="39"/>
      <c r="D432" s="20"/>
      <c r="E432" s="40"/>
      <c r="F432" s="40"/>
      <c r="G432" s="41"/>
      <c r="H432" s="40"/>
      <c r="I432" s="40"/>
      <c r="J432" s="40"/>
      <c r="L432" s="42"/>
      <c r="M432" s="43"/>
      <c r="N432" s="44"/>
      <c r="O432" s="45"/>
      <c r="P432" s="44"/>
      <c r="Q432" s="46"/>
      <c r="R432" s="45"/>
      <c r="S432" s="44"/>
      <c r="T432" s="44"/>
      <c r="U432" s="47"/>
      <c r="V432" s="47"/>
      <c r="X432" s="43"/>
      <c r="Y432" s="20"/>
      <c r="AE432" s="20"/>
    </row>
    <row r="433" customFormat="false" ht="15.75" hidden="false" customHeight="true" outlineLevel="0" collapsed="false">
      <c r="A433" s="37"/>
      <c r="B433" s="38"/>
      <c r="C433" s="39"/>
      <c r="D433" s="20"/>
      <c r="E433" s="40"/>
      <c r="F433" s="40"/>
      <c r="G433" s="41"/>
      <c r="H433" s="40"/>
      <c r="I433" s="40"/>
      <c r="J433" s="40"/>
      <c r="L433" s="42"/>
      <c r="M433" s="43"/>
      <c r="N433" s="44"/>
      <c r="O433" s="45"/>
      <c r="P433" s="44"/>
      <c r="Q433" s="46"/>
      <c r="R433" s="45"/>
      <c r="S433" s="44"/>
      <c r="T433" s="44"/>
      <c r="U433" s="47"/>
      <c r="V433" s="47"/>
      <c r="X433" s="43"/>
      <c r="Y433" s="20"/>
      <c r="AE433" s="20"/>
    </row>
    <row r="434" customFormat="false" ht="15.75" hidden="false" customHeight="true" outlineLevel="0" collapsed="false">
      <c r="A434" s="37"/>
      <c r="B434" s="38"/>
      <c r="C434" s="39"/>
      <c r="D434" s="20"/>
      <c r="E434" s="40"/>
      <c r="F434" s="40"/>
      <c r="G434" s="41"/>
      <c r="H434" s="40"/>
      <c r="I434" s="40"/>
      <c r="J434" s="40"/>
      <c r="L434" s="42"/>
      <c r="M434" s="43"/>
      <c r="N434" s="44"/>
      <c r="O434" s="45"/>
      <c r="P434" s="44"/>
      <c r="Q434" s="46"/>
      <c r="R434" s="45"/>
      <c r="S434" s="44"/>
      <c r="T434" s="44"/>
      <c r="U434" s="47"/>
      <c r="V434" s="47"/>
      <c r="X434" s="43"/>
      <c r="Y434" s="20"/>
      <c r="AE434" s="20"/>
    </row>
    <row r="435" customFormat="false" ht="15.75" hidden="false" customHeight="true" outlineLevel="0" collapsed="false">
      <c r="A435" s="37"/>
      <c r="B435" s="38"/>
      <c r="C435" s="39"/>
      <c r="D435" s="20"/>
      <c r="E435" s="40"/>
      <c r="F435" s="40"/>
      <c r="G435" s="41"/>
      <c r="H435" s="40"/>
      <c r="I435" s="40"/>
      <c r="J435" s="40"/>
      <c r="L435" s="42"/>
      <c r="M435" s="43"/>
      <c r="N435" s="44"/>
      <c r="O435" s="45"/>
      <c r="P435" s="44"/>
      <c r="Q435" s="46"/>
      <c r="R435" s="45"/>
      <c r="S435" s="44"/>
      <c r="T435" s="44"/>
      <c r="U435" s="47"/>
      <c r="V435" s="47"/>
      <c r="X435" s="43"/>
      <c r="Y435" s="20"/>
      <c r="AE435" s="20"/>
    </row>
    <row r="436" customFormat="false" ht="15.75" hidden="false" customHeight="true" outlineLevel="0" collapsed="false">
      <c r="A436" s="37"/>
      <c r="B436" s="38"/>
      <c r="C436" s="39"/>
      <c r="D436" s="20"/>
      <c r="E436" s="40"/>
      <c r="F436" s="40"/>
      <c r="G436" s="41"/>
      <c r="H436" s="40"/>
      <c r="I436" s="40"/>
      <c r="J436" s="40"/>
      <c r="L436" s="42"/>
      <c r="M436" s="43"/>
      <c r="N436" s="44"/>
      <c r="O436" s="45"/>
      <c r="P436" s="44"/>
      <c r="Q436" s="46"/>
      <c r="R436" s="45"/>
      <c r="S436" s="44"/>
      <c r="T436" s="44"/>
      <c r="U436" s="47"/>
      <c r="V436" s="47"/>
      <c r="X436" s="43"/>
      <c r="Y436" s="20"/>
      <c r="AE436" s="20"/>
    </row>
    <row r="437" customFormat="false" ht="15.75" hidden="false" customHeight="true" outlineLevel="0" collapsed="false">
      <c r="A437" s="37"/>
      <c r="B437" s="38"/>
      <c r="C437" s="39"/>
      <c r="D437" s="20"/>
      <c r="E437" s="40"/>
      <c r="F437" s="40"/>
      <c r="G437" s="41"/>
      <c r="H437" s="40"/>
      <c r="I437" s="40"/>
      <c r="J437" s="40"/>
      <c r="L437" s="42"/>
      <c r="M437" s="43"/>
      <c r="N437" s="44"/>
      <c r="O437" s="45"/>
      <c r="P437" s="44"/>
      <c r="Q437" s="46"/>
      <c r="R437" s="45"/>
      <c r="S437" s="44"/>
      <c r="T437" s="44"/>
      <c r="U437" s="47"/>
      <c r="V437" s="47"/>
      <c r="X437" s="43"/>
      <c r="Y437" s="20"/>
      <c r="AE437" s="20"/>
    </row>
    <row r="438" customFormat="false" ht="15.75" hidden="false" customHeight="true" outlineLevel="0" collapsed="false">
      <c r="A438" s="37"/>
      <c r="B438" s="38"/>
      <c r="C438" s="39"/>
      <c r="D438" s="20"/>
      <c r="E438" s="40"/>
      <c r="F438" s="40"/>
      <c r="G438" s="41"/>
      <c r="H438" s="40"/>
      <c r="I438" s="40"/>
      <c r="J438" s="40"/>
      <c r="L438" s="42"/>
      <c r="M438" s="43"/>
      <c r="N438" s="44"/>
      <c r="O438" s="45"/>
      <c r="P438" s="44"/>
      <c r="Q438" s="46"/>
      <c r="R438" s="45"/>
      <c r="S438" s="44"/>
      <c r="T438" s="44"/>
      <c r="U438" s="47"/>
      <c r="V438" s="47"/>
      <c r="X438" s="43"/>
      <c r="Y438" s="20"/>
      <c r="AE438" s="20"/>
    </row>
    <row r="439" customFormat="false" ht="15.75" hidden="false" customHeight="true" outlineLevel="0" collapsed="false">
      <c r="A439" s="37"/>
      <c r="B439" s="38"/>
      <c r="C439" s="39"/>
      <c r="D439" s="20"/>
      <c r="E439" s="40"/>
      <c r="F439" s="40"/>
      <c r="G439" s="41"/>
      <c r="H439" s="40"/>
      <c r="I439" s="40"/>
      <c r="J439" s="40"/>
      <c r="L439" s="42"/>
      <c r="M439" s="43"/>
      <c r="N439" s="44"/>
      <c r="O439" s="45"/>
      <c r="P439" s="44"/>
      <c r="Q439" s="46"/>
      <c r="R439" s="45"/>
      <c r="S439" s="44"/>
      <c r="T439" s="44"/>
      <c r="U439" s="47"/>
      <c r="V439" s="47"/>
      <c r="X439" s="43"/>
      <c r="Y439" s="20"/>
      <c r="AE439" s="20"/>
    </row>
    <row r="440" customFormat="false" ht="15.75" hidden="false" customHeight="true" outlineLevel="0" collapsed="false">
      <c r="A440" s="37"/>
      <c r="B440" s="38"/>
      <c r="C440" s="39"/>
      <c r="D440" s="20"/>
      <c r="E440" s="40"/>
      <c r="F440" s="40"/>
      <c r="G440" s="41"/>
      <c r="H440" s="40"/>
      <c r="I440" s="40"/>
      <c r="J440" s="40"/>
      <c r="L440" s="42"/>
      <c r="M440" s="43"/>
      <c r="N440" s="44"/>
      <c r="O440" s="45"/>
      <c r="P440" s="44"/>
      <c r="Q440" s="46"/>
      <c r="R440" s="45"/>
      <c r="S440" s="44"/>
      <c r="T440" s="44"/>
      <c r="U440" s="47"/>
      <c r="V440" s="47"/>
      <c r="X440" s="43"/>
      <c r="Y440" s="20"/>
      <c r="AE440" s="20"/>
    </row>
    <row r="441" customFormat="false" ht="15.75" hidden="false" customHeight="true" outlineLevel="0" collapsed="false">
      <c r="A441" s="37"/>
      <c r="B441" s="38"/>
      <c r="C441" s="39"/>
      <c r="D441" s="20"/>
      <c r="E441" s="40"/>
      <c r="F441" s="40"/>
      <c r="G441" s="41"/>
      <c r="H441" s="40"/>
      <c r="I441" s="40"/>
      <c r="J441" s="40"/>
      <c r="L441" s="42"/>
      <c r="M441" s="43"/>
      <c r="N441" s="44"/>
      <c r="O441" s="45"/>
      <c r="P441" s="44"/>
      <c r="Q441" s="46"/>
      <c r="R441" s="45"/>
      <c r="S441" s="44"/>
      <c r="T441" s="44"/>
      <c r="U441" s="47"/>
      <c r="V441" s="47"/>
      <c r="X441" s="43"/>
      <c r="Y441" s="20"/>
      <c r="AE441" s="20"/>
    </row>
    <row r="442" customFormat="false" ht="15.75" hidden="false" customHeight="true" outlineLevel="0" collapsed="false">
      <c r="A442" s="37"/>
      <c r="B442" s="38"/>
      <c r="C442" s="39"/>
      <c r="D442" s="20"/>
      <c r="E442" s="40"/>
      <c r="F442" s="40"/>
      <c r="G442" s="41"/>
      <c r="H442" s="40"/>
      <c r="I442" s="40"/>
      <c r="J442" s="40"/>
      <c r="L442" s="42"/>
      <c r="M442" s="43"/>
      <c r="N442" s="44"/>
      <c r="O442" s="45"/>
      <c r="P442" s="44"/>
      <c r="Q442" s="46"/>
      <c r="R442" s="45"/>
      <c r="S442" s="44"/>
      <c r="T442" s="44"/>
      <c r="U442" s="47"/>
      <c r="V442" s="47"/>
      <c r="X442" s="43"/>
      <c r="Y442" s="20"/>
      <c r="AE442" s="20"/>
    </row>
    <row r="443" customFormat="false" ht="15.75" hidden="false" customHeight="true" outlineLevel="0" collapsed="false">
      <c r="A443" s="37"/>
      <c r="B443" s="38"/>
      <c r="C443" s="39"/>
      <c r="D443" s="20"/>
      <c r="E443" s="40"/>
      <c r="F443" s="40"/>
      <c r="G443" s="41"/>
      <c r="H443" s="40"/>
      <c r="I443" s="40"/>
      <c r="J443" s="40"/>
      <c r="L443" s="42"/>
      <c r="M443" s="43"/>
      <c r="N443" s="44"/>
      <c r="O443" s="45"/>
      <c r="P443" s="44"/>
      <c r="Q443" s="46"/>
      <c r="R443" s="45"/>
      <c r="S443" s="44"/>
      <c r="T443" s="44"/>
      <c r="U443" s="47"/>
      <c r="V443" s="47"/>
      <c r="X443" s="43"/>
      <c r="Y443" s="20"/>
      <c r="AE443" s="20"/>
    </row>
    <row r="444" customFormat="false" ht="15.75" hidden="false" customHeight="true" outlineLevel="0" collapsed="false">
      <c r="A444" s="37"/>
      <c r="B444" s="38"/>
      <c r="C444" s="39"/>
      <c r="D444" s="20"/>
      <c r="E444" s="40"/>
      <c r="F444" s="40"/>
      <c r="G444" s="41"/>
      <c r="H444" s="40"/>
      <c r="I444" s="40"/>
      <c r="J444" s="40"/>
      <c r="L444" s="42"/>
      <c r="M444" s="43"/>
      <c r="N444" s="44"/>
      <c r="O444" s="45"/>
      <c r="P444" s="44"/>
      <c r="Q444" s="46"/>
      <c r="R444" s="45"/>
      <c r="S444" s="44"/>
      <c r="T444" s="44"/>
      <c r="U444" s="47"/>
      <c r="V444" s="47"/>
      <c r="X444" s="43"/>
      <c r="Y444" s="20"/>
      <c r="AE444" s="20"/>
    </row>
    <row r="445" customFormat="false" ht="15.75" hidden="false" customHeight="true" outlineLevel="0" collapsed="false">
      <c r="A445" s="37"/>
      <c r="B445" s="38"/>
      <c r="C445" s="39"/>
      <c r="D445" s="20"/>
      <c r="E445" s="40"/>
      <c r="F445" s="40"/>
      <c r="G445" s="41"/>
      <c r="H445" s="40"/>
      <c r="I445" s="40"/>
      <c r="J445" s="40"/>
      <c r="L445" s="42"/>
      <c r="M445" s="43"/>
      <c r="N445" s="44"/>
      <c r="O445" s="45"/>
      <c r="P445" s="44"/>
      <c r="Q445" s="46"/>
      <c r="R445" s="45"/>
      <c r="S445" s="44"/>
      <c r="T445" s="44"/>
      <c r="U445" s="47"/>
      <c r="V445" s="47"/>
      <c r="X445" s="43"/>
      <c r="Y445" s="20"/>
      <c r="AE445" s="20"/>
    </row>
    <row r="446" customFormat="false" ht="15.75" hidden="false" customHeight="true" outlineLevel="0" collapsed="false">
      <c r="A446" s="37"/>
      <c r="B446" s="38"/>
      <c r="C446" s="39"/>
      <c r="D446" s="20"/>
      <c r="E446" s="40"/>
      <c r="F446" s="40"/>
      <c r="G446" s="41"/>
      <c r="H446" s="40"/>
      <c r="I446" s="40"/>
      <c r="J446" s="40"/>
      <c r="L446" s="42"/>
      <c r="M446" s="43"/>
      <c r="N446" s="44"/>
      <c r="O446" s="45"/>
      <c r="P446" s="44"/>
      <c r="Q446" s="46"/>
      <c r="R446" s="45"/>
      <c r="S446" s="44"/>
      <c r="T446" s="44"/>
      <c r="U446" s="47"/>
      <c r="V446" s="47"/>
      <c r="X446" s="43"/>
      <c r="Y446" s="20"/>
      <c r="AE446" s="20"/>
    </row>
    <row r="447" customFormat="false" ht="15.75" hidden="false" customHeight="true" outlineLevel="0" collapsed="false">
      <c r="A447" s="37"/>
      <c r="B447" s="38"/>
      <c r="C447" s="39"/>
      <c r="D447" s="20"/>
      <c r="E447" s="40"/>
      <c r="F447" s="40"/>
      <c r="G447" s="41"/>
      <c r="H447" s="40"/>
      <c r="I447" s="40"/>
      <c r="J447" s="40"/>
      <c r="L447" s="42"/>
      <c r="M447" s="43"/>
      <c r="N447" s="44"/>
      <c r="O447" s="45"/>
      <c r="P447" s="44"/>
      <c r="Q447" s="46"/>
      <c r="R447" s="45"/>
      <c r="S447" s="44"/>
      <c r="T447" s="44"/>
      <c r="U447" s="47"/>
      <c r="V447" s="47"/>
      <c r="X447" s="43"/>
      <c r="Y447" s="20"/>
      <c r="AE447" s="20"/>
    </row>
    <row r="448" customFormat="false" ht="15.75" hidden="false" customHeight="true" outlineLevel="0" collapsed="false">
      <c r="A448" s="37"/>
      <c r="B448" s="38"/>
      <c r="C448" s="39"/>
      <c r="D448" s="20"/>
      <c r="E448" s="40"/>
      <c r="F448" s="40"/>
      <c r="G448" s="41"/>
      <c r="H448" s="40"/>
      <c r="I448" s="40"/>
      <c r="J448" s="40"/>
      <c r="L448" s="42"/>
      <c r="M448" s="43"/>
      <c r="N448" s="44"/>
      <c r="O448" s="45"/>
      <c r="P448" s="44"/>
      <c r="Q448" s="46"/>
      <c r="R448" s="45"/>
      <c r="S448" s="44"/>
      <c r="T448" s="44"/>
      <c r="U448" s="47"/>
      <c r="V448" s="47"/>
      <c r="X448" s="43"/>
      <c r="Y448" s="20"/>
      <c r="AE448" s="20"/>
    </row>
    <row r="449" customFormat="false" ht="15.75" hidden="false" customHeight="true" outlineLevel="0" collapsed="false">
      <c r="A449" s="37"/>
      <c r="B449" s="38"/>
      <c r="C449" s="39"/>
      <c r="D449" s="20"/>
      <c r="E449" s="40"/>
      <c r="F449" s="40"/>
      <c r="G449" s="41"/>
      <c r="H449" s="40"/>
      <c r="I449" s="40"/>
      <c r="J449" s="40"/>
      <c r="L449" s="42"/>
      <c r="M449" s="43"/>
      <c r="N449" s="44"/>
      <c r="O449" s="45"/>
      <c r="P449" s="44"/>
      <c r="Q449" s="46"/>
      <c r="R449" s="45"/>
      <c r="S449" s="44"/>
      <c r="T449" s="44"/>
      <c r="U449" s="47"/>
      <c r="V449" s="47"/>
      <c r="X449" s="43"/>
      <c r="Y449" s="20"/>
      <c r="AE449" s="20"/>
    </row>
    <row r="450" customFormat="false" ht="15.75" hidden="false" customHeight="true" outlineLevel="0" collapsed="false">
      <c r="A450" s="37"/>
      <c r="B450" s="38"/>
      <c r="C450" s="39"/>
      <c r="D450" s="20"/>
      <c r="E450" s="40"/>
      <c r="F450" s="40"/>
      <c r="G450" s="41"/>
      <c r="H450" s="40"/>
      <c r="I450" s="40"/>
      <c r="J450" s="40"/>
      <c r="L450" s="42"/>
      <c r="M450" s="43"/>
      <c r="N450" s="44"/>
      <c r="O450" s="45"/>
      <c r="P450" s="44"/>
      <c r="Q450" s="46"/>
      <c r="R450" s="45"/>
      <c r="S450" s="44"/>
      <c r="T450" s="44"/>
      <c r="U450" s="47"/>
      <c r="V450" s="47"/>
      <c r="X450" s="43"/>
      <c r="Y450" s="20"/>
      <c r="AE450" s="20"/>
    </row>
    <row r="451" customFormat="false" ht="15.75" hidden="false" customHeight="true" outlineLevel="0" collapsed="false">
      <c r="A451" s="37"/>
      <c r="B451" s="38"/>
      <c r="C451" s="39"/>
      <c r="D451" s="20"/>
      <c r="E451" s="40"/>
      <c r="F451" s="40"/>
      <c r="G451" s="41"/>
      <c r="H451" s="40"/>
      <c r="I451" s="40"/>
      <c r="J451" s="40"/>
      <c r="L451" s="42"/>
      <c r="M451" s="43"/>
      <c r="N451" s="44"/>
      <c r="O451" s="45"/>
      <c r="P451" s="44"/>
      <c r="Q451" s="46"/>
      <c r="R451" s="45"/>
      <c r="S451" s="44"/>
      <c r="T451" s="44"/>
      <c r="U451" s="47"/>
      <c r="V451" s="47"/>
      <c r="X451" s="43"/>
      <c r="Y451" s="20"/>
      <c r="AE451" s="20"/>
    </row>
    <row r="452" customFormat="false" ht="15.75" hidden="false" customHeight="true" outlineLevel="0" collapsed="false">
      <c r="A452" s="37"/>
      <c r="B452" s="38"/>
      <c r="C452" s="39"/>
      <c r="D452" s="20"/>
      <c r="E452" s="40"/>
      <c r="F452" s="40"/>
      <c r="G452" s="41"/>
      <c r="H452" s="40"/>
      <c r="I452" s="40"/>
      <c r="J452" s="40"/>
      <c r="L452" s="42"/>
      <c r="M452" s="43"/>
      <c r="N452" s="44"/>
      <c r="O452" s="45"/>
      <c r="P452" s="44"/>
      <c r="Q452" s="46"/>
      <c r="R452" s="45"/>
      <c r="S452" s="44"/>
      <c r="T452" s="44"/>
      <c r="U452" s="47"/>
      <c r="V452" s="47"/>
      <c r="X452" s="43"/>
      <c r="Y452" s="20"/>
      <c r="AE452" s="20"/>
    </row>
    <row r="453" customFormat="false" ht="15.75" hidden="false" customHeight="true" outlineLevel="0" collapsed="false">
      <c r="A453" s="37"/>
      <c r="B453" s="38"/>
      <c r="C453" s="39"/>
      <c r="D453" s="20"/>
      <c r="E453" s="40"/>
      <c r="F453" s="40"/>
      <c r="G453" s="41"/>
      <c r="H453" s="40"/>
      <c r="I453" s="40"/>
      <c r="J453" s="40"/>
      <c r="L453" s="42"/>
      <c r="M453" s="43"/>
      <c r="N453" s="44"/>
      <c r="O453" s="45"/>
      <c r="P453" s="44"/>
      <c r="Q453" s="46"/>
      <c r="R453" s="45"/>
      <c r="S453" s="44"/>
      <c r="T453" s="44"/>
      <c r="U453" s="47"/>
      <c r="V453" s="47"/>
      <c r="X453" s="43"/>
      <c r="Y453" s="20"/>
      <c r="AE453" s="20"/>
    </row>
    <row r="454" customFormat="false" ht="15.75" hidden="false" customHeight="true" outlineLevel="0" collapsed="false">
      <c r="A454" s="37"/>
      <c r="B454" s="38"/>
      <c r="C454" s="39"/>
      <c r="D454" s="20"/>
      <c r="E454" s="40"/>
      <c r="F454" s="40"/>
      <c r="G454" s="41"/>
      <c r="H454" s="40"/>
      <c r="I454" s="40"/>
      <c r="J454" s="40"/>
      <c r="L454" s="42"/>
      <c r="M454" s="43"/>
      <c r="N454" s="44"/>
      <c r="O454" s="45"/>
      <c r="P454" s="44"/>
      <c r="Q454" s="46"/>
      <c r="R454" s="45"/>
      <c r="S454" s="44"/>
      <c r="T454" s="44"/>
      <c r="U454" s="47"/>
      <c r="V454" s="47"/>
      <c r="X454" s="43"/>
      <c r="Y454" s="20"/>
      <c r="AE454" s="20"/>
    </row>
    <row r="455" customFormat="false" ht="15.75" hidden="false" customHeight="true" outlineLevel="0" collapsed="false">
      <c r="A455" s="37"/>
      <c r="B455" s="38"/>
      <c r="C455" s="39"/>
      <c r="D455" s="20"/>
      <c r="E455" s="40"/>
      <c r="F455" s="40"/>
      <c r="G455" s="41"/>
      <c r="H455" s="40"/>
      <c r="I455" s="40"/>
      <c r="J455" s="40"/>
      <c r="L455" s="42"/>
      <c r="M455" s="43"/>
      <c r="N455" s="44"/>
      <c r="O455" s="45"/>
      <c r="P455" s="44"/>
      <c r="Q455" s="46"/>
      <c r="R455" s="45"/>
      <c r="S455" s="44"/>
      <c r="T455" s="44"/>
      <c r="U455" s="47"/>
      <c r="V455" s="47"/>
      <c r="X455" s="43"/>
      <c r="Y455" s="20"/>
      <c r="AE455" s="20"/>
    </row>
    <row r="456" customFormat="false" ht="15.75" hidden="false" customHeight="true" outlineLevel="0" collapsed="false">
      <c r="A456" s="37"/>
      <c r="B456" s="38"/>
      <c r="C456" s="39"/>
      <c r="D456" s="20"/>
      <c r="E456" s="40"/>
      <c r="F456" s="40"/>
      <c r="G456" s="41"/>
      <c r="H456" s="40"/>
      <c r="I456" s="40"/>
      <c r="J456" s="40"/>
      <c r="L456" s="42"/>
      <c r="M456" s="43"/>
      <c r="N456" s="44"/>
      <c r="O456" s="45"/>
      <c r="P456" s="44"/>
      <c r="Q456" s="46"/>
      <c r="R456" s="45"/>
      <c r="S456" s="44"/>
      <c r="T456" s="44"/>
      <c r="U456" s="47"/>
      <c r="V456" s="47"/>
      <c r="X456" s="43"/>
      <c r="Y456" s="20"/>
      <c r="AE456" s="20"/>
    </row>
    <row r="457" customFormat="false" ht="15.75" hidden="false" customHeight="true" outlineLevel="0" collapsed="false">
      <c r="A457" s="37"/>
      <c r="B457" s="38"/>
      <c r="C457" s="39"/>
      <c r="D457" s="20"/>
      <c r="E457" s="40"/>
      <c r="F457" s="40"/>
      <c r="G457" s="41"/>
      <c r="H457" s="40"/>
      <c r="I457" s="40"/>
      <c r="J457" s="40"/>
      <c r="L457" s="42"/>
      <c r="M457" s="43"/>
      <c r="N457" s="44"/>
      <c r="O457" s="45"/>
      <c r="P457" s="44"/>
      <c r="Q457" s="46"/>
      <c r="R457" s="45"/>
      <c r="S457" s="44"/>
      <c r="T457" s="44"/>
      <c r="U457" s="47"/>
      <c r="V457" s="47"/>
      <c r="X457" s="43"/>
      <c r="Y457" s="20"/>
      <c r="AE457" s="20"/>
    </row>
    <row r="458" customFormat="false" ht="15.75" hidden="false" customHeight="true" outlineLevel="0" collapsed="false">
      <c r="A458" s="37"/>
      <c r="B458" s="38"/>
      <c r="C458" s="39"/>
      <c r="D458" s="20"/>
      <c r="E458" s="40"/>
      <c r="F458" s="40"/>
      <c r="G458" s="41"/>
      <c r="H458" s="40"/>
      <c r="I458" s="40"/>
      <c r="J458" s="40"/>
      <c r="L458" s="42"/>
      <c r="M458" s="43"/>
      <c r="N458" s="44"/>
      <c r="O458" s="45"/>
      <c r="P458" s="44"/>
      <c r="Q458" s="46"/>
      <c r="R458" s="45"/>
      <c r="S458" s="44"/>
      <c r="T458" s="44"/>
      <c r="U458" s="47"/>
      <c r="V458" s="47"/>
      <c r="X458" s="43"/>
      <c r="Y458" s="20"/>
      <c r="AE458" s="20"/>
    </row>
    <row r="459" customFormat="false" ht="15.75" hidden="false" customHeight="true" outlineLevel="0" collapsed="false">
      <c r="A459" s="37"/>
      <c r="B459" s="38"/>
      <c r="C459" s="39"/>
      <c r="D459" s="20"/>
      <c r="E459" s="40"/>
      <c r="F459" s="40"/>
      <c r="G459" s="41"/>
      <c r="H459" s="40"/>
      <c r="I459" s="40"/>
      <c r="J459" s="40"/>
      <c r="L459" s="42"/>
      <c r="M459" s="43"/>
      <c r="N459" s="44"/>
      <c r="O459" s="45"/>
      <c r="P459" s="44"/>
      <c r="Q459" s="46"/>
      <c r="R459" s="45"/>
      <c r="S459" s="44"/>
      <c r="T459" s="44"/>
      <c r="U459" s="47"/>
      <c r="V459" s="47"/>
      <c r="X459" s="43"/>
      <c r="Y459" s="20"/>
      <c r="AE459" s="20"/>
    </row>
    <row r="460" customFormat="false" ht="15.75" hidden="false" customHeight="true" outlineLevel="0" collapsed="false">
      <c r="A460" s="37"/>
      <c r="B460" s="38"/>
      <c r="C460" s="39"/>
      <c r="D460" s="20"/>
      <c r="E460" s="40"/>
      <c r="F460" s="40"/>
      <c r="G460" s="41"/>
      <c r="H460" s="40"/>
      <c r="I460" s="40"/>
      <c r="J460" s="40"/>
      <c r="L460" s="42"/>
      <c r="M460" s="43"/>
      <c r="N460" s="44"/>
      <c r="O460" s="45"/>
      <c r="P460" s="44"/>
      <c r="Q460" s="46"/>
      <c r="R460" s="45"/>
      <c r="S460" s="44"/>
      <c r="T460" s="44"/>
      <c r="U460" s="47"/>
      <c r="V460" s="47"/>
      <c r="X460" s="43"/>
      <c r="Y460" s="20"/>
      <c r="AE460" s="20"/>
    </row>
    <row r="461" customFormat="false" ht="15.75" hidden="false" customHeight="true" outlineLevel="0" collapsed="false">
      <c r="A461" s="37"/>
      <c r="B461" s="38"/>
      <c r="C461" s="39"/>
      <c r="D461" s="20"/>
      <c r="E461" s="40"/>
      <c r="F461" s="40"/>
      <c r="G461" s="41"/>
      <c r="H461" s="40"/>
      <c r="I461" s="40"/>
      <c r="J461" s="40"/>
      <c r="L461" s="42"/>
      <c r="M461" s="43"/>
      <c r="N461" s="44"/>
      <c r="O461" s="45"/>
      <c r="P461" s="44"/>
      <c r="Q461" s="46"/>
      <c r="R461" s="45"/>
      <c r="S461" s="44"/>
      <c r="T461" s="44"/>
      <c r="U461" s="47"/>
      <c r="V461" s="47"/>
      <c r="X461" s="43"/>
      <c r="Y461" s="20"/>
      <c r="AE461" s="20"/>
    </row>
    <row r="462" customFormat="false" ht="15.75" hidden="false" customHeight="true" outlineLevel="0" collapsed="false">
      <c r="A462" s="37"/>
      <c r="B462" s="38"/>
      <c r="C462" s="39"/>
      <c r="D462" s="20"/>
      <c r="E462" s="40"/>
      <c r="F462" s="40"/>
      <c r="G462" s="41"/>
      <c r="H462" s="40"/>
      <c r="I462" s="40"/>
      <c r="J462" s="40"/>
      <c r="L462" s="42"/>
      <c r="M462" s="43"/>
      <c r="N462" s="44"/>
      <c r="O462" s="45"/>
      <c r="P462" s="44"/>
      <c r="Q462" s="46"/>
      <c r="R462" s="45"/>
      <c r="S462" s="44"/>
      <c r="T462" s="44"/>
      <c r="U462" s="47"/>
      <c r="V462" s="47"/>
      <c r="X462" s="43"/>
      <c r="Y462" s="20"/>
      <c r="AE462" s="20"/>
    </row>
    <row r="463" customFormat="false" ht="15.75" hidden="false" customHeight="true" outlineLevel="0" collapsed="false">
      <c r="A463" s="37"/>
      <c r="B463" s="38"/>
      <c r="C463" s="39"/>
      <c r="D463" s="20"/>
      <c r="E463" s="40"/>
      <c r="F463" s="40"/>
      <c r="G463" s="41"/>
      <c r="H463" s="40"/>
      <c r="I463" s="40"/>
      <c r="J463" s="40"/>
      <c r="L463" s="42"/>
      <c r="M463" s="43"/>
      <c r="N463" s="44"/>
      <c r="O463" s="45"/>
      <c r="P463" s="44"/>
      <c r="Q463" s="46"/>
      <c r="R463" s="45"/>
      <c r="S463" s="44"/>
      <c r="T463" s="44"/>
      <c r="U463" s="47"/>
      <c r="V463" s="47"/>
      <c r="X463" s="43"/>
      <c r="Y463" s="20"/>
      <c r="AE463" s="20"/>
    </row>
    <row r="464" customFormat="false" ht="15.75" hidden="false" customHeight="true" outlineLevel="0" collapsed="false">
      <c r="A464" s="37"/>
      <c r="B464" s="38"/>
      <c r="C464" s="39"/>
      <c r="D464" s="20"/>
      <c r="E464" s="40"/>
      <c r="F464" s="40"/>
      <c r="G464" s="41"/>
      <c r="H464" s="40"/>
      <c r="I464" s="40"/>
      <c r="J464" s="40"/>
      <c r="L464" s="42"/>
      <c r="M464" s="43"/>
      <c r="N464" s="44"/>
      <c r="O464" s="45"/>
      <c r="P464" s="44"/>
      <c r="Q464" s="46"/>
      <c r="R464" s="45"/>
      <c r="S464" s="44"/>
      <c r="T464" s="44"/>
      <c r="U464" s="47"/>
      <c r="V464" s="47"/>
      <c r="X464" s="43"/>
      <c r="Y464" s="20"/>
      <c r="AE464" s="20"/>
    </row>
    <row r="465" customFormat="false" ht="15.75" hidden="false" customHeight="true" outlineLevel="0" collapsed="false">
      <c r="A465" s="37"/>
      <c r="B465" s="38"/>
      <c r="C465" s="39"/>
      <c r="D465" s="20"/>
      <c r="E465" s="40"/>
      <c r="F465" s="40"/>
      <c r="G465" s="41"/>
      <c r="H465" s="40"/>
      <c r="I465" s="40"/>
      <c r="J465" s="40"/>
      <c r="L465" s="42"/>
      <c r="M465" s="43"/>
      <c r="N465" s="44"/>
      <c r="O465" s="45"/>
      <c r="P465" s="44"/>
      <c r="Q465" s="46"/>
      <c r="R465" s="45"/>
      <c r="S465" s="44"/>
      <c r="T465" s="44"/>
      <c r="U465" s="47"/>
      <c r="V465" s="47"/>
      <c r="X465" s="43"/>
      <c r="Y465" s="20"/>
      <c r="AE465" s="20"/>
    </row>
    <row r="466" customFormat="false" ht="15.75" hidden="false" customHeight="true" outlineLevel="0" collapsed="false">
      <c r="A466" s="37"/>
      <c r="B466" s="38"/>
      <c r="C466" s="39"/>
      <c r="D466" s="20"/>
      <c r="E466" s="40"/>
      <c r="F466" s="40"/>
      <c r="G466" s="41"/>
      <c r="H466" s="40"/>
      <c r="I466" s="40"/>
      <c r="J466" s="40"/>
      <c r="L466" s="42"/>
      <c r="M466" s="43"/>
      <c r="N466" s="44"/>
      <c r="O466" s="45"/>
      <c r="P466" s="44"/>
      <c r="Q466" s="46"/>
      <c r="R466" s="45"/>
      <c r="S466" s="44"/>
      <c r="T466" s="44"/>
      <c r="U466" s="47"/>
      <c r="V466" s="47"/>
      <c r="X466" s="43"/>
      <c r="Y466" s="20"/>
      <c r="AE466" s="20"/>
    </row>
    <row r="467" customFormat="false" ht="15.75" hidden="false" customHeight="true" outlineLevel="0" collapsed="false">
      <c r="A467" s="37"/>
      <c r="B467" s="38"/>
      <c r="C467" s="39"/>
      <c r="D467" s="20"/>
      <c r="E467" s="40"/>
      <c r="F467" s="40"/>
      <c r="G467" s="41"/>
      <c r="H467" s="40"/>
      <c r="I467" s="40"/>
      <c r="J467" s="40"/>
      <c r="L467" s="42"/>
      <c r="M467" s="43"/>
      <c r="N467" s="44"/>
      <c r="O467" s="45"/>
      <c r="P467" s="44"/>
      <c r="Q467" s="46"/>
      <c r="R467" s="45"/>
      <c r="S467" s="44"/>
      <c r="T467" s="44"/>
      <c r="U467" s="47"/>
      <c r="V467" s="47"/>
      <c r="X467" s="43"/>
      <c r="Y467" s="20"/>
      <c r="AE467" s="20"/>
    </row>
    <row r="468" customFormat="false" ht="15.75" hidden="false" customHeight="true" outlineLevel="0" collapsed="false">
      <c r="A468" s="37"/>
      <c r="B468" s="38"/>
      <c r="C468" s="39"/>
      <c r="D468" s="20"/>
      <c r="E468" s="40"/>
      <c r="F468" s="40"/>
      <c r="G468" s="41"/>
      <c r="H468" s="40"/>
      <c r="I468" s="40"/>
      <c r="J468" s="40"/>
      <c r="L468" s="42"/>
      <c r="M468" s="43"/>
      <c r="N468" s="44"/>
      <c r="O468" s="45"/>
      <c r="P468" s="44"/>
      <c r="Q468" s="46"/>
      <c r="R468" s="45"/>
      <c r="S468" s="44"/>
      <c r="T468" s="44"/>
      <c r="U468" s="47"/>
      <c r="V468" s="47"/>
      <c r="X468" s="43"/>
      <c r="Y468" s="20"/>
      <c r="AE468" s="20"/>
    </row>
    <row r="469" customFormat="false" ht="15.75" hidden="false" customHeight="true" outlineLevel="0" collapsed="false">
      <c r="A469" s="37"/>
      <c r="B469" s="38"/>
      <c r="C469" s="39"/>
      <c r="D469" s="20"/>
      <c r="E469" s="40"/>
      <c r="F469" s="40"/>
      <c r="G469" s="41"/>
      <c r="H469" s="40"/>
      <c r="I469" s="40"/>
      <c r="J469" s="40"/>
      <c r="L469" s="42"/>
      <c r="M469" s="43"/>
      <c r="N469" s="44"/>
      <c r="O469" s="45"/>
      <c r="P469" s="44"/>
      <c r="Q469" s="46"/>
      <c r="R469" s="45"/>
      <c r="S469" s="44"/>
      <c r="T469" s="44"/>
      <c r="U469" s="47"/>
      <c r="V469" s="47"/>
      <c r="X469" s="43"/>
      <c r="Y469" s="20"/>
      <c r="AE469" s="20"/>
    </row>
    <row r="470" customFormat="false" ht="15.75" hidden="false" customHeight="true" outlineLevel="0" collapsed="false">
      <c r="A470" s="37"/>
      <c r="B470" s="38"/>
      <c r="C470" s="39"/>
      <c r="D470" s="20"/>
      <c r="E470" s="40"/>
      <c r="F470" s="40"/>
      <c r="G470" s="41"/>
      <c r="H470" s="40"/>
      <c r="I470" s="40"/>
      <c r="J470" s="40"/>
      <c r="L470" s="42"/>
      <c r="M470" s="43"/>
      <c r="N470" s="44"/>
      <c r="O470" s="45"/>
      <c r="P470" s="44"/>
      <c r="Q470" s="46"/>
      <c r="R470" s="45"/>
      <c r="S470" s="44"/>
      <c r="T470" s="44"/>
      <c r="U470" s="47"/>
      <c r="V470" s="47"/>
      <c r="X470" s="43"/>
      <c r="Y470" s="20"/>
      <c r="AE470" s="20"/>
    </row>
    <row r="471" customFormat="false" ht="15.75" hidden="false" customHeight="true" outlineLevel="0" collapsed="false">
      <c r="A471" s="37"/>
      <c r="B471" s="38"/>
      <c r="C471" s="39"/>
      <c r="D471" s="20"/>
      <c r="E471" s="40"/>
      <c r="F471" s="40"/>
      <c r="G471" s="41"/>
      <c r="H471" s="40"/>
      <c r="I471" s="40"/>
      <c r="J471" s="40"/>
      <c r="L471" s="42"/>
      <c r="M471" s="43"/>
      <c r="N471" s="44"/>
      <c r="O471" s="45"/>
      <c r="P471" s="44"/>
      <c r="Q471" s="46"/>
      <c r="R471" s="45"/>
      <c r="S471" s="44"/>
      <c r="T471" s="44"/>
      <c r="U471" s="47"/>
      <c r="V471" s="47"/>
      <c r="X471" s="43"/>
      <c r="Y471" s="20"/>
      <c r="AE471" s="20"/>
    </row>
    <row r="472" customFormat="false" ht="15.75" hidden="false" customHeight="true" outlineLevel="0" collapsed="false">
      <c r="A472" s="37"/>
      <c r="B472" s="38"/>
      <c r="C472" s="39"/>
      <c r="D472" s="20"/>
      <c r="E472" s="40"/>
      <c r="F472" s="40"/>
      <c r="G472" s="41"/>
      <c r="H472" s="40"/>
      <c r="I472" s="40"/>
      <c r="J472" s="40"/>
      <c r="L472" s="42"/>
      <c r="M472" s="43"/>
      <c r="N472" s="44"/>
      <c r="O472" s="45"/>
      <c r="P472" s="44"/>
      <c r="Q472" s="46"/>
      <c r="R472" s="45"/>
      <c r="S472" s="44"/>
      <c r="T472" s="44"/>
      <c r="U472" s="47"/>
      <c r="V472" s="47"/>
      <c r="X472" s="43"/>
      <c r="Y472" s="20"/>
      <c r="AE472" s="20"/>
    </row>
    <row r="473" customFormat="false" ht="15.75" hidden="false" customHeight="true" outlineLevel="0" collapsed="false">
      <c r="A473" s="37"/>
      <c r="B473" s="38"/>
      <c r="C473" s="39"/>
      <c r="D473" s="20"/>
      <c r="E473" s="40"/>
      <c r="F473" s="40"/>
      <c r="G473" s="41"/>
      <c r="H473" s="40"/>
      <c r="I473" s="40"/>
      <c r="J473" s="40"/>
      <c r="L473" s="42"/>
      <c r="M473" s="43"/>
      <c r="N473" s="44"/>
      <c r="O473" s="45"/>
      <c r="P473" s="44"/>
      <c r="Q473" s="46"/>
      <c r="R473" s="45"/>
      <c r="S473" s="44"/>
      <c r="T473" s="44"/>
      <c r="U473" s="47"/>
      <c r="V473" s="47"/>
      <c r="X473" s="43"/>
      <c r="Y473" s="20"/>
      <c r="AE473" s="20"/>
    </row>
    <row r="474" customFormat="false" ht="15.75" hidden="false" customHeight="true" outlineLevel="0" collapsed="false">
      <c r="A474" s="37"/>
      <c r="B474" s="38"/>
      <c r="C474" s="39"/>
      <c r="D474" s="20"/>
      <c r="E474" s="40"/>
      <c r="F474" s="40"/>
      <c r="G474" s="41"/>
      <c r="H474" s="40"/>
      <c r="I474" s="40"/>
      <c r="J474" s="40"/>
      <c r="L474" s="42"/>
      <c r="M474" s="43"/>
      <c r="N474" s="44"/>
      <c r="O474" s="45"/>
      <c r="P474" s="44"/>
      <c r="Q474" s="46"/>
      <c r="R474" s="45"/>
      <c r="S474" s="44"/>
      <c r="T474" s="44"/>
      <c r="U474" s="47"/>
      <c r="V474" s="47"/>
      <c r="X474" s="43"/>
      <c r="Y474" s="20"/>
      <c r="AE474" s="20"/>
    </row>
    <row r="475" customFormat="false" ht="15.75" hidden="false" customHeight="true" outlineLevel="0" collapsed="false">
      <c r="A475" s="37"/>
      <c r="B475" s="38"/>
      <c r="C475" s="39"/>
      <c r="D475" s="20"/>
      <c r="E475" s="40"/>
      <c r="F475" s="40"/>
      <c r="G475" s="41"/>
      <c r="H475" s="40"/>
      <c r="I475" s="40"/>
      <c r="J475" s="40"/>
      <c r="L475" s="42"/>
      <c r="M475" s="43"/>
      <c r="N475" s="44"/>
      <c r="O475" s="45"/>
      <c r="P475" s="44"/>
      <c r="Q475" s="46"/>
      <c r="R475" s="45"/>
      <c r="S475" s="44"/>
      <c r="T475" s="44"/>
      <c r="U475" s="47"/>
      <c r="V475" s="47"/>
      <c r="X475" s="43"/>
      <c r="Y475" s="20"/>
      <c r="AE475" s="20"/>
    </row>
    <row r="476" customFormat="false" ht="15.75" hidden="false" customHeight="true" outlineLevel="0" collapsed="false">
      <c r="A476" s="37"/>
      <c r="B476" s="38"/>
      <c r="C476" s="39"/>
      <c r="D476" s="20"/>
      <c r="E476" s="40"/>
      <c r="F476" s="40"/>
      <c r="G476" s="41"/>
      <c r="H476" s="40"/>
      <c r="I476" s="40"/>
      <c r="J476" s="40"/>
      <c r="L476" s="42"/>
      <c r="M476" s="43"/>
      <c r="N476" s="44"/>
      <c r="O476" s="45"/>
      <c r="P476" s="44"/>
      <c r="Q476" s="46"/>
      <c r="R476" s="45"/>
      <c r="S476" s="44"/>
      <c r="T476" s="44"/>
      <c r="U476" s="47"/>
      <c r="V476" s="47"/>
      <c r="X476" s="43"/>
      <c r="Y476" s="20"/>
      <c r="AE476" s="20"/>
    </row>
    <row r="477" customFormat="false" ht="15.75" hidden="false" customHeight="true" outlineLevel="0" collapsed="false">
      <c r="A477" s="37"/>
      <c r="B477" s="38"/>
      <c r="C477" s="39"/>
      <c r="D477" s="20"/>
      <c r="E477" s="40"/>
      <c r="F477" s="40"/>
      <c r="G477" s="41"/>
      <c r="H477" s="40"/>
      <c r="I477" s="40"/>
      <c r="J477" s="40"/>
      <c r="L477" s="42"/>
      <c r="M477" s="43"/>
      <c r="N477" s="44"/>
      <c r="O477" s="45"/>
      <c r="P477" s="44"/>
      <c r="Q477" s="46"/>
      <c r="R477" s="45"/>
      <c r="S477" s="44"/>
      <c r="T477" s="44"/>
      <c r="U477" s="47"/>
      <c r="V477" s="47"/>
      <c r="X477" s="43"/>
      <c r="Y477" s="20"/>
      <c r="AE477" s="20"/>
    </row>
    <row r="478" customFormat="false" ht="15.75" hidden="false" customHeight="true" outlineLevel="0" collapsed="false">
      <c r="A478" s="37"/>
      <c r="B478" s="38"/>
      <c r="C478" s="39"/>
      <c r="D478" s="20"/>
      <c r="E478" s="40"/>
      <c r="F478" s="40"/>
      <c r="G478" s="41"/>
      <c r="H478" s="40"/>
      <c r="I478" s="40"/>
      <c r="J478" s="40"/>
      <c r="L478" s="42"/>
      <c r="M478" s="43"/>
      <c r="N478" s="44"/>
      <c r="O478" s="45"/>
      <c r="P478" s="44"/>
      <c r="Q478" s="46"/>
      <c r="R478" s="45"/>
      <c r="S478" s="44"/>
      <c r="T478" s="44"/>
      <c r="U478" s="47"/>
      <c r="V478" s="47"/>
      <c r="X478" s="43"/>
      <c r="Y478" s="20"/>
      <c r="AE478" s="20"/>
    </row>
    <row r="479" customFormat="false" ht="15.75" hidden="false" customHeight="true" outlineLevel="0" collapsed="false">
      <c r="A479" s="37"/>
      <c r="B479" s="38"/>
      <c r="C479" s="39"/>
      <c r="D479" s="20"/>
      <c r="E479" s="40"/>
      <c r="F479" s="40"/>
      <c r="G479" s="41"/>
      <c r="H479" s="40"/>
      <c r="I479" s="40"/>
      <c r="J479" s="40"/>
      <c r="L479" s="42"/>
      <c r="M479" s="43"/>
      <c r="N479" s="44"/>
      <c r="O479" s="45"/>
      <c r="P479" s="44"/>
      <c r="Q479" s="46"/>
      <c r="R479" s="45"/>
      <c r="S479" s="44"/>
      <c r="T479" s="44"/>
      <c r="U479" s="47"/>
      <c r="V479" s="47"/>
      <c r="X479" s="43"/>
      <c r="Y479" s="20"/>
      <c r="AE479" s="20"/>
    </row>
    <row r="480" customFormat="false" ht="15.75" hidden="false" customHeight="true" outlineLevel="0" collapsed="false">
      <c r="A480" s="37"/>
      <c r="B480" s="38"/>
      <c r="C480" s="39"/>
      <c r="D480" s="20"/>
      <c r="E480" s="40"/>
      <c r="F480" s="40"/>
      <c r="G480" s="41"/>
      <c r="H480" s="40"/>
      <c r="I480" s="40"/>
      <c r="J480" s="40"/>
      <c r="L480" s="42"/>
      <c r="M480" s="43"/>
      <c r="N480" s="44"/>
      <c r="O480" s="45"/>
      <c r="P480" s="44"/>
      <c r="Q480" s="46"/>
      <c r="R480" s="45"/>
      <c r="S480" s="44"/>
      <c r="T480" s="44"/>
      <c r="U480" s="47"/>
      <c r="V480" s="47"/>
      <c r="X480" s="43"/>
      <c r="Y480" s="20"/>
      <c r="AE480" s="20"/>
    </row>
    <row r="481" customFormat="false" ht="15.75" hidden="false" customHeight="true" outlineLevel="0" collapsed="false">
      <c r="A481" s="37"/>
      <c r="B481" s="38"/>
      <c r="C481" s="39"/>
      <c r="D481" s="20"/>
      <c r="E481" s="40"/>
      <c r="F481" s="40"/>
      <c r="G481" s="41"/>
      <c r="H481" s="40"/>
      <c r="I481" s="40"/>
      <c r="J481" s="40"/>
      <c r="L481" s="42"/>
      <c r="M481" s="43"/>
      <c r="N481" s="44"/>
      <c r="O481" s="45"/>
      <c r="P481" s="44"/>
      <c r="Q481" s="46"/>
      <c r="R481" s="45"/>
      <c r="S481" s="44"/>
      <c r="T481" s="44"/>
      <c r="U481" s="47"/>
      <c r="V481" s="47"/>
      <c r="X481" s="43"/>
      <c r="Y481" s="20"/>
      <c r="AE481" s="20"/>
    </row>
    <row r="482" customFormat="false" ht="15.75" hidden="false" customHeight="true" outlineLevel="0" collapsed="false">
      <c r="A482" s="37"/>
      <c r="B482" s="38"/>
      <c r="C482" s="39"/>
      <c r="D482" s="20"/>
      <c r="E482" s="40"/>
      <c r="F482" s="40"/>
      <c r="G482" s="41"/>
      <c r="H482" s="40"/>
      <c r="I482" s="40"/>
      <c r="J482" s="40"/>
      <c r="L482" s="42"/>
      <c r="M482" s="43"/>
      <c r="N482" s="44"/>
      <c r="O482" s="45"/>
      <c r="P482" s="44"/>
      <c r="Q482" s="46"/>
      <c r="R482" s="45"/>
      <c r="S482" s="44"/>
      <c r="T482" s="44"/>
      <c r="U482" s="47"/>
      <c r="V482" s="47"/>
      <c r="X482" s="43"/>
      <c r="Y482" s="20"/>
      <c r="AE482" s="20"/>
    </row>
    <row r="483" customFormat="false" ht="15.75" hidden="false" customHeight="true" outlineLevel="0" collapsed="false">
      <c r="A483" s="37"/>
      <c r="B483" s="38"/>
      <c r="C483" s="39"/>
      <c r="D483" s="20"/>
      <c r="E483" s="40"/>
      <c r="F483" s="40"/>
      <c r="G483" s="41"/>
      <c r="H483" s="40"/>
      <c r="I483" s="40"/>
      <c r="J483" s="40"/>
      <c r="L483" s="42"/>
      <c r="M483" s="43"/>
      <c r="N483" s="44"/>
      <c r="O483" s="45"/>
      <c r="P483" s="44"/>
      <c r="Q483" s="46"/>
      <c r="R483" s="45"/>
      <c r="S483" s="44"/>
      <c r="T483" s="44"/>
      <c r="U483" s="47"/>
      <c r="V483" s="47"/>
      <c r="X483" s="43"/>
      <c r="Y483" s="20"/>
      <c r="AE483" s="20"/>
    </row>
    <row r="484" customFormat="false" ht="15.75" hidden="false" customHeight="true" outlineLevel="0" collapsed="false">
      <c r="A484" s="37"/>
      <c r="B484" s="38"/>
      <c r="C484" s="39"/>
      <c r="D484" s="20"/>
      <c r="E484" s="40"/>
      <c r="F484" s="40"/>
      <c r="G484" s="41"/>
      <c r="H484" s="40"/>
      <c r="I484" s="40"/>
      <c r="J484" s="40"/>
      <c r="L484" s="42"/>
      <c r="M484" s="43"/>
      <c r="N484" s="44"/>
      <c r="O484" s="45"/>
      <c r="P484" s="44"/>
      <c r="Q484" s="46"/>
      <c r="R484" s="45"/>
      <c r="S484" s="44"/>
      <c r="T484" s="44"/>
      <c r="U484" s="47"/>
      <c r="V484" s="47"/>
      <c r="X484" s="43"/>
      <c r="Y484" s="20"/>
      <c r="AE484" s="20"/>
    </row>
    <row r="485" customFormat="false" ht="15.75" hidden="false" customHeight="true" outlineLevel="0" collapsed="false">
      <c r="A485" s="37"/>
      <c r="B485" s="38"/>
      <c r="C485" s="39"/>
      <c r="D485" s="20"/>
      <c r="E485" s="40"/>
      <c r="F485" s="40"/>
      <c r="G485" s="41"/>
      <c r="H485" s="40"/>
      <c r="I485" s="40"/>
      <c r="J485" s="40"/>
      <c r="L485" s="42"/>
      <c r="M485" s="43"/>
      <c r="N485" s="44"/>
      <c r="O485" s="45"/>
      <c r="P485" s="44"/>
      <c r="Q485" s="46"/>
      <c r="R485" s="45"/>
      <c r="S485" s="44"/>
      <c r="T485" s="44"/>
      <c r="U485" s="47"/>
      <c r="V485" s="47"/>
      <c r="X485" s="43"/>
      <c r="Y485" s="20"/>
      <c r="AE485" s="20"/>
    </row>
    <row r="486" customFormat="false" ht="15.75" hidden="false" customHeight="true" outlineLevel="0" collapsed="false">
      <c r="A486" s="37"/>
      <c r="B486" s="38"/>
      <c r="C486" s="39"/>
      <c r="D486" s="20"/>
      <c r="E486" s="40"/>
      <c r="F486" s="40"/>
      <c r="G486" s="41"/>
      <c r="H486" s="40"/>
      <c r="I486" s="40"/>
      <c r="J486" s="40"/>
      <c r="L486" s="42"/>
      <c r="M486" s="43"/>
      <c r="N486" s="44"/>
      <c r="O486" s="45"/>
      <c r="P486" s="44"/>
      <c r="Q486" s="46"/>
      <c r="R486" s="45"/>
      <c r="S486" s="44"/>
      <c r="T486" s="44"/>
      <c r="U486" s="47"/>
      <c r="V486" s="47"/>
      <c r="X486" s="43"/>
      <c r="Y486" s="20"/>
      <c r="AE486" s="20"/>
    </row>
    <row r="487" customFormat="false" ht="15.75" hidden="false" customHeight="true" outlineLevel="0" collapsed="false">
      <c r="A487" s="37"/>
      <c r="B487" s="38"/>
      <c r="C487" s="39"/>
      <c r="D487" s="20"/>
      <c r="E487" s="40"/>
      <c r="F487" s="40"/>
      <c r="G487" s="41"/>
      <c r="H487" s="40"/>
      <c r="I487" s="40"/>
      <c r="J487" s="40"/>
      <c r="L487" s="42"/>
      <c r="M487" s="43"/>
      <c r="N487" s="44"/>
      <c r="O487" s="45"/>
      <c r="P487" s="44"/>
      <c r="Q487" s="46"/>
      <c r="R487" s="45"/>
      <c r="S487" s="44"/>
      <c r="T487" s="44"/>
      <c r="U487" s="47"/>
      <c r="V487" s="47"/>
      <c r="X487" s="43"/>
      <c r="Y487" s="20"/>
      <c r="AE487" s="20"/>
    </row>
    <row r="488" customFormat="false" ht="15.75" hidden="false" customHeight="true" outlineLevel="0" collapsed="false">
      <c r="A488" s="37"/>
      <c r="B488" s="38"/>
      <c r="C488" s="39"/>
      <c r="D488" s="20"/>
      <c r="E488" s="40"/>
      <c r="F488" s="40"/>
      <c r="G488" s="41"/>
      <c r="H488" s="40"/>
      <c r="I488" s="40"/>
      <c r="J488" s="40"/>
      <c r="L488" s="42"/>
      <c r="M488" s="43"/>
      <c r="N488" s="44"/>
      <c r="O488" s="45"/>
      <c r="P488" s="44"/>
      <c r="Q488" s="46"/>
      <c r="R488" s="45"/>
      <c r="S488" s="44"/>
      <c r="T488" s="44"/>
      <c r="U488" s="47"/>
      <c r="V488" s="47"/>
      <c r="X488" s="43"/>
      <c r="Y488" s="20"/>
      <c r="AE488" s="20"/>
    </row>
    <row r="489" customFormat="false" ht="15.75" hidden="false" customHeight="true" outlineLevel="0" collapsed="false">
      <c r="A489" s="37"/>
      <c r="B489" s="38"/>
      <c r="C489" s="39"/>
      <c r="D489" s="20"/>
      <c r="E489" s="40"/>
      <c r="F489" s="40"/>
      <c r="G489" s="41"/>
      <c r="H489" s="40"/>
      <c r="I489" s="40"/>
      <c r="J489" s="40"/>
      <c r="L489" s="42"/>
      <c r="M489" s="43"/>
      <c r="N489" s="44"/>
      <c r="O489" s="45"/>
      <c r="P489" s="44"/>
      <c r="Q489" s="46"/>
      <c r="R489" s="45"/>
      <c r="S489" s="44"/>
      <c r="T489" s="44"/>
      <c r="U489" s="47"/>
      <c r="V489" s="47"/>
      <c r="X489" s="43"/>
      <c r="Y489" s="20"/>
      <c r="AE489" s="20"/>
    </row>
    <row r="490" customFormat="false" ht="15.75" hidden="false" customHeight="true" outlineLevel="0" collapsed="false">
      <c r="A490" s="37"/>
      <c r="B490" s="38"/>
      <c r="C490" s="39"/>
      <c r="D490" s="20"/>
      <c r="E490" s="40"/>
      <c r="F490" s="40"/>
      <c r="G490" s="41"/>
      <c r="H490" s="40"/>
      <c r="I490" s="40"/>
      <c r="J490" s="40"/>
      <c r="L490" s="42"/>
      <c r="M490" s="43"/>
      <c r="N490" s="44"/>
      <c r="O490" s="45"/>
      <c r="P490" s="44"/>
      <c r="Q490" s="46"/>
      <c r="R490" s="45"/>
      <c r="S490" s="44"/>
      <c r="T490" s="44"/>
      <c r="U490" s="47"/>
      <c r="V490" s="47"/>
      <c r="X490" s="43"/>
      <c r="Y490" s="20"/>
      <c r="AE490" s="20"/>
    </row>
    <row r="491" customFormat="false" ht="15.75" hidden="false" customHeight="true" outlineLevel="0" collapsed="false">
      <c r="A491" s="37"/>
      <c r="B491" s="38"/>
      <c r="C491" s="39"/>
      <c r="D491" s="20"/>
      <c r="E491" s="40"/>
      <c r="F491" s="40"/>
      <c r="G491" s="41"/>
      <c r="H491" s="40"/>
      <c r="I491" s="40"/>
      <c r="J491" s="40"/>
      <c r="L491" s="42"/>
      <c r="M491" s="43"/>
      <c r="N491" s="44"/>
      <c r="O491" s="45"/>
      <c r="P491" s="44"/>
      <c r="Q491" s="46"/>
      <c r="R491" s="45"/>
      <c r="S491" s="44"/>
      <c r="T491" s="44"/>
      <c r="U491" s="47"/>
      <c r="V491" s="47"/>
      <c r="X491" s="43"/>
      <c r="Y491" s="20"/>
      <c r="AE491" s="20"/>
    </row>
    <row r="492" customFormat="false" ht="15.75" hidden="false" customHeight="true" outlineLevel="0" collapsed="false">
      <c r="A492" s="37"/>
      <c r="B492" s="38"/>
      <c r="C492" s="39"/>
      <c r="D492" s="20"/>
      <c r="E492" s="40"/>
      <c r="F492" s="40"/>
      <c r="G492" s="41"/>
      <c r="H492" s="40"/>
      <c r="I492" s="40"/>
      <c r="J492" s="40"/>
      <c r="L492" s="42"/>
      <c r="M492" s="43"/>
      <c r="N492" s="44"/>
      <c r="O492" s="45"/>
      <c r="P492" s="44"/>
      <c r="Q492" s="46"/>
      <c r="R492" s="45"/>
      <c r="S492" s="44"/>
      <c r="T492" s="44"/>
      <c r="U492" s="47"/>
      <c r="V492" s="47"/>
      <c r="X492" s="43"/>
      <c r="Y492" s="20"/>
      <c r="AE492" s="20"/>
    </row>
    <row r="493" customFormat="false" ht="15.75" hidden="false" customHeight="true" outlineLevel="0" collapsed="false">
      <c r="A493" s="37"/>
      <c r="B493" s="38"/>
      <c r="C493" s="39"/>
      <c r="D493" s="20"/>
      <c r="E493" s="40"/>
      <c r="F493" s="40"/>
      <c r="G493" s="41"/>
      <c r="H493" s="40"/>
      <c r="I493" s="40"/>
      <c r="J493" s="40"/>
      <c r="L493" s="42"/>
      <c r="M493" s="43"/>
      <c r="N493" s="44"/>
      <c r="O493" s="45"/>
      <c r="P493" s="44"/>
      <c r="Q493" s="46"/>
      <c r="R493" s="45"/>
      <c r="S493" s="44"/>
      <c r="T493" s="44"/>
      <c r="U493" s="47"/>
      <c r="V493" s="47"/>
      <c r="X493" s="43"/>
      <c r="Y493" s="20"/>
      <c r="AE493" s="20"/>
    </row>
    <row r="494" customFormat="false" ht="15.75" hidden="false" customHeight="true" outlineLevel="0" collapsed="false">
      <c r="A494" s="37"/>
      <c r="B494" s="38"/>
      <c r="C494" s="39"/>
      <c r="D494" s="20"/>
      <c r="E494" s="40"/>
      <c r="F494" s="40"/>
      <c r="G494" s="41"/>
      <c r="H494" s="40"/>
      <c r="I494" s="40"/>
      <c r="J494" s="40"/>
      <c r="L494" s="42"/>
      <c r="M494" s="43"/>
      <c r="N494" s="44"/>
      <c r="O494" s="45"/>
      <c r="P494" s="44"/>
      <c r="Q494" s="46"/>
      <c r="R494" s="45"/>
      <c r="S494" s="44"/>
      <c r="T494" s="44"/>
      <c r="U494" s="47"/>
      <c r="V494" s="47"/>
      <c r="X494" s="43"/>
      <c r="Y494" s="20"/>
      <c r="AE494" s="20"/>
    </row>
    <row r="495" customFormat="false" ht="15.75" hidden="false" customHeight="true" outlineLevel="0" collapsed="false">
      <c r="A495" s="37"/>
      <c r="B495" s="38"/>
      <c r="C495" s="39"/>
      <c r="D495" s="20"/>
      <c r="E495" s="40"/>
      <c r="F495" s="40"/>
      <c r="G495" s="41"/>
      <c r="H495" s="40"/>
      <c r="I495" s="40"/>
      <c r="J495" s="40"/>
      <c r="L495" s="42"/>
      <c r="M495" s="43"/>
      <c r="N495" s="44"/>
      <c r="O495" s="45"/>
      <c r="P495" s="44"/>
      <c r="Q495" s="46"/>
      <c r="R495" s="45"/>
      <c r="S495" s="44"/>
      <c r="T495" s="44"/>
      <c r="U495" s="47"/>
      <c r="V495" s="47"/>
      <c r="X495" s="43"/>
      <c r="Y495" s="20"/>
      <c r="AE495" s="20"/>
    </row>
    <row r="496" customFormat="false" ht="15.75" hidden="false" customHeight="true" outlineLevel="0" collapsed="false">
      <c r="A496" s="37"/>
      <c r="B496" s="38"/>
      <c r="C496" s="39"/>
      <c r="D496" s="20"/>
      <c r="E496" s="40"/>
      <c r="F496" s="40"/>
      <c r="G496" s="41"/>
      <c r="H496" s="40"/>
      <c r="I496" s="40"/>
      <c r="J496" s="40"/>
      <c r="L496" s="42"/>
      <c r="M496" s="43"/>
      <c r="N496" s="44"/>
      <c r="O496" s="45"/>
      <c r="P496" s="44"/>
      <c r="Q496" s="46"/>
      <c r="R496" s="45"/>
      <c r="S496" s="44"/>
      <c r="T496" s="44"/>
      <c r="U496" s="47"/>
      <c r="V496" s="47"/>
      <c r="X496" s="43"/>
      <c r="Y496" s="20"/>
      <c r="AE496" s="20"/>
    </row>
    <row r="497" customFormat="false" ht="15.75" hidden="false" customHeight="true" outlineLevel="0" collapsed="false">
      <c r="A497" s="37"/>
      <c r="B497" s="38"/>
      <c r="C497" s="39"/>
      <c r="D497" s="20"/>
      <c r="E497" s="40"/>
      <c r="F497" s="40"/>
      <c r="G497" s="41"/>
      <c r="H497" s="40"/>
      <c r="I497" s="40"/>
      <c r="J497" s="40"/>
      <c r="L497" s="42"/>
      <c r="M497" s="43"/>
      <c r="N497" s="44"/>
      <c r="O497" s="45"/>
      <c r="P497" s="44"/>
      <c r="Q497" s="46"/>
      <c r="R497" s="45"/>
      <c r="S497" s="44"/>
      <c r="T497" s="44"/>
      <c r="U497" s="47"/>
      <c r="V497" s="47"/>
      <c r="X497" s="43"/>
      <c r="Y497" s="20"/>
      <c r="AE497" s="20"/>
    </row>
    <row r="498" customFormat="false" ht="15.75" hidden="false" customHeight="true" outlineLevel="0" collapsed="false">
      <c r="A498" s="37"/>
      <c r="B498" s="38"/>
      <c r="C498" s="39"/>
      <c r="D498" s="20"/>
      <c r="E498" s="40"/>
      <c r="F498" s="40"/>
      <c r="G498" s="41"/>
      <c r="H498" s="40"/>
      <c r="I498" s="40"/>
      <c r="J498" s="40"/>
      <c r="L498" s="42"/>
      <c r="M498" s="43"/>
      <c r="N498" s="44"/>
      <c r="O498" s="45"/>
      <c r="P498" s="44"/>
      <c r="Q498" s="46"/>
      <c r="R498" s="45"/>
      <c r="S498" s="44"/>
      <c r="T498" s="44"/>
      <c r="U498" s="47"/>
      <c r="V498" s="47"/>
      <c r="X498" s="43"/>
      <c r="Y498" s="20"/>
      <c r="AE498" s="20"/>
    </row>
    <row r="499" customFormat="false" ht="15.75" hidden="false" customHeight="true" outlineLevel="0" collapsed="false">
      <c r="A499" s="37"/>
      <c r="B499" s="38"/>
      <c r="C499" s="39"/>
      <c r="D499" s="20"/>
      <c r="E499" s="40"/>
      <c r="F499" s="40"/>
      <c r="G499" s="41"/>
      <c r="H499" s="40"/>
      <c r="I499" s="40"/>
      <c r="J499" s="40"/>
      <c r="L499" s="42"/>
      <c r="M499" s="43"/>
      <c r="N499" s="44"/>
      <c r="O499" s="45"/>
      <c r="P499" s="44"/>
      <c r="Q499" s="46"/>
      <c r="R499" s="45"/>
      <c r="S499" s="44"/>
      <c r="T499" s="44"/>
      <c r="U499" s="47"/>
      <c r="V499" s="47"/>
      <c r="X499" s="43"/>
      <c r="Y499" s="20"/>
      <c r="AE499" s="20"/>
    </row>
    <row r="500" customFormat="false" ht="15.75" hidden="false" customHeight="true" outlineLevel="0" collapsed="false">
      <c r="A500" s="37"/>
      <c r="B500" s="38"/>
      <c r="C500" s="39"/>
      <c r="D500" s="20"/>
      <c r="E500" s="40"/>
      <c r="F500" s="40"/>
      <c r="G500" s="41"/>
      <c r="H500" s="40"/>
      <c r="I500" s="40"/>
      <c r="J500" s="40"/>
      <c r="L500" s="42"/>
      <c r="M500" s="43"/>
      <c r="N500" s="44"/>
      <c r="O500" s="45"/>
      <c r="P500" s="44"/>
      <c r="Q500" s="46"/>
      <c r="R500" s="45"/>
      <c r="S500" s="44"/>
      <c r="T500" s="44"/>
      <c r="U500" s="47"/>
      <c r="V500" s="47"/>
      <c r="X500" s="43"/>
      <c r="Y500" s="20"/>
      <c r="AE500" s="20"/>
    </row>
    <row r="501" customFormat="false" ht="15.75" hidden="false" customHeight="true" outlineLevel="0" collapsed="false">
      <c r="A501" s="37"/>
      <c r="B501" s="38"/>
      <c r="C501" s="39"/>
      <c r="D501" s="20"/>
      <c r="E501" s="40"/>
      <c r="F501" s="40"/>
      <c r="G501" s="41"/>
      <c r="H501" s="40"/>
      <c r="I501" s="40"/>
      <c r="J501" s="40"/>
      <c r="L501" s="42"/>
      <c r="M501" s="43"/>
      <c r="N501" s="44"/>
      <c r="O501" s="45"/>
      <c r="P501" s="44"/>
      <c r="Q501" s="46"/>
      <c r="R501" s="45"/>
      <c r="S501" s="44"/>
      <c r="T501" s="44"/>
      <c r="U501" s="47"/>
      <c r="V501" s="47"/>
      <c r="X501" s="43"/>
      <c r="Y501" s="20"/>
      <c r="AE501" s="20"/>
    </row>
    <row r="502" customFormat="false" ht="15.75" hidden="false" customHeight="true" outlineLevel="0" collapsed="false">
      <c r="A502" s="37"/>
      <c r="B502" s="38"/>
      <c r="C502" s="39"/>
      <c r="D502" s="20"/>
      <c r="E502" s="40"/>
      <c r="F502" s="40"/>
      <c r="G502" s="41"/>
      <c r="H502" s="40"/>
      <c r="I502" s="40"/>
      <c r="J502" s="40"/>
      <c r="L502" s="42"/>
      <c r="M502" s="43"/>
      <c r="N502" s="44"/>
      <c r="O502" s="45"/>
      <c r="P502" s="44"/>
      <c r="Q502" s="46"/>
      <c r="R502" s="45"/>
      <c r="S502" s="44"/>
      <c r="T502" s="44"/>
      <c r="U502" s="47"/>
      <c r="V502" s="47"/>
      <c r="X502" s="43"/>
      <c r="Y502" s="20"/>
      <c r="AE502" s="20"/>
    </row>
    <row r="503" customFormat="false" ht="15.75" hidden="false" customHeight="true" outlineLevel="0" collapsed="false">
      <c r="A503" s="37"/>
      <c r="B503" s="38"/>
      <c r="C503" s="39"/>
      <c r="D503" s="20"/>
      <c r="E503" s="40"/>
      <c r="F503" s="40"/>
      <c r="G503" s="41"/>
      <c r="H503" s="40"/>
      <c r="I503" s="40"/>
      <c r="J503" s="40"/>
      <c r="L503" s="42"/>
      <c r="M503" s="43"/>
      <c r="N503" s="44"/>
      <c r="O503" s="45"/>
      <c r="P503" s="44"/>
      <c r="Q503" s="46"/>
      <c r="R503" s="45"/>
      <c r="S503" s="44"/>
      <c r="T503" s="44"/>
      <c r="U503" s="47"/>
      <c r="V503" s="47"/>
      <c r="X503" s="43"/>
      <c r="Y503" s="20"/>
      <c r="AE503" s="20"/>
    </row>
    <row r="504" customFormat="false" ht="15.75" hidden="false" customHeight="true" outlineLevel="0" collapsed="false">
      <c r="A504" s="37"/>
      <c r="B504" s="38"/>
      <c r="C504" s="39"/>
      <c r="D504" s="20"/>
      <c r="E504" s="40"/>
      <c r="F504" s="40"/>
      <c r="G504" s="41"/>
      <c r="H504" s="40"/>
      <c r="I504" s="40"/>
      <c r="J504" s="40"/>
      <c r="L504" s="42"/>
      <c r="M504" s="43"/>
      <c r="N504" s="44"/>
      <c r="O504" s="45"/>
      <c r="P504" s="44"/>
      <c r="Q504" s="46"/>
      <c r="R504" s="45"/>
      <c r="S504" s="44"/>
      <c r="T504" s="44"/>
      <c r="U504" s="47"/>
      <c r="V504" s="47"/>
      <c r="X504" s="43"/>
      <c r="Y504" s="20"/>
      <c r="AE504" s="20"/>
    </row>
    <row r="505" customFormat="false" ht="15.75" hidden="false" customHeight="true" outlineLevel="0" collapsed="false">
      <c r="A505" s="37"/>
      <c r="B505" s="38"/>
      <c r="C505" s="39"/>
      <c r="D505" s="20"/>
      <c r="E505" s="40"/>
      <c r="F505" s="40"/>
      <c r="G505" s="41"/>
      <c r="H505" s="40"/>
      <c r="I505" s="40"/>
      <c r="J505" s="40"/>
      <c r="L505" s="42"/>
      <c r="M505" s="43"/>
      <c r="N505" s="44"/>
      <c r="O505" s="45"/>
      <c r="P505" s="44"/>
      <c r="Q505" s="46"/>
      <c r="R505" s="45"/>
      <c r="S505" s="44"/>
      <c r="T505" s="44"/>
      <c r="U505" s="47"/>
      <c r="V505" s="47"/>
      <c r="X505" s="43"/>
      <c r="Y505" s="20"/>
      <c r="AE505" s="20"/>
    </row>
    <row r="506" customFormat="false" ht="15.75" hidden="false" customHeight="true" outlineLevel="0" collapsed="false">
      <c r="A506" s="37"/>
      <c r="B506" s="38"/>
      <c r="C506" s="39"/>
      <c r="D506" s="20"/>
      <c r="E506" s="40"/>
      <c r="F506" s="40"/>
      <c r="G506" s="41"/>
      <c r="H506" s="40"/>
      <c r="I506" s="40"/>
      <c r="J506" s="40"/>
      <c r="L506" s="42"/>
      <c r="M506" s="43"/>
      <c r="N506" s="44"/>
      <c r="O506" s="45"/>
      <c r="P506" s="44"/>
      <c r="Q506" s="46"/>
      <c r="R506" s="45"/>
      <c r="S506" s="44"/>
      <c r="T506" s="44"/>
      <c r="U506" s="47"/>
      <c r="V506" s="47"/>
      <c r="X506" s="43"/>
      <c r="Y506" s="20"/>
      <c r="AE506" s="20"/>
    </row>
    <row r="507" customFormat="false" ht="15.75" hidden="false" customHeight="true" outlineLevel="0" collapsed="false">
      <c r="A507" s="37"/>
      <c r="B507" s="38"/>
      <c r="C507" s="39"/>
      <c r="D507" s="20"/>
      <c r="E507" s="40"/>
      <c r="F507" s="40"/>
      <c r="G507" s="41"/>
      <c r="H507" s="40"/>
      <c r="I507" s="40"/>
      <c r="J507" s="40"/>
      <c r="L507" s="42"/>
      <c r="M507" s="43"/>
      <c r="N507" s="44"/>
      <c r="O507" s="45"/>
      <c r="P507" s="44"/>
      <c r="Q507" s="46"/>
      <c r="R507" s="45"/>
      <c r="S507" s="44"/>
      <c r="T507" s="44"/>
      <c r="U507" s="47"/>
      <c r="V507" s="47"/>
      <c r="X507" s="43"/>
      <c r="Y507" s="20"/>
      <c r="AE507" s="20"/>
    </row>
    <row r="508" customFormat="false" ht="15.75" hidden="false" customHeight="true" outlineLevel="0" collapsed="false">
      <c r="A508" s="37"/>
      <c r="B508" s="38"/>
      <c r="C508" s="39"/>
      <c r="D508" s="20"/>
      <c r="E508" s="40"/>
      <c r="F508" s="40"/>
      <c r="G508" s="41"/>
      <c r="H508" s="40"/>
      <c r="I508" s="40"/>
      <c r="J508" s="40"/>
      <c r="L508" s="42"/>
      <c r="M508" s="43"/>
      <c r="N508" s="44"/>
      <c r="O508" s="45"/>
      <c r="P508" s="44"/>
      <c r="Q508" s="46"/>
      <c r="R508" s="45"/>
      <c r="S508" s="44"/>
      <c r="T508" s="44"/>
      <c r="U508" s="47"/>
      <c r="V508" s="47"/>
      <c r="X508" s="43"/>
      <c r="Y508" s="20"/>
      <c r="AE508" s="20"/>
    </row>
    <row r="509" customFormat="false" ht="15.75" hidden="false" customHeight="true" outlineLevel="0" collapsed="false">
      <c r="A509" s="37"/>
      <c r="B509" s="38"/>
      <c r="C509" s="39"/>
      <c r="D509" s="20"/>
      <c r="E509" s="40"/>
      <c r="F509" s="40"/>
      <c r="G509" s="41"/>
      <c r="H509" s="40"/>
      <c r="I509" s="40"/>
      <c r="J509" s="40"/>
      <c r="L509" s="42"/>
      <c r="M509" s="43"/>
      <c r="N509" s="44"/>
      <c r="O509" s="45"/>
      <c r="P509" s="44"/>
      <c r="Q509" s="46"/>
      <c r="R509" s="45"/>
      <c r="S509" s="44"/>
      <c r="T509" s="44"/>
      <c r="U509" s="47"/>
      <c r="V509" s="47"/>
      <c r="X509" s="43"/>
      <c r="Y509" s="20"/>
      <c r="AE509" s="20"/>
    </row>
    <row r="510" customFormat="false" ht="15.75" hidden="false" customHeight="true" outlineLevel="0" collapsed="false">
      <c r="A510" s="37"/>
      <c r="B510" s="38"/>
      <c r="C510" s="39"/>
      <c r="D510" s="20"/>
      <c r="E510" s="40"/>
      <c r="F510" s="40"/>
      <c r="G510" s="41"/>
      <c r="H510" s="40"/>
      <c r="I510" s="40"/>
      <c r="J510" s="40"/>
      <c r="L510" s="42"/>
      <c r="M510" s="43"/>
      <c r="N510" s="44"/>
      <c r="O510" s="45"/>
      <c r="P510" s="44"/>
      <c r="Q510" s="46"/>
      <c r="R510" s="45"/>
      <c r="S510" s="44"/>
      <c r="T510" s="44"/>
      <c r="U510" s="47"/>
      <c r="V510" s="47"/>
      <c r="X510" s="43"/>
      <c r="Y510" s="20"/>
      <c r="AE510" s="20"/>
    </row>
    <row r="511" customFormat="false" ht="15.75" hidden="false" customHeight="true" outlineLevel="0" collapsed="false">
      <c r="A511" s="37"/>
      <c r="B511" s="38"/>
      <c r="C511" s="39"/>
      <c r="D511" s="20"/>
      <c r="E511" s="40"/>
      <c r="F511" s="40"/>
      <c r="G511" s="41"/>
      <c r="H511" s="40"/>
      <c r="I511" s="40"/>
      <c r="J511" s="40"/>
      <c r="L511" s="42"/>
      <c r="M511" s="43"/>
      <c r="N511" s="44"/>
      <c r="O511" s="45"/>
      <c r="P511" s="44"/>
      <c r="Q511" s="46"/>
      <c r="R511" s="45"/>
      <c r="S511" s="44"/>
      <c r="T511" s="44"/>
      <c r="U511" s="47"/>
      <c r="V511" s="47"/>
      <c r="X511" s="43"/>
      <c r="Y511" s="20"/>
      <c r="AE511" s="20"/>
    </row>
    <row r="512" customFormat="false" ht="15.75" hidden="false" customHeight="true" outlineLevel="0" collapsed="false">
      <c r="A512" s="37"/>
      <c r="B512" s="38"/>
      <c r="C512" s="39"/>
      <c r="D512" s="20"/>
      <c r="E512" s="40"/>
      <c r="F512" s="40"/>
      <c r="G512" s="41"/>
      <c r="H512" s="40"/>
      <c r="I512" s="40"/>
      <c r="J512" s="40"/>
      <c r="L512" s="42"/>
      <c r="M512" s="43"/>
      <c r="N512" s="44"/>
      <c r="O512" s="45"/>
      <c r="P512" s="44"/>
      <c r="Q512" s="46"/>
      <c r="R512" s="45"/>
      <c r="S512" s="44"/>
      <c r="T512" s="44"/>
      <c r="U512" s="47"/>
      <c r="V512" s="47"/>
      <c r="X512" s="43"/>
      <c r="Y512" s="20"/>
      <c r="AE512" s="20"/>
    </row>
    <row r="513" customFormat="false" ht="15.75" hidden="false" customHeight="true" outlineLevel="0" collapsed="false">
      <c r="A513" s="37"/>
      <c r="B513" s="38"/>
      <c r="C513" s="39"/>
      <c r="D513" s="20"/>
      <c r="E513" s="40"/>
      <c r="F513" s="40"/>
      <c r="G513" s="41"/>
      <c r="H513" s="40"/>
      <c r="I513" s="40"/>
      <c r="J513" s="40"/>
      <c r="L513" s="42"/>
      <c r="M513" s="43"/>
      <c r="N513" s="44"/>
      <c r="O513" s="45"/>
      <c r="P513" s="44"/>
      <c r="Q513" s="46"/>
      <c r="R513" s="45"/>
      <c r="S513" s="44"/>
      <c r="T513" s="44"/>
      <c r="U513" s="47"/>
      <c r="V513" s="47"/>
      <c r="X513" s="43"/>
      <c r="Y513" s="20"/>
      <c r="AE513" s="20"/>
    </row>
    <row r="514" customFormat="false" ht="15.75" hidden="false" customHeight="true" outlineLevel="0" collapsed="false">
      <c r="A514" s="37"/>
      <c r="B514" s="38"/>
      <c r="C514" s="39"/>
      <c r="D514" s="20"/>
      <c r="E514" s="40"/>
      <c r="F514" s="40"/>
      <c r="G514" s="41"/>
      <c r="H514" s="40"/>
      <c r="I514" s="40"/>
      <c r="J514" s="40"/>
      <c r="L514" s="42"/>
      <c r="M514" s="43"/>
      <c r="N514" s="44"/>
      <c r="O514" s="45"/>
      <c r="P514" s="44"/>
      <c r="Q514" s="46"/>
      <c r="R514" s="45"/>
      <c r="S514" s="44"/>
      <c r="T514" s="44"/>
      <c r="U514" s="47"/>
      <c r="V514" s="47"/>
      <c r="X514" s="43"/>
      <c r="Y514" s="20"/>
      <c r="AE514" s="20"/>
    </row>
    <row r="515" customFormat="false" ht="15.75" hidden="false" customHeight="true" outlineLevel="0" collapsed="false">
      <c r="A515" s="37"/>
      <c r="B515" s="38"/>
      <c r="C515" s="39"/>
      <c r="D515" s="20"/>
      <c r="E515" s="40"/>
      <c r="F515" s="40"/>
      <c r="G515" s="41"/>
      <c r="H515" s="40"/>
      <c r="I515" s="40"/>
      <c r="J515" s="40"/>
      <c r="L515" s="42"/>
      <c r="M515" s="43"/>
      <c r="N515" s="44"/>
      <c r="O515" s="45"/>
      <c r="P515" s="44"/>
      <c r="Q515" s="46"/>
      <c r="R515" s="45"/>
      <c r="S515" s="44"/>
      <c r="T515" s="44"/>
      <c r="U515" s="47"/>
      <c r="V515" s="47"/>
      <c r="X515" s="43"/>
      <c r="Y515" s="20"/>
      <c r="AE515" s="20"/>
    </row>
    <row r="516" customFormat="false" ht="15.75" hidden="false" customHeight="true" outlineLevel="0" collapsed="false">
      <c r="A516" s="37"/>
      <c r="B516" s="38"/>
      <c r="C516" s="39"/>
      <c r="D516" s="20"/>
      <c r="E516" s="40"/>
      <c r="F516" s="40"/>
      <c r="G516" s="41"/>
      <c r="H516" s="40"/>
      <c r="I516" s="40"/>
      <c r="J516" s="40"/>
      <c r="L516" s="42"/>
      <c r="M516" s="43"/>
      <c r="N516" s="44"/>
      <c r="O516" s="45"/>
      <c r="P516" s="44"/>
      <c r="Q516" s="46"/>
      <c r="R516" s="45"/>
      <c r="S516" s="44"/>
      <c r="T516" s="44"/>
      <c r="U516" s="47"/>
      <c r="V516" s="47"/>
      <c r="X516" s="43"/>
      <c r="Y516" s="20"/>
      <c r="AE516" s="20"/>
    </row>
    <row r="517" customFormat="false" ht="15.75" hidden="false" customHeight="true" outlineLevel="0" collapsed="false">
      <c r="A517" s="37"/>
      <c r="B517" s="38"/>
      <c r="C517" s="39"/>
      <c r="D517" s="20"/>
      <c r="E517" s="40"/>
      <c r="F517" s="40"/>
      <c r="G517" s="41"/>
      <c r="H517" s="40"/>
      <c r="I517" s="40"/>
      <c r="J517" s="40"/>
      <c r="L517" s="42"/>
      <c r="M517" s="43"/>
      <c r="N517" s="44"/>
      <c r="O517" s="45"/>
      <c r="P517" s="44"/>
      <c r="Q517" s="46"/>
      <c r="R517" s="45"/>
      <c r="S517" s="44"/>
      <c r="T517" s="44"/>
      <c r="U517" s="47"/>
      <c r="V517" s="47"/>
      <c r="X517" s="43"/>
      <c r="Y517" s="20"/>
      <c r="AE517" s="20"/>
    </row>
    <row r="518" customFormat="false" ht="15.75" hidden="false" customHeight="true" outlineLevel="0" collapsed="false">
      <c r="A518" s="37"/>
      <c r="B518" s="38"/>
      <c r="C518" s="39"/>
      <c r="D518" s="20"/>
      <c r="E518" s="40"/>
      <c r="F518" s="40"/>
      <c r="G518" s="41"/>
      <c r="H518" s="40"/>
      <c r="I518" s="40"/>
      <c r="J518" s="40"/>
      <c r="L518" s="42"/>
      <c r="M518" s="43"/>
      <c r="N518" s="44"/>
      <c r="O518" s="45"/>
      <c r="P518" s="44"/>
      <c r="Q518" s="46"/>
      <c r="R518" s="45"/>
      <c r="S518" s="44"/>
      <c r="T518" s="44"/>
      <c r="U518" s="47"/>
      <c r="V518" s="47"/>
      <c r="X518" s="43"/>
      <c r="Y518" s="20"/>
      <c r="AE518" s="20"/>
    </row>
    <row r="519" customFormat="false" ht="15.75" hidden="false" customHeight="true" outlineLevel="0" collapsed="false">
      <c r="A519" s="37"/>
      <c r="B519" s="38"/>
      <c r="C519" s="39"/>
      <c r="D519" s="20"/>
      <c r="E519" s="40"/>
      <c r="F519" s="40"/>
      <c r="G519" s="41"/>
      <c r="H519" s="40"/>
      <c r="I519" s="40"/>
      <c r="J519" s="40"/>
      <c r="L519" s="42"/>
      <c r="M519" s="43"/>
      <c r="N519" s="44"/>
      <c r="O519" s="45"/>
      <c r="P519" s="44"/>
      <c r="Q519" s="46"/>
      <c r="R519" s="45"/>
      <c r="S519" s="44"/>
      <c r="T519" s="44"/>
      <c r="U519" s="47"/>
      <c r="V519" s="47"/>
      <c r="X519" s="43"/>
      <c r="Y519" s="20"/>
      <c r="AE519" s="20"/>
    </row>
    <row r="520" customFormat="false" ht="15.75" hidden="false" customHeight="true" outlineLevel="0" collapsed="false">
      <c r="A520" s="37"/>
      <c r="B520" s="38"/>
      <c r="C520" s="39"/>
      <c r="D520" s="20"/>
      <c r="E520" s="40"/>
      <c r="F520" s="40"/>
      <c r="G520" s="41"/>
      <c r="H520" s="40"/>
      <c r="I520" s="40"/>
      <c r="J520" s="40"/>
      <c r="L520" s="42"/>
      <c r="M520" s="43"/>
      <c r="N520" s="44"/>
      <c r="O520" s="45"/>
      <c r="P520" s="44"/>
      <c r="Q520" s="46"/>
      <c r="R520" s="45"/>
      <c r="S520" s="44"/>
      <c r="T520" s="44"/>
      <c r="U520" s="47"/>
      <c r="V520" s="47"/>
      <c r="X520" s="43"/>
      <c r="Y520" s="20"/>
      <c r="AE520" s="20"/>
    </row>
    <row r="521" customFormat="false" ht="15.75" hidden="false" customHeight="true" outlineLevel="0" collapsed="false">
      <c r="A521" s="37"/>
      <c r="B521" s="38"/>
      <c r="C521" s="39"/>
      <c r="D521" s="20"/>
      <c r="E521" s="40"/>
      <c r="F521" s="40"/>
      <c r="G521" s="41"/>
      <c r="H521" s="40"/>
      <c r="I521" s="40"/>
      <c r="J521" s="40"/>
      <c r="L521" s="42"/>
      <c r="M521" s="43"/>
      <c r="N521" s="44"/>
      <c r="O521" s="45"/>
      <c r="P521" s="44"/>
      <c r="Q521" s="46"/>
      <c r="R521" s="45"/>
      <c r="S521" s="44"/>
      <c r="T521" s="44"/>
      <c r="U521" s="47"/>
      <c r="V521" s="47"/>
      <c r="X521" s="43"/>
      <c r="Y521" s="20"/>
      <c r="AE521" s="20"/>
    </row>
    <row r="522" customFormat="false" ht="15.75" hidden="false" customHeight="true" outlineLevel="0" collapsed="false">
      <c r="A522" s="37"/>
      <c r="B522" s="38"/>
      <c r="C522" s="39"/>
      <c r="D522" s="20"/>
      <c r="E522" s="40"/>
      <c r="F522" s="40"/>
      <c r="G522" s="41"/>
      <c r="H522" s="40"/>
      <c r="I522" s="40"/>
      <c r="J522" s="40"/>
      <c r="L522" s="42"/>
      <c r="M522" s="43"/>
      <c r="N522" s="44"/>
      <c r="O522" s="45"/>
      <c r="P522" s="44"/>
      <c r="Q522" s="46"/>
      <c r="R522" s="45"/>
      <c r="S522" s="44"/>
      <c r="T522" s="44"/>
      <c r="U522" s="47"/>
      <c r="V522" s="47"/>
      <c r="X522" s="43"/>
      <c r="Y522" s="20"/>
      <c r="AE522" s="20"/>
    </row>
    <row r="523" customFormat="false" ht="15.75" hidden="false" customHeight="true" outlineLevel="0" collapsed="false">
      <c r="A523" s="37"/>
      <c r="B523" s="38"/>
      <c r="C523" s="39"/>
      <c r="D523" s="20"/>
      <c r="E523" s="40"/>
      <c r="F523" s="40"/>
      <c r="G523" s="41"/>
      <c r="H523" s="40"/>
      <c r="I523" s="40"/>
      <c r="J523" s="40"/>
      <c r="L523" s="42"/>
      <c r="M523" s="43"/>
      <c r="N523" s="44"/>
      <c r="O523" s="45"/>
      <c r="P523" s="44"/>
      <c r="Q523" s="46"/>
      <c r="R523" s="45"/>
      <c r="S523" s="44"/>
      <c r="T523" s="44"/>
      <c r="U523" s="47"/>
      <c r="V523" s="47"/>
      <c r="X523" s="43"/>
      <c r="Y523" s="20"/>
      <c r="AE523" s="20"/>
    </row>
    <row r="524" customFormat="false" ht="15.75" hidden="false" customHeight="true" outlineLevel="0" collapsed="false">
      <c r="A524" s="37"/>
      <c r="B524" s="38"/>
      <c r="C524" s="39"/>
      <c r="D524" s="20"/>
      <c r="E524" s="40"/>
      <c r="F524" s="40"/>
      <c r="G524" s="41"/>
      <c r="H524" s="40"/>
      <c r="I524" s="40"/>
      <c r="J524" s="40"/>
      <c r="L524" s="42"/>
      <c r="M524" s="43"/>
      <c r="N524" s="44"/>
      <c r="O524" s="45"/>
      <c r="P524" s="44"/>
      <c r="Q524" s="46"/>
      <c r="R524" s="45"/>
      <c r="S524" s="44"/>
      <c r="T524" s="44"/>
      <c r="U524" s="47"/>
      <c r="V524" s="47"/>
      <c r="X524" s="43"/>
      <c r="Y524" s="20"/>
      <c r="AE524" s="20"/>
    </row>
    <row r="525" customFormat="false" ht="15.75" hidden="false" customHeight="true" outlineLevel="0" collapsed="false">
      <c r="A525" s="37"/>
      <c r="B525" s="38"/>
      <c r="C525" s="39"/>
      <c r="D525" s="20"/>
      <c r="E525" s="40"/>
      <c r="F525" s="40"/>
      <c r="G525" s="41"/>
      <c r="H525" s="40"/>
      <c r="I525" s="40"/>
      <c r="J525" s="40"/>
      <c r="L525" s="42"/>
      <c r="M525" s="43"/>
      <c r="N525" s="44"/>
      <c r="O525" s="45"/>
      <c r="P525" s="44"/>
      <c r="Q525" s="46"/>
      <c r="R525" s="45"/>
      <c r="S525" s="44"/>
      <c r="T525" s="44"/>
      <c r="U525" s="47"/>
      <c r="V525" s="47"/>
      <c r="X525" s="43"/>
      <c r="Y525" s="20"/>
      <c r="AE525" s="20"/>
    </row>
    <row r="526" customFormat="false" ht="15.75" hidden="false" customHeight="true" outlineLevel="0" collapsed="false">
      <c r="A526" s="37"/>
      <c r="B526" s="38"/>
      <c r="C526" s="39"/>
      <c r="D526" s="20"/>
      <c r="E526" s="40"/>
      <c r="F526" s="40"/>
      <c r="G526" s="41"/>
      <c r="H526" s="40"/>
      <c r="I526" s="40"/>
      <c r="J526" s="40"/>
      <c r="L526" s="42"/>
      <c r="M526" s="43"/>
      <c r="N526" s="44"/>
      <c r="O526" s="45"/>
      <c r="P526" s="44"/>
      <c r="Q526" s="46"/>
      <c r="R526" s="45"/>
      <c r="S526" s="44"/>
      <c r="T526" s="44"/>
      <c r="U526" s="47"/>
      <c r="V526" s="47"/>
      <c r="X526" s="43"/>
      <c r="Y526" s="20"/>
      <c r="AE526" s="20"/>
    </row>
    <row r="527" customFormat="false" ht="15.75" hidden="false" customHeight="true" outlineLevel="0" collapsed="false">
      <c r="A527" s="37"/>
      <c r="B527" s="38"/>
      <c r="C527" s="39"/>
      <c r="D527" s="20"/>
      <c r="E527" s="40"/>
      <c r="F527" s="40"/>
      <c r="G527" s="41"/>
      <c r="H527" s="40"/>
      <c r="I527" s="40"/>
      <c r="J527" s="40"/>
      <c r="L527" s="42"/>
      <c r="M527" s="43"/>
      <c r="N527" s="44"/>
      <c r="O527" s="45"/>
      <c r="P527" s="44"/>
      <c r="Q527" s="46"/>
      <c r="R527" s="45"/>
      <c r="S527" s="44"/>
      <c r="T527" s="44"/>
      <c r="U527" s="47"/>
      <c r="V527" s="47"/>
      <c r="X527" s="43"/>
      <c r="Y527" s="20"/>
      <c r="AE527" s="20"/>
    </row>
    <row r="528" customFormat="false" ht="15.75" hidden="false" customHeight="true" outlineLevel="0" collapsed="false">
      <c r="A528" s="37"/>
      <c r="B528" s="38"/>
      <c r="C528" s="39"/>
      <c r="D528" s="20"/>
      <c r="E528" s="40"/>
      <c r="F528" s="40"/>
      <c r="G528" s="41"/>
      <c r="H528" s="40"/>
      <c r="I528" s="40"/>
      <c r="J528" s="40"/>
      <c r="L528" s="42"/>
      <c r="M528" s="43"/>
      <c r="N528" s="44"/>
      <c r="O528" s="45"/>
      <c r="P528" s="44"/>
      <c r="Q528" s="46"/>
      <c r="R528" s="45"/>
      <c r="S528" s="44"/>
      <c r="T528" s="44"/>
      <c r="U528" s="47"/>
      <c r="V528" s="47"/>
      <c r="X528" s="43"/>
      <c r="Y528" s="20"/>
      <c r="AE528" s="20"/>
    </row>
    <row r="529" customFormat="false" ht="15.75" hidden="false" customHeight="true" outlineLevel="0" collapsed="false">
      <c r="A529" s="37"/>
      <c r="B529" s="38"/>
      <c r="C529" s="39"/>
      <c r="D529" s="20"/>
      <c r="E529" s="40"/>
      <c r="F529" s="40"/>
      <c r="G529" s="41"/>
      <c r="H529" s="40"/>
      <c r="I529" s="40"/>
      <c r="J529" s="40"/>
      <c r="L529" s="42"/>
      <c r="M529" s="43"/>
      <c r="N529" s="44"/>
      <c r="O529" s="45"/>
      <c r="P529" s="44"/>
      <c r="Q529" s="46"/>
      <c r="R529" s="45"/>
      <c r="S529" s="44"/>
      <c r="T529" s="44"/>
      <c r="U529" s="47"/>
      <c r="V529" s="47"/>
      <c r="X529" s="43"/>
      <c r="Y529" s="20"/>
      <c r="AE529" s="20"/>
    </row>
    <row r="530" customFormat="false" ht="15.75" hidden="false" customHeight="true" outlineLevel="0" collapsed="false">
      <c r="A530" s="37"/>
      <c r="B530" s="38"/>
      <c r="C530" s="39"/>
      <c r="D530" s="20"/>
      <c r="E530" s="40"/>
      <c r="F530" s="40"/>
      <c r="G530" s="41"/>
      <c r="H530" s="40"/>
      <c r="I530" s="40"/>
      <c r="J530" s="40"/>
      <c r="L530" s="42"/>
      <c r="M530" s="43"/>
      <c r="N530" s="44"/>
      <c r="O530" s="45"/>
      <c r="P530" s="44"/>
      <c r="Q530" s="46"/>
      <c r="R530" s="45"/>
      <c r="S530" s="44"/>
      <c r="T530" s="44"/>
      <c r="U530" s="47"/>
      <c r="V530" s="47"/>
      <c r="X530" s="43"/>
      <c r="Y530" s="20"/>
      <c r="AE530" s="20"/>
    </row>
    <row r="531" customFormat="false" ht="15.75" hidden="false" customHeight="true" outlineLevel="0" collapsed="false">
      <c r="A531" s="37"/>
      <c r="B531" s="38"/>
      <c r="C531" s="39"/>
      <c r="D531" s="20"/>
      <c r="E531" s="40"/>
      <c r="F531" s="40"/>
      <c r="G531" s="41"/>
      <c r="H531" s="40"/>
      <c r="I531" s="40"/>
      <c r="J531" s="40"/>
      <c r="L531" s="42"/>
      <c r="M531" s="43"/>
      <c r="N531" s="44"/>
      <c r="O531" s="45"/>
      <c r="P531" s="44"/>
      <c r="Q531" s="46"/>
      <c r="R531" s="45"/>
      <c r="S531" s="44"/>
      <c r="T531" s="44"/>
      <c r="U531" s="47"/>
      <c r="V531" s="47"/>
      <c r="X531" s="43"/>
      <c r="Y531" s="20"/>
      <c r="AE531" s="20"/>
    </row>
    <row r="532" customFormat="false" ht="15.75" hidden="false" customHeight="true" outlineLevel="0" collapsed="false">
      <c r="A532" s="37"/>
      <c r="B532" s="38"/>
      <c r="C532" s="39"/>
      <c r="D532" s="20"/>
      <c r="E532" s="40"/>
      <c r="F532" s="40"/>
      <c r="G532" s="41"/>
      <c r="H532" s="40"/>
      <c r="I532" s="40"/>
      <c r="J532" s="40"/>
      <c r="L532" s="42"/>
      <c r="M532" s="43"/>
      <c r="N532" s="44"/>
      <c r="O532" s="45"/>
      <c r="P532" s="44"/>
      <c r="Q532" s="46"/>
      <c r="R532" s="45"/>
      <c r="S532" s="44"/>
      <c r="T532" s="44"/>
      <c r="U532" s="47"/>
      <c r="V532" s="47"/>
      <c r="X532" s="43"/>
      <c r="Y532" s="20"/>
      <c r="AE532" s="20"/>
    </row>
    <row r="533" customFormat="false" ht="15.75" hidden="false" customHeight="true" outlineLevel="0" collapsed="false">
      <c r="A533" s="37"/>
      <c r="B533" s="38"/>
      <c r="C533" s="39"/>
      <c r="D533" s="20"/>
      <c r="E533" s="40"/>
      <c r="F533" s="40"/>
      <c r="G533" s="41"/>
      <c r="H533" s="40"/>
      <c r="I533" s="40"/>
      <c r="J533" s="40"/>
      <c r="L533" s="42"/>
      <c r="M533" s="43"/>
      <c r="N533" s="44"/>
      <c r="O533" s="45"/>
      <c r="P533" s="44"/>
      <c r="Q533" s="46"/>
      <c r="R533" s="45"/>
      <c r="S533" s="44"/>
      <c r="T533" s="44"/>
      <c r="U533" s="47"/>
      <c r="V533" s="47"/>
      <c r="X533" s="43"/>
      <c r="Y533" s="20"/>
      <c r="AE533" s="20"/>
    </row>
    <row r="534" customFormat="false" ht="15.75" hidden="false" customHeight="true" outlineLevel="0" collapsed="false">
      <c r="A534" s="37"/>
      <c r="B534" s="38"/>
      <c r="C534" s="39"/>
      <c r="D534" s="20"/>
      <c r="E534" s="40"/>
      <c r="F534" s="40"/>
      <c r="G534" s="41"/>
      <c r="H534" s="40"/>
      <c r="I534" s="40"/>
      <c r="J534" s="40"/>
      <c r="L534" s="42"/>
      <c r="M534" s="43"/>
      <c r="N534" s="44"/>
      <c r="O534" s="45"/>
      <c r="P534" s="44"/>
      <c r="Q534" s="46"/>
      <c r="R534" s="45"/>
      <c r="S534" s="44"/>
      <c r="T534" s="44"/>
      <c r="U534" s="47"/>
      <c r="V534" s="47"/>
      <c r="X534" s="43"/>
      <c r="Y534" s="20"/>
      <c r="AE534" s="20"/>
    </row>
    <row r="535" customFormat="false" ht="15.75" hidden="false" customHeight="true" outlineLevel="0" collapsed="false">
      <c r="A535" s="37"/>
      <c r="B535" s="38"/>
      <c r="C535" s="39"/>
      <c r="D535" s="20"/>
      <c r="E535" s="40"/>
      <c r="F535" s="40"/>
      <c r="G535" s="41"/>
      <c r="H535" s="40"/>
      <c r="I535" s="40"/>
      <c r="J535" s="40"/>
      <c r="L535" s="42"/>
      <c r="M535" s="43"/>
      <c r="N535" s="44"/>
      <c r="O535" s="45"/>
      <c r="P535" s="44"/>
      <c r="Q535" s="46"/>
      <c r="R535" s="45"/>
      <c r="S535" s="44"/>
      <c r="T535" s="44"/>
      <c r="U535" s="47"/>
      <c r="V535" s="47"/>
      <c r="X535" s="43"/>
      <c r="Y535" s="20"/>
      <c r="AE535" s="20"/>
    </row>
    <row r="536" customFormat="false" ht="15.75" hidden="false" customHeight="true" outlineLevel="0" collapsed="false">
      <c r="A536" s="37"/>
      <c r="B536" s="38"/>
      <c r="C536" s="39"/>
      <c r="D536" s="20"/>
      <c r="E536" s="40"/>
      <c r="F536" s="40"/>
      <c r="G536" s="41"/>
      <c r="H536" s="40"/>
      <c r="I536" s="40"/>
      <c r="J536" s="40"/>
      <c r="L536" s="42"/>
      <c r="M536" s="43"/>
      <c r="N536" s="44"/>
      <c r="O536" s="45"/>
      <c r="P536" s="44"/>
      <c r="Q536" s="46"/>
      <c r="R536" s="45"/>
      <c r="S536" s="44"/>
      <c r="T536" s="44"/>
      <c r="U536" s="47"/>
      <c r="V536" s="47"/>
      <c r="X536" s="43"/>
      <c r="Y536" s="20"/>
      <c r="AE536" s="20"/>
    </row>
    <row r="537" customFormat="false" ht="15.75" hidden="false" customHeight="true" outlineLevel="0" collapsed="false">
      <c r="A537" s="37"/>
      <c r="B537" s="38"/>
      <c r="C537" s="39"/>
      <c r="D537" s="20"/>
      <c r="E537" s="40"/>
      <c r="F537" s="40"/>
      <c r="G537" s="41"/>
      <c r="H537" s="40"/>
      <c r="I537" s="40"/>
      <c r="J537" s="40"/>
      <c r="L537" s="42"/>
      <c r="M537" s="43"/>
      <c r="N537" s="44"/>
      <c r="O537" s="45"/>
      <c r="P537" s="44"/>
      <c r="Q537" s="46"/>
      <c r="R537" s="45"/>
      <c r="S537" s="44"/>
      <c r="T537" s="44"/>
      <c r="U537" s="47"/>
      <c r="V537" s="47"/>
      <c r="X537" s="43"/>
      <c r="Y537" s="20"/>
      <c r="AE537" s="20"/>
    </row>
    <row r="538" customFormat="false" ht="15.75" hidden="false" customHeight="true" outlineLevel="0" collapsed="false">
      <c r="A538" s="37"/>
      <c r="B538" s="38"/>
      <c r="C538" s="39"/>
      <c r="D538" s="20"/>
      <c r="E538" s="40"/>
      <c r="F538" s="40"/>
      <c r="G538" s="41"/>
      <c r="H538" s="40"/>
      <c r="I538" s="40"/>
      <c r="J538" s="40"/>
      <c r="L538" s="42"/>
      <c r="M538" s="43"/>
      <c r="N538" s="44"/>
      <c r="O538" s="45"/>
      <c r="P538" s="44"/>
      <c r="Q538" s="46"/>
      <c r="R538" s="45"/>
      <c r="S538" s="44"/>
      <c r="T538" s="44"/>
      <c r="U538" s="47"/>
      <c r="V538" s="47"/>
      <c r="X538" s="43"/>
      <c r="Y538" s="20"/>
      <c r="AE538" s="20"/>
    </row>
    <row r="539" customFormat="false" ht="15.75" hidden="false" customHeight="true" outlineLevel="0" collapsed="false">
      <c r="A539" s="37"/>
      <c r="B539" s="38"/>
      <c r="C539" s="39"/>
      <c r="D539" s="20"/>
      <c r="E539" s="40"/>
      <c r="F539" s="40"/>
      <c r="G539" s="41"/>
      <c r="H539" s="40"/>
      <c r="I539" s="40"/>
      <c r="J539" s="40"/>
      <c r="L539" s="42"/>
      <c r="M539" s="43"/>
      <c r="N539" s="44"/>
      <c r="O539" s="45"/>
      <c r="P539" s="44"/>
      <c r="Q539" s="46"/>
      <c r="R539" s="45"/>
      <c r="S539" s="44"/>
      <c r="T539" s="44"/>
      <c r="U539" s="47"/>
      <c r="V539" s="47"/>
      <c r="X539" s="43"/>
      <c r="Y539" s="20"/>
      <c r="AE539" s="20"/>
    </row>
    <row r="540" customFormat="false" ht="15.75" hidden="false" customHeight="true" outlineLevel="0" collapsed="false">
      <c r="A540" s="37"/>
      <c r="B540" s="38"/>
      <c r="C540" s="39"/>
      <c r="D540" s="20"/>
      <c r="E540" s="40"/>
      <c r="F540" s="40"/>
      <c r="G540" s="41"/>
      <c r="H540" s="40"/>
      <c r="I540" s="40"/>
      <c r="J540" s="40"/>
      <c r="L540" s="42"/>
      <c r="M540" s="43"/>
      <c r="N540" s="44"/>
      <c r="O540" s="45"/>
      <c r="P540" s="44"/>
      <c r="Q540" s="46"/>
      <c r="R540" s="45"/>
      <c r="S540" s="44"/>
      <c r="T540" s="44"/>
      <c r="U540" s="47"/>
      <c r="V540" s="47"/>
      <c r="X540" s="43"/>
      <c r="Y540" s="20"/>
      <c r="AE540" s="20"/>
    </row>
    <row r="541" customFormat="false" ht="15.75" hidden="false" customHeight="true" outlineLevel="0" collapsed="false">
      <c r="A541" s="37"/>
      <c r="B541" s="38"/>
      <c r="C541" s="39"/>
      <c r="D541" s="20"/>
      <c r="E541" s="40"/>
      <c r="F541" s="40"/>
      <c r="G541" s="41"/>
      <c r="H541" s="40"/>
      <c r="I541" s="40"/>
      <c r="J541" s="40"/>
      <c r="L541" s="42"/>
      <c r="M541" s="43"/>
      <c r="N541" s="44"/>
      <c r="O541" s="45"/>
      <c r="P541" s="44"/>
      <c r="Q541" s="46"/>
      <c r="R541" s="45"/>
      <c r="S541" s="44"/>
      <c r="T541" s="44"/>
      <c r="U541" s="47"/>
      <c r="V541" s="47"/>
      <c r="X541" s="43"/>
      <c r="Y541" s="20"/>
      <c r="AE541" s="20"/>
    </row>
    <row r="542" customFormat="false" ht="15.75" hidden="false" customHeight="true" outlineLevel="0" collapsed="false">
      <c r="A542" s="37"/>
      <c r="B542" s="38"/>
      <c r="C542" s="39"/>
      <c r="D542" s="20"/>
      <c r="E542" s="40"/>
      <c r="F542" s="40"/>
      <c r="G542" s="41"/>
      <c r="H542" s="40"/>
      <c r="I542" s="40"/>
      <c r="J542" s="40"/>
      <c r="L542" s="42"/>
      <c r="M542" s="43"/>
      <c r="N542" s="44"/>
      <c r="O542" s="45"/>
      <c r="P542" s="44"/>
      <c r="Q542" s="46"/>
      <c r="R542" s="45"/>
      <c r="S542" s="44"/>
      <c r="T542" s="44"/>
      <c r="U542" s="47"/>
      <c r="V542" s="47"/>
      <c r="X542" s="43"/>
      <c r="Y542" s="20"/>
      <c r="AE542" s="20"/>
    </row>
    <row r="543" customFormat="false" ht="15.75" hidden="false" customHeight="true" outlineLevel="0" collapsed="false">
      <c r="A543" s="37"/>
      <c r="B543" s="38"/>
      <c r="C543" s="39"/>
      <c r="D543" s="20"/>
      <c r="E543" s="40"/>
      <c r="F543" s="40"/>
      <c r="G543" s="41"/>
      <c r="H543" s="40"/>
      <c r="I543" s="40"/>
      <c r="J543" s="40"/>
      <c r="L543" s="42"/>
      <c r="M543" s="43"/>
      <c r="N543" s="44"/>
      <c r="O543" s="45"/>
      <c r="P543" s="44"/>
      <c r="Q543" s="46"/>
      <c r="R543" s="45"/>
      <c r="S543" s="44"/>
      <c r="T543" s="44"/>
      <c r="U543" s="47"/>
      <c r="V543" s="47"/>
      <c r="X543" s="43"/>
      <c r="Y543" s="20"/>
      <c r="AE543" s="20"/>
    </row>
    <row r="544" customFormat="false" ht="15.75" hidden="false" customHeight="true" outlineLevel="0" collapsed="false">
      <c r="A544" s="37"/>
      <c r="B544" s="38"/>
      <c r="C544" s="39"/>
      <c r="D544" s="20"/>
      <c r="E544" s="40"/>
      <c r="F544" s="40"/>
      <c r="G544" s="41"/>
      <c r="H544" s="40"/>
      <c r="I544" s="40"/>
      <c r="J544" s="40"/>
      <c r="L544" s="42"/>
      <c r="M544" s="43"/>
      <c r="N544" s="44"/>
      <c r="O544" s="45"/>
      <c r="P544" s="44"/>
      <c r="Q544" s="46"/>
      <c r="R544" s="45"/>
      <c r="S544" s="44"/>
      <c r="T544" s="44"/>
      <c r="U544" s="47"/>
      <c r="V544" s="47"/>
      <c r="X544" s="43"/>
      <c r="Y544" s="20"/>
      <c r="AE544" s="20"/>
    </row>
    <row r="545" customFormat="false" ht="15.75" hidden="false" customHeight="true" outlineLevel="0" collapsed="false">
      <c r="A545" s="37"/>
      <c r="B545" s="38"/>
      <c r="C545" s="39"/>
      <c r="D545" s="20"/>
      <c r="E545" s="40"/>
      <c r="F545" s="40"/>
      <c r="G545" s="41"/>
      <c r="H545" s="40"/>
      <c r="I545" s="40"/>
      <c r="J545" s="40"/>
      <c r="L545" s="42"/>
      <c r="M545" s="43"/>
      <c r="N545" s="44"/>
      <c r="O545" s="45"/>
      <c r="P545" s="44"/>
      <c r="Q545" s="46"/>
      <c r="R545" s="45"/>
      <c r="S545" s="44"/>
      <c r="T545" s="44"/>
      <c r="U545" s="47"/>
      <c r="V545" s="47"/>
      <c r="X545" s="43"/>
      <c r="Y545" s="20"/>
      <c r="AE545" s="20"/>
    </row>
    <row r="546" customFormat="false" ht="15.75" hidden="false" customHeight="true" outlineLevel="0" collapsed="false">
      <c r="A546" s="37"/>
      <c r="B546" s="38"/>
      <c r="C546" s="39"/>
      <c r="D546" s="20"/>
      <c r="E546" s="40"/>
      <c r="F546" s="40"/>
      <c r="G546" s="41"/>
      <c r="H546" s="40"/>
      <c r="I546" s="40"/>
      <c r="J546" s="40"/>
      <c r="L546" s="42"/>
      <c r="M546" s="43"/>
      <c r="N546" s="44"/>
      <c r="O546" s="45"/>
      <c r="P546" s="44"/>
      <c r="Q546" s="46"/>
      <c r="R546" s="45"/>
      <c r="S546" s="44"/>
      <c r="T546" s="44"/>
      <c r="U546" s="47"/>
      <c r="V546" s="47"/>
      <c r="X546" s="43"/>
      <c r="Y546" s="20"/>
      <c r="AE546" s="20"/>
    </row>
    <row r="547" customFormat="false" ht="15.75" hidden="false" customHeight="true" outlineLevel="0" collapsed="false">
      <c r="A547" s="37"/>
      <c r="B547" s="38"/>
      <c r="C547" s="39"/>
      <c r="D547" s="20"/>
      <c r="E547" s="40"/>
      <c r="F547" s="40"/>
      <c r="G547" s="41"/>
      <c r="H547" s="40"/>
      <c r="I547" s="40"/>
      <c r="J547" s="40"/>
      <c r="L547" s="42"/>
      <c r="M547" s="43"/>
      <c r="N547" s="44"/>
      <c r="O547" s="45"/>
      <c r="P547" s="44"/>
      <c r="Q547" s="46"/>
      <c r="R547" s="45"/>
      <c r="S547" s="44"/>
      <c r="T547" s="44"/>
      <c r="U547" s="47"/>
      <c r="V547" s="47"/>
      <c r="X547" s="43"/>
      <c r="Y547" s="20"/>
      <c r="AE547" s="20"/>
    </row>
    <row r="548" customFormat="false" ht="15.75" hidden="false" customHeight="true" outlineLevel="0" collapsed="false">
      <c r="A548" s="37"/>
      <c r="B548" s="38"/>
      <c r="C548" s="39"/>
      <c r="D548" s="20"/>
      <c r="E548" s="40"/>
      <c r="F548" s="40"/>
      <c r="G548" s="41"/>
      <c r="H548" s="40"/>
      <c r="I548" s="40"/>
      <c r="J548" s="40"/>
      <c r="L548" s="42"/>
      <c r="M548" s="43"/>
      <c r="N548" s="44"/>
      <c r="O548" s="45"/>
      <c r="P548" s="44"/>
      <c r="Q548" s="46"/>
      <c r="R548" s="45"/>
      <c r="S548" s="44"/>
      <c r="T548" s="44"/>
      <c r="U548" s="47"/>
      <c r="V548" s="47"/>
      <c r="X548" s="43"/>
      <c r="Y548" s="20"/>
      <c r="AE548" s="20"/>
    </row>
    <row r="549" customFormat="false" ht="15.75" hidden="false" customHeight="true" outlineLevel="0" collapsed="false">
      <c r="A549" s="37"/>
      <c r="B549" s="38"/>
      <c r="C549" s="39"/>
      <c r="D549" s="20"/>
      <c r="E549" s="40"/>
      <c r="F549" s="40"/>
      <c r="G549" s="41"/>
      <c r="H549" s="40"/>
      <c r="I549" s="40"/>
      <c r="J549" s="40"/>
      <c r="L549" s="42"/>
      <c r="M549" s="43"/>
      <c r="N549" s="44"/>
      <c r="O549" s="45"/>
      <c r="P549" s="44"/>
      <c r="Q549" s="46"/>
      <c r="R549" s="45"/>
      <c r="S549" s="44"/>
      <c r="T549" s="44"/>
      <c r="U549" s="47"/>
      <c r="V549" s="47"/>
      <c r="X549" s="43"/>
      <c r="Y549" s="20"/>
      <c r="AE549" s="20"/>
    </row>
    <row r="550" customFormat="false" ht="15.75" hidden="false" customHeight="true" outlineLevel="0" collapsed="false">
      <c r="A550" s="37"/>
      <c r="B550" s="38"/>
      <c r="C550" s="39"/>
      <c r="D550" s="20"/>
      <c r="E550" s="40"/>
      <c r="F550" s="40"/>
      <c r="G550" s="41"/>
      <c r="H550" s="40"/>
      <c r="I550" s="40"/>
      <c r="J550" s="40"/>
      <c r="L550" s="42"/>
      <c r="M550" s="43"/>
      <c r="N550" s="44"/>
      <c r="O550" s="45"/>
      <c r="P550" s="44"/>
      <c r="Q550" s="46"/>
      <c r="R550" s="45"/>
      <c r="S550" s="44"/>
      <c r="T550" s="44"/>
      <c r="U550" s="47"/>
      <c r="V550" s="47"/>
      <c r="X550" s="43"/>
      <c r="Y550" s="20"/>
      <c r="AE550" s="20"/>
    </row>
    <row r="551" customFormat="false" ht="15.75" hidden="false" customHeight="true" outlineLevel="0" collapsed="false">
      <c r="A551" s="37"/>
      <c r="B551" s="38"/>
      <c r="C551" s="39"/>
      <c r="D551" s="20"/>
      <c r="E551" s="40"/>
      <c r="F551" s="40"/>
      <c r="G551" s="41"/>
      <c r="H551" s="40"/>
      <c r="I551" s="40"/>
      <c r="J551" s="40"/>
      <c r="L551" s="42"/>
      <c r="M551" s="43"/>
      <c r="N551" s="44"/>
      <c r="O551" s="45"/>
      <c r="P551" s="44"/>
      <c r="Q551" s="46"/>
      <c r="R551" s="45"/>
      <c r="S551" s="44"/>
      <c r="T551" s="44"/>
      <c r="U551" s="47"/>
      <c r="V551" s="47"/>
      <c r="X551" s="43"/>
      <c r="Y551" s="20"/>
      <c r="AE551" s="20"/>
    </row>
    <row r="552" customFormat="false" ht="15.75" hidden="false" customHeight="true" outlineLevel="0" collapsed="false">
      <c r="A552" s="37"/>
      <c r="B552" s="38"/>
      <c r="C552" s="39"/>
      <c r="D552" s="20"/>
      <c r="E552" s="40"/>
      <c r="F552" s="40"/>
      <c r="G552" s="41"/>
      <c r="H552" s="40"/>
      <c r="I552" s="40"/>
      <c r="J552" s="40"/>
      <c r="L552" s="42"/>
      <c r="M552" s="43"/>
      <c r="N552" s="44"/>
      <c r="O552" s="45"/>
      <c r="P552" s="44"/>
      <c r="Q552" s="46"/>
      <c r="R552" s="45"/>
      <c r="S552" s="44"/>
      <c r="T552" s="44"/>
      <c r="U552" s="47"/>
      <c r="V552" s="47"/>
      <c r="X552" s="43"/>
      <c r="Y552" s="20"/>
      <c r="AE552" s="20"/>
    </row>
    <row r="553" customFormat="false" ht="15.75" hidden="false" customHeight="true" outlineLevel="0" collapsed="false">
      <c r="A553" s="37"/>
      <c r="B553" s="38"/>
      <c r="C553" s="39"/>
      <c r="D553" s="20"/>
      <c r="E553" s="40"/>
      <c r="F553" s="40"/>
      <c r="G553" s="41"/>
      <c r="H553" s="40"/>
      <c r="I553" s="40"/>
      <c r="J553" s="40"/>
      <c r="L553" s="42"/>
      <c r="M553" s="43"/>
      <c r="N553" s="44"/>
      <c r="O553" s="45"/>
      <c r="P553" s="44"/>
      <c r="Q553" s="46"/>
      <c r="R553" s="45"/>
      <c r="S553" s="44"/>
      <c r="T553" s="44"/>
      <c r="U553" s="47"/>
      <c r="V553" s="47"/>
      <c r="X553" s="43"/>
      <c r="Y553" s="20"/>
      <c r="AE553" s="20"/>
    </row>
    <row r="554" customFormat="false" ht="15.75" hidden="false" customHeight="true" outlineLevel="0" collapsed="false">
      <c r="A554" s="37"/>
      <c r="B554" s="38"/>
      <c r="C554" s="39"/>
      <c r="D554" s="20"/>
      <c r="E554" s="40"/>
      <c r="F554" s="40"/>
      <c r="G554" s="41"/>
      <c r="H554" s="40"/>
      <c r="I554" s="40"/>
      <c r="J554" s="40"/>
      <c r="L554" s="42"/>
      <c r="M554" s="43"/>
      <c r="N554" s="44"/>
      <c r="O554" s="45"/>
      <c r="P554" s="44"/>
      <c r="Q554" s="46"/>
      <c r="R554" s="45"/>
      <c r="S554" s="44"/>
      <c r="T554" s="44"/>
      <c r="U554" s="47"/>
      <c r="V554" s="47"/>
      <c r="X554" s="43"/>
      <c r="Y554" s="20"/>
      <c r="AE554" s="20"/>
    </row>
    <row r="555" customFormat="false" ht="15.75" hidden="false" customHeight="true" outlineLevel="0" collapsed="false">
      <c r="A555" s="37"/>
      <c r="B555" s="38"/>
      <c r="C555" s="39"/>
      <c r="D555" s="20"/>
      <c r="E555" s="40"/>
      <c r="F555" s="40"/>
      <c r="G555" s="41"/>
      <c r="H555" s="40"/>
      <c r="I555" s="40"/>
      <c r="J555" s="40"/>
      <c r="L555" s="42"/>
      <c r="M555" s="43"/>
      <c r="N555" s="44"/>
      <c r="O555" s="45"/>
      <c r="P555" s="44"/>
      <c r="Q555" s="46"/>
      <c r="R555" s="45"/>
      <c r="S555" s="44"/>
      <c r="T555" s="44"/>
      <c r="U555" s="47"/>
      <c r="V555" s="47"/>
      <c r="X555" s="43"/>
      <c r="Y555" s="20"/>
      <c r="AE555" s="20"/>
    </row>
    <row r="556" customFormat="false" ht="15.75" hidden="false" customHeight="true" outlineLevel="0" collapsed="false">
      <c r="A556" s="37"/>
      <c r="B556" s="38"/>
      <c r="C556" s="39"/>
      <c r="D556" s="20"/>
      <c r="E556" s="40"/>
      <c r="F556" s="40"/>
      <c r="G556" s="41"/>
      <c r="H556" s="40"/>
      <c r="I556" s="40"/>
      <c r="J556" s="40"/>
      <c r="L556" s="42"/>
      <c r="M556" s="43"/>
      <c r="N556" s="44"/>
      <c r="O556" s="45"/>
      <c r="P556" s="44"/>
      <c r="Q556" s="46"/>
      <c r="R556" s="45"/>
      <c r="S556" s="44"/>
      <c r="T556" s="44"/>
      <c r="U556" s="47"/>
      <c r="V556" s="47"/>
      <c r="X556" s="43"/>
      <c r="Y556" s="20"/>
      <c r="AE556" s="20"/>
    </row>
    <row r="557" customFormat="false" ht="15.75" hidden="false" customHeight="true" outlineLevel="0" collapsed="false">
      <c r="A557" s="37"/>
      <c r="B557" s="38"/>
      <c r="C557" s="39"/>
      <c r="D557" s="20"/>
      <c r="E557" s="40"/>
      <c r="F557" s="40"/>
      <c r="G557" s="41"/>
      <c r="H557" s="40"/>
      <c r="I557" s="40"/>
      <c r="J557" s="40"/>
      <c r="L557" s="42"/>
      <c r="M557" s="43"/>
      <c r="N557" s="44"/>
      <c r="O557" s="45"/>
      <c r="P557" s="44"/>
      <c r="Q557" s="46"/>
      <c r="R557" s="45"/>
      <c r="S557" s="44"/>
      <c r="T557" s="44"/>
      <c r="U557" s="47"/>
      <c r="V557" s="47"/>
      <c r="X557" s="43"/>
      <c r="Y557" s="20"/>
      <c r="AE557" s="20"/>
    </row>
    <row r="558" customFormat="false" ht="15.75" hidden="false" customHeight="true" outlineLevel="0" collapsed="false">
      <c r="A558" s="37"/>
      <c r="B558" s="38"/>
      <c r="C558" s="39"/>
      <c r="D558" s="20"/>
      <c r="E558" s="40"/>
      <c r="F558" s="40"/>
      <c r="G558" s="41"/>
      <c r="H558" s="40"/>
      <c r="I558" s="40"/>
      <c r="J558" s="40"/>
      <c r="L558" s="42"/>
      <c r="M558" s="43"/>
      <c r="N558" s="44"/>
      <c r="O558" s="45"/>
      <c r="P558" s="44"/>
      <c r="Q558" s="46"/>
      <c r="R558" s="45"/>
      <c r="S558" s="44"/>
      <c r="T558" s="44"/>
      <c r="U558" s="47"/>
      <c r="V558" s="47"/>
      <c r="X558" s="43"/>
      <c r="Y558" s="20"/>
      <c r="AE558" s="20"/>
    </row>
    <row r="559" customFormat="false" ht="15.75" hidden="false" customHeight="true" outlineLevel="0" collapsed="false">
      <c r="A559" s="37"/>
      <c r="B559" s="38"/>
      <c r="C559" s="39"/>
      <c r="D559" s="20"/>
      <c r="E559" s="40"/>
      <c r="F559" s="40"/>
      <c r="G559" s="41"/>
      <c r="H559" s="40"/>
      <c r="I559" s="40"/>
      <c r="J559" s="40"/>
      <c r="L559" s="42"/>
      <c r="M559" s="43"/>
      <c r="N559" s="44"/>
      <c r="O559" s="45"/>
      <c r="P559" s="44"/>
      <c r="Q559" s="46"/>
      <c r="R559" s="45"/>
      <c r="S559" s="44"/>
      <c r="T559" s="44"/>
      <c r="U559" s="47"/>
      <c r="V559" s="47"/>
      <c r="X559" s="43"/>
      <c r="Y559" s="20"/>
      <c r="AE559" s="20"/>
    </row>
    <row r="560" customFormat="false" ht="15.75" hidden="false" customHeight="true" outlineLevel="0" collapsed="false">
      <c r="A560" s="37"/>
      <c r="B560" s="38"/>
      <c r="C560" s="39"/>
      <c r="D560" s="20"/>
      <c r="E560" s="40"/>
      <c r="F560" s="40"/>
      <c r="G560" s="41"/>
      <c r="H560" s="40"/>
      <c r="I560" s="40"/>
      <c r="J560" s="40"/>
      <c r="L560" s="42"/>
      <c r="M560" s="43"/>
      <c r="N560" s="44"/>
      <c r="O560" s="45"/>
      <c r="P560" s="44"/>
      <c r="Q560" s="46"/>
      <c r="R560" s="45"/>
      <c r="S560" s="44"/>
      <c r="T560" s="44"/>
      <c r="U560" s="47"/>
      <c r="V560" s="47"/>
      <c r="X560" s="43"/>
      <c r="Y560" s="20"/>
      <c r="AE560" s="20"/>
    </row>
    <row r="561" customFormat="false" ht="15.75" hidden="false" customHeight="true" outlineLevel="0" collapsed="false">
      <c r="A561" s="37"/>
      <c r="B561" s="38"/>
      <c r="C561" s="39"/>
      <c r="D561" s="20"/>
      <c r="E561" s="40"/>
      <c r="F561" s="40"/>
      <c r="G561" s="41"/>
      <c r="H561" s="40"/>
      <c r="I561" s="40"/>
      <c r="J561" s="40"/>
      <c r="L561" s="42"/>
      <c r="M561" s="43"/>
      <c r="N561" s="44"/>
      <c r="O561" s="45"/>
      <c r="P561" s="44"/>
      <c r="Q561" s="46"/>
      <c r="R561" s="45"/>
      <c r="S561" s="44"/>
      <c r="T561" s="44"/>
      <c r="U561" s="47"/>
      <c r="V561" s="47"/>
      <c r="X561" s="43"/>
      <c r="Y561" s="20"/>
      <c r="AE561" s="20"/>
    </row>
    <row r="562" customFormat="false" ht="15.75" hidden="false" customHeight="true" outlineLevel="0" collapsed="false">
      <c r="A562" s="37"/>
      <c r="B562" s="38"/>
      <c r="C562" s="39"/>
      <c r="D562" s="20"/>
      <c r="E562" s="40"/>
      <c r="F562" s="40"/>
      <c r="G562" s="41"/>
      <c r="H562" s="40"/>
      <c r="I562" s="40"/>
      <c r="J562" s="40"/>
      <c r="L562" s="42"/>
      <c r="M562" s="43"/>
      <c r="N562" s="44"/>
      <c r="O562" s="45"/>
      <c r="P562" s="44"/>
      <c r="Q562" s="46"/>
      <c r="R562" s="45"/>
      <c r="S562" s="44"/>
      <c r="T562" s="44"/>
      <c r="U562" s="47"/>
      <c r="V562" s="47"/>
      <c r="X562" s="43"/>
      <c r="Y562" s="20"/>
      <c r="AE562" s="20"/>
    </row>
    <row r="563" customFormat="false" ht="15.75" hidden="false" customHeight="true" outlineLevel="0" collapsed="false">
      <c r="A563" s="37"/>
      <c r="B563" s="38"/>
      <c r="C563" s="39"/>
      <c r="D563" s="20"/>
      <c r="E563" s="40"/>
      <c r="F563" s="40"/>
      <c r="G563" s="41"/>
      <c r="H563" s="40"/>
      <c r="I563" s="40"/>
      <c r="J563" s="40"/>
      <c r="L563" s="42"/>
      <c r="M563" s="43"/>
      <c r="N563" s="44"/>
      <c r="O563" s="45"/>
      <c r="P563" s="44"/>
      <c r="Q563" s="46"/>
      <c r="R563" s="45"/>
      <c r="S563" s="44"/>
      <c r="T563" s="44"/>
      <c r="U563" s="47"/>
      <c r="V563" s="47"/>
      <c r="X563" s="43"/>
      <c r="Y563" s="20"/>
      <c r="AE563" s="20"/>
    </row>
    <row r="564" customFormat="false" ht="15.75" hidden="false" customHeight="true" outlineLevel="0" collapsed="false">
      <c r="A564" s="37"/>
      <c r="B564" s="38"/>
      <c r="C564" s="39"/>
      <c r="D564" s="20"/>
      <c r="E564" s="40"/>
      <c r="F564" s="40"/>
      <c r="G564" s="41"/>
      <c r="H564" s="40"/>
      <c r="I564" s="40"/>
      <c r="J564" s="40"/>
      <c r="L564" s="42"/>
      <c r="M564" s="43"/>
      <c r="N564" s="44"/>
      <c r="O564" s="45"/>
      <c r="P564" s="44"/>
      <c r="Q564" s="46"/>
      <c r="R564" s="45"/>
      <c r="S564" s="44"/>
      <c r="T564" s="44"/>
      <c r="U564" s="47"/>
      <c r="V564" s="47"/>
      <c r="X564" s="43"/>
      <c r="Y564" s="20"/>
      <c r="AE564" s="20"/>
    </row>
    <row r="565" customFormat="false" ht="15.75" hidden="false" customHeight="true" outlineLevel="0" collapsed="false">
      <c r="A565" s="37"/>
      <c r="B565" s="38"/>
      <c r="C565" s="39"/>
      <c r="D565" s="20"/>
      <c r="E565" s="40"/>
      <c r="F565" s="40"/>
      <c r="G565" s="41"/>
      <c r="H565" s="40"/>
      <c r="I565" s="40"/>
      <c r="J565" s="40"/>
      <c r="L565" s="42"/>
      <c r="M565" s="43"/>
      <c r="N565" s="44"/>
      <c r="O565" s="45"/>
      <c r="P565" s="44"/>
      <c r="Q565" s="46"/>
      <c r="R565" s="45"/>
      <c r="S565" s="44"/>
      <c r="T565" s="44"/>
      <c r="U565" s="47"/>
      <c r="V565" s="47"/>
      <c r="X565" s="43"/>
      <c r="Y565" s="20"/>
      <c r="AE565" s="20"/>
    </row>
    <row r="566" customFormat="false" ht="15.75" hidden="false" customHeight="true" outlineLevel="0" collapsed="false">
      <c r="A566" s="37"/>
      <c r="B566" s="38"/>
      <c r="C566" s="39"/>
      <c r="D566" s="20"/>
      <c r="E566" s="40"/>
      <c r="F566" s="40"/>
      <c r="G566" s="41"/>
      <c r="H566" s="40"/>
      <c r="I566" s="40"/>
      <c r="J566" s="40"/>
      <c r="L566" s="42"/>
      <c r="M566" s="43"/>
      <c r="N566" s="44"/>
      <c r="O566" s="45"/>
      <c r="P566" s="44"/>
      <c r="Q566" s="46"/>
      <c r="R566" s="45"/>
      <c r="S566" s="44"/>
      <c r="T566" s="44"/>
      <c r="U566" s="47"/>
      <c r="V566" s="47"/>
      <c r="X566" s="43"/>
      <c r="Y566" s="20"/>
      <c r="AE566" s="20"/>
    </row>
    <row r="567" customFormat="false" ht="15.75" hidden="false" customHeight="true" outlineLevel="0" collapsed="false">
      <c r="A567" s="37"/>
      <c r="B567" s="38"/>
      <c r="C567" s="39"/>
      <c r="D567" s="20"/>
      <c r="E567" s="40"/>
      <c r="F567" s="40"/>
      <c r="G567" s="41"/>
      <c r="H567" s="40"/>
      <c r="I567" s="40"/>
      <c r="J567" s="40"/>
      <c r="L567" s="42"/>
      <c r="M567" s="43"/>
      <c r="N567" s="44"/>
      <c r="O567" s="45"/>
      <c r="P567" s="44"/>
      <c r="Q567" s="46"/>
      <c r="R567" s="45"/>
      <c r="S567" s="44"/>
      <c r="T567" s="44"/>
      <c r="U567" s="47"/>
      <c r="V567" s="47"/>
      <c r="X567" s="43"/>
      <c r="Y567" s="20"/>
      <c r="AE567" s="20"/>
    </row>
    <row r="568" customFormat="false" ht="15.75" hidden="false" customHeight="true" outlineLevel="0" collapsed="false">
      <c r="A568" s="37"/>
      <c r="B568" s="38"/>
      <c r="C568" s="39"/>
      <c r="D568" s="20"/>
      <c r="E568" s="40"/>
      <c r="F568" s="40"/>
      <c r="G568" s="41"/>
      <c r="H568" s="40"/>
      <c r="I568" s="40"/>
      <c r="J568" s="40"/>
      <c r="L568" s="42"/>
      <c r="M568" s="43"/>
      <c r="N568" s="44"/>
      <c r="O568" s="45"/>
      <c r="P568" s="44"/>
      <c r="Q568" s="46"/>
      <c r="R568" s="45"/>
      <c r="S568" s="44"/>
      <c r="T568" s="44"/>
      <c r="U568" s="47"/>
      <c r="V568" s="47"/>
      <c r="X568" s="43"/>
      <c r="Y568" s="20"/>
      <c r="AE568" s="20"/>
    </row>
    <row r="569" customFormat="false" ht="15.75" hidden="false" customHeight="true" outlineLevel="0" collapsed="false">
      <c r="A569" s="37"/>
      <c r="B569" s="38"/>
      <c r="C569" s="39"/>
      <c r="D569" s="20"/>
      <c r="E569" s="40"/>
      <c r="F569" s="40"/>
      <c r="G569" s="41"/>
      <c r="H569" s="40"/>
      <c r="I569" s="40"/>
      <c r="J569" s="40"/>
      <c r="L569" s="42"/>
      <c r="M569" s="43"/>
      <c r="N569" s="44"/>
      <c r="O569" s="45"/>
      <c r="P569" s="44"/>
      <c r="Q569" s="46"/>
      <c r="R569" s="45"/>
      <c r="S569" s="44"/>
      <c r="T569" s="44"/>
      <c r="U569" s="47"/>
      <c r="V569" s="47"/>
      <c r="X569" s="43"/>
      <c r="Y569" s="20"/>
      <c r="AE569" s="20"/>
    </row>
    <row r="570" customFormat="false" ht="15.75" hidden="false" customHeight="true" outlineLevel="0" collapsed="false">
      <c r="A570" s="37"/>
      <c r="B570" s="38"/>
      <c r="C570" s="39"/>
      <c r="D570" s="20"/>
      <c r="E570" s="40"/>
      <c r="F570" s="40"/>
      <c r="G570" s="41"/>
      <c r="H570" s="40"/>
      <c r="I570" s="40"/>
      <c r="J570" s="40"/>
      <c r="L570" s="42"/>
      <c r="M570" s="43"/>
      <c r="N570" s="44"/>
      <c r="O570" s="45"/>
      <c r="P570" s="44"/>
      <c r="Q570" s="46"/>
      <c r="R570" s="45"/>
      <c r="S570" s="44"/>
      <c r="T570" s="44"/>
      <c r="U570" s="47"/>
      <c r="V570" s="47"/>
      <c r="X570" s="43"/>
      <c r="Y570" s="20"/>
      <c r="AE570" s="20"/>
    </row>
    <row r="571" customFormat="false" ht="15.75" hidden="false" customHeight="true" outlineLevel="0" collapsed="false">
      <c r="A571" s="37"/>
      <c r="B571" s="38"/>
      <c r="C571" s="39"/>
      <c r="D571" s="20"/>
      <c r="E571" s="40"/>
      <c r="F571" s="40"/>
      <c r="G571" s="41"/>
      <c r="H571" s="40"/>
      <c r="I571" s="40"/>
      <c r="J571" s="40"/>
      <c r="L571" s="42"/>
      <c r="M571" s="43"/>
      <c r="N571" s="44"/>
      <c r="O571" s="45"/>
      <c r="P571" s="44"/>
      <c r="Q571" s="46"/>
      <c r="R571" s="45"/>
      <c r="S571" s="44"/>
      <c r="T571" s="44"/>
      <c r="U571" s="47"/>
      <c r="V571" s="47"/>
      <c r="X571" s="43"/>
      <c r="Y571" s="20"/>
      <c r="AE571" s="20"/>
    </row>
    <row r="572" customFormat="false" ht="15.75" hidden="false" customHeight="true" outlineLevel="0" collapsed="false">
      <c r="A572" s="37"/>
      <c r="B572" s="38"/>
      <c r="C572" s="39"/>
      <c r="D572" s="20"/>
      <c r="E572" s="40"/>
      <c r="F572" s="40"/>
      <c r="G572" s="41"/>
      <c r="H572" s="40"/>
      <c r="I572" s="40"/>
      <c r="J572" s="40"/>
      <c r="L572" s="42"/>
      <c r="M572" s="43"/>
      <c r="N572" s="44"/>
      <c r="O572" s="45"/>
      <c r="P572" s="44"/>
      <c r="Q572" s="46"/>
      <c r="R572" s="45"/>
      <c r="S572" s="44"/>
      <c r="T572" s="44"/>
      <c r="U572" s="47"/>
      <c r="V572" s="47"/>
      <c r="X572" s="43"/>
      <c r="Y572" s="20"/>
      <c r="AE572" s="20"/>
    </row>
    <row r="573" customFormat="false" ht="15.75" hidden="false" customHeight="true" outlineLevel="0" collapsed="false">
      <c r="A573" s="37"/>
      <c r="B573" s="38"/>
      <c r="C573" s="39"/>
      <c r="D573" s="20"/>
      <c r="E573" s="40"/>
      <c r="F573" s="40"/>
      <c r="G573" s="41"/>
      <c r="H573" s="40"/>
      <c r="I573" s="40"/>
      <c r="J573" s="40"/>
      <c r="L573" s="42"/>
      <c r="M573" s="43"/>
      <c r="N573" s="44"/>
      <c r="O573" s="45"/>
      <c r="P573" s="44"/>
      <c r="Q573" s="46"/>
      <c r="R573" s="45"/>
      <c r="S573" s="44"/>
      <c r="T573" s="44"/>
      <c r="U573" s="47"/>
      <c r="V573" s="47"/>
      <c r="X573" s="43"/>
      <c r="Y573" s="20"/>
      <c r="AE573" s="20"/>
    </row>
    <row r="574" customFormat="false" ht="15.75" hidden="false" customHeight="true" outlineLevel="0" collapsed="false">
      <c r="A574" s="37"/>
      <c r="B574" s="38"/>
      <c r="C574" s="39"/>
      <c r="D574" s="20"/>
      <c r="E574" s="40"/>
      <c r="F574" s="40"/>
      <c r="G574" s="41"/>
      <c r="H574" s="40"/>
      <c r="I574" s="40"/>
      <c r="J574" s="40"/>
      <c r="L574" s="42"/>
      <c r="M574" s="43"/>
      <c r="N574" s="44"/>
      <c r="O574" s="45"/>
      <c r="P574" s="44"/>
      <c r="Q574" s="46"/>
      <c r="R574" s="45"/>
      <c r="S574" s="44"/>
      <c r="T574" s="44"/>
      <c r="U574" s="47"/>
      <c r="V574" s="47"/>
      <c r="X574" s="43"/>
      <c r="Y574" s="20"/>
      <c r="AE574" s="20"/>
    </row>
    <row r="575" customFormat="false" ht="15.75" hidden="false" customHeight="true" outlineLevel="0" collapsed="false">
      <c r="A575" s="37"/>
      <c r="B575" s="38"/>
      <c r="C575" s="39"/>
      <c r="D575" s="20"/>
      <c r="E575" s="40"/>
      <c r="F575" s="40"/>
      <c r="G575" s="41"/>
      <c r="H575" s="40"/>
      <c r="I575" s="40"/>
      <c r="J575" s="40"/>
      <c r="L575" s="42"/>
      <c r="M575" s="43"/>
      <c r="N575" s="44"/>
      <c r="O575" s="45"/>
      <c r="P575" s="44"/>
      <c r="Q575" s="46"/>
      <c r="R575" s="45"/>
      <c r="S575" s="44"/>
      <c r="T575" s="44"/>
      <c r="U575" s="47"/>
      <c r="V575" s="47"/>
      <c r="X575" s="43"/>
      <c r="Y575" s="20"/>
      <c r="AE575" s="20"/>
    </row>
    <row r="576" customFormat="false" ht="15.75" hidden="false" customHeight="true" outlineLevel="0" collapsed="false">
      <c r="A576" s="37"/>
      <c r="B576" s="38"/>
      <c r="C576" s="39"/>
      <c r="D576" s="20"/>
      <c r="E576" s="40"/>
      <c r="F576" s="40"/>
      <c r="G576" s="41"/>
      <c r="H576" s="40"/>
      <c r="I576" s="40"/>
      <c r="J576" s="40"/>
      <c r="L576" s="42"/>
      <c r="M576" s="43"/>
      <c r="N576" s="44"/>
      <c r="O576" s="45"/>
      <c r="P576" s="44"/>
      <c r="Q576" s="46"/>
      <c r="R576" s="45"/>
      <c r="S576" s="44"/>
      <c r="T576" s="44"/>
      <c r="U576" s="47"/>
      <c r="V576" s="47"/>
      <c r="X576" s="43"/>
      <c r="Y576" s="20"/>
      <c r="AE576" s="20"/>
    </row>
    <row r="577" customFormat="false" ht="15.75" hidden="false" customHeight="true" outlineLevel="0" collapsed="false">
      <c r="A577" s="37"/>
      <c r="B577" s="38"/>
      <c r="C577" s="39"/>
      <c r="D577" s="20"/>
      <c r="E577" s="40"/>
      <c r="F577" s="40"/>
      <c r="G577" s="41"/>
      <c r="H577" s="40"/>
      <c r="I577" s="40"/>
      <c r="J577" s="40"/>
      <c r="L577" s="42"/>
      <c r="M577" s="43"/>
      <c r="N577" s="44"/>
      <c r="O577" s="45"/>
      <c r="P577" s="44"/>
      <c r="Q577" s="46"/>
      <c r="R577" s="45"/>
      <c r="S577" s="44"/>
      <c r="T577" s="44"/>
      <c r="U577" s="47"/>
      <c r="V577" s="47"/>
      <c r="X577" s="43"/>
      <c r="Y577" s="20"/>
      <c r="AE577" s="20"/>
    </row>
    <row r="578" customFormat="false" ht="15.75" hidden="false" customHeight="true" outlineLevel="0" collapsed="false">
      <c r="A578" s="37"/>
      <c r="B578" s="38"/>
      <c r="C578" s="39"/>
      <c r="D578" s="20"/>
      <c r="E578" s="40"/>
      <c r="F578" s="40"/>
      <c r="G578" s="41"/>
      <c r="H578" s="40"/>
      <c r="I578" s="40"/>
      <c r="J578" s="40"/>
      <c r="L578" s="42"/>
      <c r="M578" s="43"/>
      <c r="N578" s="44"/>
      <c r="O578" s="45"/>
      <c r="P578" s="44"/>
      <c r="Q578" s="46"/>
      <c r="R578" s="45"/>
      <c r="S578" s="44"/>
      <c r="T578" s="44"/>
      <c r="U578" s="47"/>
      <c r="V578" s="47"/>
      <c r="X578" s="43"/>
      <c r="Y578" s="20"/>
      <c r="AE578" s="20"/>
    </row>
    <row r="579" customFormat="false" ht="15.75" hidden="false" customHeight="true" outlineLevel="0" collapsed="false">
      <c r="A579" s="37"/>
      <c r="B579" s="38"/>
      <c r="C579" s="39"/>
      <c r="D579" s="20"/>
      <c r="E579" s="40"/>
      <c r="F579" s="40"/>
      <c r="G579" s="41"/>
      <c r="H579" s="40"/>
      <c r="I579" s="40"/>
      <c r="J579" s="40"/>
      <c r="L579" s="42"/>
      <c r="M579" s="43"/>
      <c r="N579" s="44"/>
      <c r="O579" s="45"/>
      <c r="P579" s="44"/>
      <c r="Q579" s="46"/>
      <c r="R579" s="45"/>
      <c r="S579" s="44"/>
      <c r="T579" s="44"/>
      <c r="U579" s="47"/>
      <c r="V579" s="47"/>
      <c r="X579" s="43"/>
      <c r="Y579" s="20"/>
      <c r="AE579" s="20"/>
    </row>
    <row r="580" customFormat="false" ht="15.75" hidden="false" customHeight="true" outlineLevel="0" collapsed="false">
      <c r="A580" s="37"/>
      <c r="B580" s="38"/>
      <c r="C580" s="39"/>
      <c r="D580" s="20"/>
      <c r="E580" s="40"/>
      <c r="F580" s="40"/>
      <c r="G580" s="41"/>
      <c r="H580" s="40"/>
      <c r="I580" s="40"/>
      <c r="J580" s="40"/>
      <c r="L580" s="42"/>
      <c r="M580" s="43"/>
      <c r="N580" s="44"/>
      <c r="O580" s="45"/>
      <c r="P580" s="44"/>
      <c r="Q580" s="46"/>
      <c r="R580" s="45"/>
      <c r="S580" s="44"/>
      <c r="T580" s="44"/>
      <c r="U580" s="47"/>
      <c r="V580" s="47"/>
      <c r="X580" s="43"/>
      <c r="Y580" s="20"/>
      <c r="AE580" s="20"/>
    </row>
    <row r="581" customFormat="false" ht="15.75" hidden="false" customHeight="true" outlineLevel="0" collapsed="false">
      <c r="A581" s="37"/>
      <c r="B581" s="38"/>
      <c r="C581" s="39"/>
      <c r="D581" s="20"/>
      <c r="E581" s="40"/>
      <c r="F581" s="40"/>
      <c r="G581" s="41"/>
      <c r="H581" s="40"/>
      <c r="I581" s="40"/>
      <c r="J581" s="40"/>
      <c r="L581" s="42"/>
      <c r="M581" s="43"/>
      <c r="N581" s="44"/>
      <c r="O581" s="45"/>
      <c r="P581" s="44"/>
      <c r="Q581" s="46"/>
      <c r="R581" s="45"/>
      <c r="S581" s="44"/>
      <c r="T581" s="44"/>
      <c r="U581" s="47"/>
      <c r="V581" s="47"/>
      <c r="X581" s="43"/>
      <c r="Y581" s="20"/>
      <c r="AE581" s="20"/>
    </row>
    <row r="582" customFormat="false" ht="15.75" hidden="false" customHeight="true" outlineLevel="0" collapsed="false">
      <c r="A582" s="37"/>
      <c r="B582" s="38"/>
      <c r="C582" s="39"/>
      <c r="D582" s="20"/>
      <c r="E582" s="40"/>
      <c r="F582" s="40"/>
      <c r="G582" s="41"/>
      <c r="H582" s="40"/>
      <c r="I582" s="40"/>
      <c r="J582" s="40"/>
      <c r="L582" s="42"/>
      <c r="M582" s="43"/>
      <c r="N582" s="44"/>
      <c r="O582" s="45"/>
      <c r="P582" s="44"/>
      <c r="Q582" s="46"/>
      <c r="R582" s="45"/>
      <c r="S582" s="44"/>
      <c r="T582" s="44"/>
      <c r="U582" s="47"/>
      <c r="V582" s="47"/>
      <c r="X582" s="43"/>
      <c r="Y582" s="20"/>
      <c r="AE582" s="20"/>
    </row>
    <row r="583" customFormat="false" ht="15.75" hidden="false" customHeight="true" outlineLevel="0" collapsed="false">
      <c r="A583" s="37"/>
      <c r="B583" s="38"/>
      <c r="C583" s="39"/>
      <c r="D583" s="20"/>
      <c r="E583" s="40"/>
      <c r="F583" s="40"/>
      <c r="G583" s="41"/>
      <c r="H583" s="40"/>
      <c r="I583" s="40"/>
      <c r="J583" s="40"/>
      <c r="L583" s="42"/>
      <c r="M583" s="43"/>
      <c r="N583" s="44"/>
      <c r="O583" s="45"/>
      <c r="P583" s="44"/>
      <c r="Q583" s="46"/>
      <c r="R583" s="45"/>
      <c r="S583" s="44"/>
      <c r="T583" s="44"/>
      <c r="U583" s="47"/>
      <c r="V583" s="47"/>
      <c r="X583" s="43"/>
      <c r="Y583" s="20"/>
      <c r="AE583" s="20"/>
    </row>
    <row r="584" customFormat="false" ht="15.75" hidden="false" customHeight="true" outlineLevel="0" collapsed="false">
      <c r="A584" s="37"/>
      <c r="B584" s="38"/>
      <c r="C584" s="39"/>
      <c r="D584" s="20"/>
      <c r="E584" s="40"/>
      <c r="F584" s="40"/>
      <c r="G584" s="41"/>
      <c r="H584" s="40"/>
      <c r="I584" s="40"/>
      <c r="J584" s="40"/>
      <c r="L584" s="42"/>
      <c r="M584" s="43"/>
      <c r="N584" s="44"/>
      <c r="O584" s="45"/>
      <c r="P584" s="44"/>
      <c r="Q584" s="46"/>
      <c r="R584" s="45"/>
      <c r="S584" s="44"/>
      <c r="T584" s="44"/>
      <c r="U584" s="47"/>
      <c r="V584" s="47"/>
      <c r="X584" s="43"/>
      <c r="Y584" s="20"/>
      <c r="AE584" s="20"/>
    </row>
    <row r="585" customFormat="false" ht="15.75" hidden="false" customHeight="true" outlineLevel="0" collapsed="false">
      <c r="A585" s="37"/>
      <c r="B585" s="38"/>
      <c r="C585" s="39"/>
      <c r="D585" s="20"/>
      <c r="E585" s="40"/>
      <c r="F585" s="40"/>
      <c r="G585" s="41"/>
      <c r="H585" s="40"/>
      <c r="I585" s="40"/>
      <c r="J585" s="40"/>
      <c r="L585" s="42"/>
      <c r="M585" s="43"/>
      <c r="N585" s="44"/>
      <c r="O585" s="45"/>
      <c r="P585" s="44"/>
      <c r="Q585" s="46"/>
      <c r="R585" s="45"/>
      <c r="S585" s="44"/>
      <c r="T585" s="44"/>
      <c r="U585" s="47"/>
      <c r="V585" s="47"/>
      <c r="X585" s="43"/>
      <c r="Y585" s="20"/>
      <c r="AE585" s="20"/>
    </row>
    <row r="586" customFormat="false" ht="15.75" hidden="false" customHeight="true" outlineLevel="0" collapsed="false">
      <c r="A586" s="37"/>
      <c r="B586" s="38"/>
      <c r="C586" s="39"/>
      <c r="D586" s="20"/>
      <c r="E586" s="40"/>
      <c r="F586" s="40"/>
      <c r="G586" s="41"/>
      <c r="H586" s="40"/>
      <c r="I586" s="40"/>
      <c r="J586" s="40"/>
      <c r="L586" s="42"/>
      <c r="M586" s="43"/>
      <c r="N586" s="44"/>
      <c r="O586" s="45"/>
      <c r="P586" s="44"/>
      <c r="Q586" s="46"/>
      <c r="R586" s="45"/>
      <c r="S586" s="44"/>
      <c r="T586" s="44"/>
      <c r="U586" s="47"/>
      <c r="V586" s="47"/>
      <c r="X586" s="43"/>
      <c r="Y586" s="20"/>
      <c r="AE586" s="20"/>
    </row>
    <row r="587" customFormat="false" ht="15.75" hidden="false" customHeight="true" outlineLevel="0" collapsed="false">
      <c r="A587" s="37"/>
      <c r="B587" s="38"/>
      <c r="C587" s="39"/>
      <c r="D587" s="20"/>
      <c r="E587" s="40"/>
      <c r="F587" s="40"/>
      <c r="G587" s="41"/>
      <c r="H587" s="40"/>
      <c r="I587" s="40"/>
      <c r="J587" s="40"/>
      <c r="L587" s="42"/>
      <c r="M587" s="43"/>
      <c r="N587" s="44"/>
      <c r="O587" s="45"/>
      <c r="P587" s="44"/>
      <c r="Q587" s="46"/>
      <c r="R587" s="45"/>
      <c r="S587" s="44"/>
      <c r="T587" s="44"/>
      <c r="U587" s="47"/>
      <c r="V587" s="47"/>
      <c r="X587" s="43"/>
      <c r="Y587" s="20"/>
      <c r="AE587" s="20"/>
    </row>
    <row r="588" customFormat="false" ht="15.75" hidden="false" customHeight="true" outlineLevel="0" collapsed="false">
      <c r="A588" s="37"/>
      <c r="B588" s="38"/>
      <c r="C588" s="39"/>
      <c r="D588" s="20"/>
      <c r="E588" s="40"/>
      <c r="F588" s="40"/>
      <c r="G588" s="41"/>
      <c r="H588" s="40"/>
      <c r="I588" s="40"/>
      <c r="J588" s="40"/>
      <c r="L588" s="42"/>
      <c r="M588" s="43"/>
      <c r="N588" s="44"/>
      <c r="O588" s="45"/>
      <c r="P588" s="44"/>
      <c r="Q588" s="46"/>
      <c r="R588" s="45"/>
      <c r="S588" s="44"/>
      <c r="T588" s="44"/>
      <c r="U588" s="47"/>
      <c r="V588" s="47"/>
      <c r="X588" s="43"/>
      <c r="Y588" s="20"/>
      <c r="AE588" s="20"/>
    </row>
    <row r="589" customFormat="false" ht="15.75" hidden="false" customHeight="true" outlineLevel="0" collapsed="false">
      <c r="A589" s="37"/>
      <c r="B589" s="38"/>
      <c r="C589" s="39"/>
      <c r="D589" s="20"/>
      <c r="E589" s="40"/>
      <c r="F589" s="40"/>
      <c r="G589" s="41"/>
      <c r="H589" s="40"/>
      <c r="I589" s="40"/>
      <c r="J589" s="40"/>
      <c r="L589" s="42"/>
      <c r="M589" s="43"/>
      <c r="N589" s="44"/>
      <c r="O589" s="45"/>
      <c r="P589" s="44"/>
      <c r="Q589" s="46"/>
      <c r="R589" s="45"/>
      <c r="S589" s="44"/>
      <c r="T589" s="44"/>
      <c r="U589" s="47"/>
      <c r="V589" s="47"/>
      <c r="X589" s="43"/>
      <c r="Y589" s="20"/>
      <c r="AE589" s="20"/>
    </row>
    <row r="590" customFormat="false" ht="15.75" hidden="false" customHeight="true" outlineLevel="0" collapsed="false">
      <c r="A590" s="37"/>
      <c r="B590" s="38"/>
      <c r="C590" s="39"/>
      <c r="D590" s="20"/>
      <c r="E590" s="40"/>
      <c r="F590" s="40"/>
      <c r="G590" s="41"/>
      <c r="H590" s="40"/>
      <c r="I590" s="40"/>
      <c r="J590" s="40"/>
      <c r="L590" s="42"/>
      <c r="M590" s="43"/>
      <c r="N590" s="44"/>
      <c r="O590" s="45"/>
      <c r="P590" s="44"/>
      <c r="Q590" s="46"/>
      <c r="R590" s="45"/>
      <c r="S590" s="44"/>
      <c r="T590" s="44"/>
      <c r="U590" s="47"/>
      <c r="V590" s="47"/>
      <c r="X590" s="43"/>
      <c r="Y590" s="20"/>
      <c r="AE590" s="20"/>
    </row>
    <row r="591" customFormat="false" ht="15.75" hidden="false" customHeight="true" outlineLevel="0" collapsed="false">
      <c r="A591" s="37"/>
      <c r="B591" s="38"/>
      <c r="C591" s="39"/>
      <c r="D591" s="20"/>
      <c r="E591" s="40"/>
      <c r="F591" s="40"/>
      <c r="G591" s="41"/>
      <c r="H591" s="40"/>
      <c r="I591" s="40"/>
      <c r="J591" s="40"/>
      <c r="L591" s="42"/>
      <c r="M591" s="43"/>
      <c r="N591" s="44"/>
      <c r="O591" s="45"/>
      <c r="P591" s="44"/>
      <c r="Q591" s="46"/>
      <c r="R591" s="45"/>
      <c r="S591" s="44"/>
      <c r="T591" s="44"/>
      <c r="U591" s="47"/>
      <c r="V591" s="47"/>
      <c r="X591" s="43"/>
      <c r="Y591" s="20"/>
      <c r="AE591" s="20"/>
    </row>
    <row r="592" customFormat="false" ht="15.75" hidden="false" customHeight="true" outlineLevel="0" collapsed="false">
      <c r="A592" s="37"/>
      <c r="B592" s="38"/>
      <c r="C592" s="39"/>
      <c r="D592" s="20"/>
      <c r="E592" s="40"/>
      <c r="F592" s="40"/>
      <c r="G592" s="41"/>
      <c r="H592" s="40"/>
      <c r="I592" s="40"/>
      <c r="J592" s="40"/>
      <c r="L592" s="42"/>
      <c r="M592" s="43"/>
      <c r="N592" s="44"/>
      <c r="O592" s="45"/>
      <c r="P592" s="44"/>
      <c r="Q592" s="46"/>
      <c r="R592" s="45"/>
      <c r="S592" s="44"/>
      <c r="T592" s="44"/>
      <c r="U592" s="47"/>
      <c r="V592" s="47"/>
      <c r="X592" s="43"/>
      <c r="Y592" s="20"/>
      <c r="AE592" s="20"/>
    </row>
    <row r="593" customFormat="false" ht="15.75" hidden="false" customHeight="true" outlineLevel="0" collapsed="false">
      <c r="A593" s="37"/>
      <c r="B593" s="38"/>
      <c r="C593" s="39"/>
      <c r="D593" s="20"/>
      <c r="E593" s="40"/>
      <c r="F593" s="40"/>
      <c r="G593" s="41"/>
      <c r="H593" s="40"/>
      <c r="I593" s="40"/>
      <c r="J593" s="40"/>
      <c r="L593" s="42"/>
      <c r="M593" s="43"/>
      <c r="N593" s="44"/>
      <c r="O593" s="45"/>
      <c r="P593" s="44"/>
      <c r="Q593" s="46"/>
      <c r="R593" s="45"/>
      <c r="S593" s="44"/>
      <c r="T593" s="44"/>
      <c r="U593" s="47"/>
      <c r="V593" s="47"/>
      <c r="X593" s="43"/>
      <c r="Y593" s="20"/>
      <c r="AE593" s="20"/>
    </row>
    <row r="594" customFormat="false" ht="15.75" hidden="false" customHeight="true" outlineLevel="0" collapsed="false">
      <c r="A594" s="37"/>
      <c r="B594" s="38"/>
      <c r="C594" s="39"/>
      <c r="D594" s="20"/>
      <c r="E594" s="40"/>
      <c r="F594" s="40"/>
      <c r="G594" s="41"/>
      <c r="H594" s="40"/>
      <c r="I594" s="40"/>
      <c r="J594" s="40"/>
      <c r="L594" s="42"/>
      <c r="M594" s="43"/>
      <c r="N594" s="44"/>
      <c r="O594" s="45"/>
      <c r="P594" s="44"/>
      <c r="Q594" s="46"/>
      <c r="R594" s="45"/>
      <c r="S594" s="44"/>
      <c r="T594" s="44"/>
      <c r="U594" s="47"/>
      <c r="V594" s="47"/>
      <c r="X594" s="43"/>
      <c r="Y594" s="20"/>
      <c r="AE594" s="20"/>
    </row>
    <row r="595" customFormat="false" ht="15.75" hidden="false" customHeight="true" outlineLevel="0" collapsed="false">
      <c r="A595" s="37"/>
      <c r="B595" s="38"/>
      <c r="C595" s="39"/>
      <c r="D595" s="20"/>
      <c r="E595" s="40"/>
      <c r="F595" s="40"/>
      <c r="G595" s="41"/>
      <c r="H595" s="40"/>
      <c r="I595" s="40"/>
      <c r="J595" s="40"/>
      <c r="L595" s="42"/>
      <c r="M595" s="43"/>
      <c r="N595" s="44"/>
      <c r="O595" s="45"/>
      <c r="P595" s="44"/>
      <c r="Q595" s="46"/>
      <c r="R595" s="45"/>
      <c r="S595" s="44"/>
      <c r="T595" s="44"/>
      <c r="U595" s="47"/>
      <c r="V595" s="47"/>
      <c r="X595" s="43"/>
      <c r="Y595" s="20"/>
      <c r="AE595" s="20"/>
    </row>
    <row r="596" customFormat="false" ht="15.75" hidden="false" customHeight="true" outlineLevel="0" collapsed="false">
      <c r="A596" s="37"/>
      <c r="B596" s="38"/>
      <c r="C596" s="39"/>
      <c r="D596" s="20"/>
      <c r="E596" s="40"/>
      <c r="F596" s="40"/>
      <c r="G596" s="41"/>
      <c r="H596" s="40"/>
      <c r="I596" s="40"/>
      <c r="J596" s="40"/>
      <c r="L596" s="42"/>
      <c r="M596" s="43"/>
      <c r="N596" s="44"/>
      <c r="O596" s="45"/>
      <c r="P596" s="44"/>
      <c r="Q596" s="46"/>
      <c r="R596" s="45"/>
      <c r="S596" s="44"/>
      <c r="T596" s="44"/>
      <c r="U596" s="47"/>
      <c r="V596" s="47"/>
      <c r="X596" s="43"/>
      <c r="Y596" s="20"/>
      <c r="AE596" s="20"/>
    </row>
    <row r="597" customFormat="false" ht="15.75" hidden="false" customHeight="true" outlineLevel="0" collapsed="false">
      <c r="A597" s="37"/>
      <c r="B597" s="38"/>
      <c r="C597" s="39"/>
      <c r="D597" s="20"/>
      <c r="E597" s="40"/>
      <c r="F597" s="40"/>
      <c r="G597" s="41"/>
      <c r="H597" s="40"/>
      <c r="I597" s="40"/>
      <c r="J597" s="40"/>
      <c r="L597" s="42"/>
      <c r="M597" s="43"/>
      <c r="N597" s="44"/>
      <c r="O597" s="45"/>
      <c r="P597" s="44"/>
      <c r="Q597" s="46"/>
      <c r="R597" s="45"/>
      <c r="S597" s="44"/>
      <c r="T597" s="44"/>
      <c r="U597" s="47"/>
      <c r="V597" s="47"/>
      <c r="X597" s="43"/>
      <c r="Y597" s="20"/>
      <c r="AE597" s="20"/>
    </row>
    <row r="598" customFormat="false" ht="15.75" hidden="false" customHeight="true" outlineLevel="0" collapsed="false">
      <c r="A598" s="37"/>
      <c r="B598" s="38"/>
      <c r="C598" s="39"/>
      <c r="D598" s="20"/>
      <c r="E598" s="40"/>
      <c r="F598" s="40"/>
      <c r="G598" s="41"/>
      <c r="H598" s="40"/>
      <c r="I598" s="40"/>
      <c r="J598" s="40"/>
      <c r="L598" s="42"/>
      <c r="M598" s="43"/>
      <c r="N598" s="44"/>
      <c r="O598" s="45"/>
      <c r="P598" s="44"/>
      <c r="Q598" s="46"/>
      <c r="R598" s="45"/>
      <c r="S598" s="44"/>
      <c r="T598" s="44"/>
      <c r="U598" s="47"/>
      <c r="V598" s="47"/>
      <c r="X598" s="43"/>
      <c r="Y598" s="20"/>
      <c r="AE598" s="20"/>
    </row>
    <row r="599" customFormat="false" ht="15.75" hidden="false" customHeight="true" outlineLevel="0" collapsed="false">
      <c r="A599" s="37"/>
      <c r="B599" s="38"/>
      <c r="C599" s="39"/>
      <c r="D599" s="20"/>
      <c r="E599" s="40"/>
      <c r="F599" s="40"/>
      <c r="G599" s="41"/>
      <c r="H599" s="40"/>
      <c r="I599" s="40"/>
      <c r="J599" s="40"/>
      <c r="L599" s="42"/>
      <c r="M599" s="43"/>
      <c r="N599" s="44"/>
      <c r="O599" s="45"/>
      <c r="P599" s="44"/>
      <c r="Q599" s="46"/>
      <c r="R599" s="45"/>
      <c r="S599" s="44"/>
      <c r="T599" s="44"/>
      <c r="U599" s="47"/>
      <c r="V599" s="47"/>
      <c r="X599" s="43"/>
      <c r="Y599" s="20"/>
      <c r="AE599" s="20"/>
    </row>
    <row r="600" customFormat="false" ht="15.75" hidden="false" customHeight="true" outlineLevel="0" collapsed="false">
      <c r="A600" s="37"/>
      <c r="B600" s="38"/>
      <c r="C600" s="39"/>
      <c r="D600" s="20"/>
      <c r="E600" s="40"/>
      <c r="F600" s="40"/>
      <c r="G600" s="41"/>
      <c r="H600" s="40"/>
      <c r="I600" s="40"/>
      <c r="J600" s="40"/>
      <c r="L600" s="42"/>
      <c r="M600" s="43"/>
      <c r="N600" s="44"/>
      <c r="O600" s="45"/>
      <c r="P600" s="44"/>
      <c r="Q600" s="46"/>
      <c r="R600" s="45"/>
      <c r="S600" s="44"/>
      <c r="T600" s="44"/>
      <c r="U600" s="47"/>
      <c r="V600" s="47"/>
      <c r="X600" s="43"/>
      <c r="Y600" s="20"/>
      <c r="AE600" s="20"/>
    </row>
    <row r="601" customFormat="false" ht="15.75" hidden="false" customHeight="true" outlineLevel="0" collapsed="false">
      <c r="A601" s="37"/>
      <c r="B601" s="38"/>
      <c r="C601" s="39"/>
      <c r="D601" s="20"/>
      <c r="E601" s="40"/>
      <c r="F601" s="40"/>
      <c r="G601" s="41"/>
      <c r="H601" s="40"/>
      <c r="I601" s="40"/>
      <c r="J601" s="40"/>
      <c r="L601" s="42"/>
      <c r="M601" s="43"/>
      <c r="N601" s="44"/>
      <c r="O601" s="45"/>
      <c r="P601" s="44"/>
      <c r="Q601" s="46"/>
      <c r="R601" s="45"/>
      <c r="S601" s="44"/>
      <c r="T601" s="44"/>
      <c r="U601" s="47"/>
      <c r="V601" s="47"/>
      <c r="X601" s="43"/>
      <c r="Y601" s="20"/>
      <c r="AE601" s="20"/>
    </row>
    <row r="602" customFormat="false" ht="15.75" hidden="false" customHeight="true" outlineLevel="0" collapsed="false">
      <c r="A602" s="37"/>
      <c r="B602" s="38"/>
      <c r="C602" s="39"/>
      <c r="D602" s="20"/>
      <c r="E602" s="40"/>
      <c r="F602" s="40"/>
      <c r="G602" s="41"/>
      <c r="H602" s="40"/>
      <c r="I602" s="40"/>
      <c r="J602" s="40"/>
      <c r="L602" s="42"/>
      <c r="M602" s="43"/>
      <c r="N602" s="44"/>
      <c r="O602" s="45"/>
      <c r="P602" s="44"/>
      <c r="Q602" s="46"/>
      <c r="R602" s="45"/>
      <c r="S602" s="44"/>
      <c r="T602" s="44"/>
      <c r="U602" s="47"/>
      <c r="V602" s="47"/>
      <c r="X602" s="43"/>
      <c r="Y602" s="20"/>
      <c r="AE602" s="20"/>
    </row>
    <row r="603" customFormat="false" ht="15.75" hidden="false" customHeight="true" outlineLevel="0" collapsed="false">
      <c r="A603" s="37"/>
      <c r="B603" s="38"/>
      <c r="C603" s="39"/>
      <c r="D603" s="20"/>
      <c r="E603" s="40"/>
      <c r="F603" s="40"/>
      <c r="G603" s="41"/>
      <c r="H603" s="40"/>
      <c r="I603" s="40"/>
      <c r="J603" s="40"/>
      <c r="L603" s="42"/>
      <c r="M603" s="43"/>
      <c r="N603" s="44"/>
      <c r="O603" s="45"/>
      <c r="P603" s="44"/>
      <c r="Q603" s="46"/>
      <c r="R603" s="45"/>
      <c r="S603" s="44"/>
      <c r="T603" s="44"/>
      <c r="U603" s="47"/>
      <c r="V603" s="47"/>
      <c r="X603" s="43"/>
      <c r="Y603" s="20"/>
      <c r="AE603" s="20"/>
    </row>
    <row r="604" customFormat="false" ht="15.75" hidden="false" customHeight="true" outlineLevel="0" collapsed="false">
      <c r="A604" s="37"/>
      <c r="B604" s="38"/>
      <c r="C604" s="39"/>
      <c r="D604" s="20"/>
      <c r="E604" s="40"/>
      <c r="F604" s="40"/>
      <c r="G604" s="41"/>
      <c r="H604" s="40"/>
      <c r="I604" s="40"/>
      <c r="J604" s="40"/>
      <c r="L604" s="42"/>
      <c r="M604" s="43"/>
      <c r="N604" s="44"/>
      <c r="O604" s="45"/>
      <c r="P604" s="44"/>
      <c r="Q604" s="46"/>
      <c r="R604" s="45"/>
      <c r="S604" s="44"/>
      <c r="T604" s="44"/>
      <c r="U604" s="47"/>
      <c r="V604" s="47"/>
      <c r="X604" s="43"/>
      <c r="Y604" s="20"/>
      <c r="AE604" s="20"/>
    </row>
    <row r="605" customFormat="false" ht="15.75" hidden="false" customHeight="true" outlineLevel="0" collapsed="false">
      <c r="A605" s="37"/>
      <c r="B605" s="38"/>
      <c r="C605" s="39"/>
      <c r="D605" s="20"/>
      <c r="E605" s="40"/>
      <c r="F605" s="40"/>
      <c r="G605" s="41"/>
      <c r="H605" s="40"/>
      <c r="I605" s="40"/>
      <c r="J605" s="40"/>
      <c r="L605" s="42"/>
      <c r="M605" s="43"/>
      <c r="N605" s="44"/>
      <c r="O605" s="45"/>
      <c r="P605" s="44"/>
      <c r="Q605" s="46"/>
      <c r="R605" s="45"/>
      <c r="S605" s="44"/>
      <c r="T605" s="44"/>
      <c r="U605" s="47"/>
      <c r="V605" s="47"/>
      <c r="X605" s="43"/>
      <c r="Y605" s="20"/>
      <c r="AE605" s="20"/>
    </row>
    <row r="606" customFormat="false" ht="15.75" hidden="false" customHeight="true" outlineLevel="0" collapsed="false">
      <c r="A606" s="37"/>
      <c r="B606" s="38"/>
      <c r="C606" s="39"/>
      <c r="D606" s="20"/>
      <c r="E606" s="40"/>
      <c r="F606" s="40"/>
      <c r="G606" s="41"/>
      <c r="H606" s="40"/>
      <c r="I606" s="40"/>
      <c r="J606" s="40"/>
      <c r="L606" s="42"/>
      <c r="M606" s="43"/>
      <c r="N606" s="44"/>
      <c r="O606" s="45"/>
      <c r="P606" s="44"/>
      <c r="Q606" s="46"/>
      <c r="R606" s="45"/>
      <c r="S606" s="44"/>
      <c r="T606" s="44"/>
      <c r="U606" s="47"/>
      <c r="V606" s="47"/>
      <c r="X606" s="43"/>
      <c r="Y606" s="20"/>
      <c r="AE606" s="20"/>
    </row>
    <row r="607" customFormat="false" ht="15.75" hidden="false" customHeight="true" outlineLevel="0" collapsed="false">
      <c r="A607" s="37"/>
      <c r="B607" s="38"/>
      <c r="C607" s="39"/>
      <c r="D607" s="20"/>
      <c r="E607" s="40"/>
      <c r="F607" s="40"/>
      <c r="G607" s="41"/>
      <c r="H607" s="40"/>
      <c r="I607" s="40"/>
      <c r="J607" s="40"/>
      <c r="L607" s="42"/>
      <c r="M607" s="43"/>
      <c r="N607" s="44"/>
      <c r="O607" s="45"/>
      <c r="P607" s="44"/>
      <c r="Q607" s="46"/>
      <c r="R607" s="45"/>
      <c r="S607" s="44"/>
      <c r="T607" s="44"/>
      <c r="U607" s="47"/>
      <c r="V607" s="47"/>
      <c r="X607" s="43"/>
      <c r="Y607" s="20"/>
      <c r="AE607" s="20"/>
    </row>
    <row r="608" customFormat="false" ht="15.75" hidden="false" customHeight="true" outlineLevel="0" collapsed="false">
      <c r="A608" s="37"/>
      <c r="B608" s="38"/>
      <c r="C608" s="39"/>
      <c r="D608" s="20"/>
      <c r="E608" s="40"/>
      <c r="F608" s="40"/>
      <c r="G608" s="41"/>
      <c r="H608" s="40"/>
      <c r="I608" s="40"/>
      <c r="J608" s="40"/>
      <c r="L608" s="42"/>
      <c r="M608" s="43"/>
      <c r="N608" s="44"/>
      <c r="O608" s="45"/>
      <c r="P608" s="44"/>
      <c r="Q608" s="46"/>
      <c r="R608" s="45"/>
      <c r="S608" s="44"/>
      <c r="T608" s="44"/>
      <c r="U608" s="47"/>
      <c r="V608" s="47"/>
      <c r="X608" s="43"/>
      <c r="Y608" s="20"/>
      <c r="AE608" s="20"/>
    </row>
    <row r="609" customFormat="false" ht="15.75" hidden="false" customHeight="true" outlineLevel="0" collapsed="false">
      <c r="A609" s="37"/>
      <c r="B609" s="38"/>
      <c r="C609" s="39"/>
      <c r="D609" s="20"/>
      <c r="E609" s="40"/>
      <c r="F609" s="40"/>
      <c r="G609" s="41"/>
      <c r="H609" s="40"/>
      <c r="I609" s="40"/>
      <c r="J609" s="40"/>
      <c r="L609" s="42"/>
      <c r="M609" s="43"/>
      <c r="N609" s="44"/>
      <c r="O609" s="45"/>
      <c r="P609" s="44"/>
      <c r="Q609" s="46"/>
      <c r="R609" s="45"/>
      <c r="S609" s="44"/>
      <c r="T609" s="44"/>
      <c r="U609" s="47"/>
      <c r="V609" s="47"/>
      <c r="X609" s="43"/>
      <c r="Y609" s="20"/>
      <c r="AE609" s="20"/>
    </row>
    <row r="610" customFormat="false" ht="15.75" hidden="false" customHeight="true" outlineLevel="0" collapsed="false">
      <c r="A610" s="37"/>
      <c r="B610" s="38"/>
      <c r="C610" s="39"/>
      <c r="D610" s="20"/>
      <c r="E610" s="40"/>
      <c r="F610" s="40"/>
      <c r="G610" s="41"/>
      <c r="H610" s="40"/>
      <c r="I610" s="40"/>
      <c r="J610" s="40"/>
      <c r="L610" s="42"/>
      <c r="M610" s="43"/>
      <c r="N610" s="44"/>
      <c r="O610" s="45"/>
      <c r="P610" s="44"/>
      <c r="Q610" s="46"/>
      <c r="R610" s="45"/>
      <c r="S610" s="44"/>
      <c r="T610" s="44"/>
      <c r="U610" s="47"/>
      <c r="V610" s="47"/>
      <c r="X610" s="43"/>
      <c r="Y610" s="20"/>
      <c r="AE610" s="20"/>
    </row>
    <row r="611" customFormat="false" ht="15.75" hidden="false" customHeight="true" outlineLevel="0" collapsed="false">
      <c r="A611" s="37"/>
      <c r="B611" s="38"/>
      <c r="C611" s="39"/>
      <c r="D611" s="20"/>
      <c r="E611" s="40"/>
      <c r="F611" s="40"/>
      <c r="G611" s="41"/>
      <c r="H611" s="40"/>
      <c r="I611" s="40"/>
      <c r="J611" s="40"/>
      <c r="L611" s="42"/>
      <c r="M611" s="43"/>
      <c r="N611" s="44"/>
      <c r="O611" s="45"/>
      <c r="P611" s="44"/>
      <c r="Q611" s="46"/>
      <c r="R611" s="45"/>
      <c r="S611" s="44"/>
      <c r="T611" s="44"/>
      <c r="U611" s="47"/>
      <c r="V611" s="47"/>
      <c r="X611" s="43"/>
      <c r="Y611" s="20"/>
      <c r="AE611" s="20"/>
    </row>
    <row r="612" customFormat="false" ht="15.75" hidden="false" customHeight="true" outlineLevel="0" collapsed="false">
      <c r="A612" s="37"/>
      <c r="B612" s="38"/>
      <c r="C612" s="39"/>
      <c r="D612" s="20"/>
      <c r="E612" s="40"/>
      <c r="F612" s="40"/>
      <c r="G612" s="41"/>
      <c r="H612" s="40"/>
      <c r="I612" s="40"/>
      <c r="J612" s="40"/>
      <c r="L612" s="42"/>
      <c r="M612" s="43"/>
      <c r="N612" s="44"/>
      <c r="O612" s="45"/>
      <c r="P612" s="44"/>
      <c r="Q612" s="46"/>
      <c r="R612" s="45"/>
      <c r="S612" s="44"/>
      <c r="T612" s="44"/>
      <c r="U612" s="47"/>
      <c r="V612" s="47"/>
      <c r="X612" s="43"/>
      <c r="Y612" s="20"/>
      <c r="AE612" s="20"/>
    </row>
    <row r="613" customFormat="false" ht="15.75" hidden="false" customHeight="true" outlineLevel="0" collapsed="false">
      <c r="A613" s="37"/>
      <c r="B613" s="38"/>
      <c r="C613" s="39"/>
      <c r="D613" s="20"/>
      <c r="E613" s="40"/>
      <c r="F613" s="40"/>
      <c r="G613" s="41"/>
      <c r="H613" s="40"/>
      <c r="I613" s="40"/>
      <c r="J613" s="40"/>
      <c r="L613" s="42"/>
      <c r="M613" s="43"/>
      <c r="N613" s="44"/>
      <c r="O613" s="45"/>
      <c r="P613" s="44"/>
      <c r="Q613" s="46"/>
      <c r="R613" s="45"/>
      <c r="S613" s="44"/>
      <c r="T613" s="44"/>
      <c r="U613" s="47"/>
      <c r="V613" s="47"/>
      <c r="X613" s="43"/>
      <c r="Y613" s="20"/>
      <c r="AE613" s="20"/>
    </row>
    <row r="614" customFormat="false" ht="15.75" hidden="false" customHeight="true" outlineLevel="0" collapsed="false">
      <c r="A614" s="37"/>
      <c r="B614" s="38"/>
      <c r="C614" s="39"/>
      <c r="D614" s="20"/>
      <c r="E614" s="40"/>
      <c r="F614" s="40"/>
      <c r="G614" s="41"/>
      <c r="H614" s="40"/>
      <c r="I614" s="40"/>
      <c r="J614" s="40"/>
      <c r="L614" s="42"/>
      <c r="M614" s="43"/>
      <c r="N614" s="44"/>
      <c r="O614" s="45"/>
      <c r="P614" s="44"/>
      <c r="Q614" s="46"/>
      <c r="R614" s="45"/>
      <c r="S614" s="44"/>
      <c r="T614" s="44"/>
      <c r="U614" s="47"/>
      <c r="V614" s="47"/>
      <c r="X614" s="43"/>
      <c r="Y614" s="20"/>
      <c r="AE614" s="20"/>
    </row>
    <row r="615" customFormat="false" ht="15.75" hidden="false" customHeight="true" outlineLevel="0" collapsed="false">
      <c r="A615" s="37"/>
      <c r="B615" s="38"/>
      <c r="C615" s="39"/>
      <c r="D615" s="20"/>
      <c r="E615" s="40"/>
      <c r="F615" s="40"/>
      <c r="G615" s="41"/>
      <c r="H615" s="40"/>
      <c r="I615" s="40"/>
      <c r="J615" s="40"/>
      <c r="L615" s="42"/>
      <c r="M615" s="43"/>
      <c r="N615" s="44"/>
      <c r="O615" s="45"/>
      <c r="P615" s="44"/>
      <c r="Q615" s="46"/>
      <c r="R615" s="45"/>
      <c r="S615" s="44"/>
      <c r="T615" s="44"/>
      <c r="U615" s="47"/>
      <c r="V615" s="47"/>
      <c r="X615" s="43"/>
      <c r="Y615" s="20"/>
      <c r="AE615" s="20"/>
    </row>
    <row r="616" customFormat="false" ht="15.75" hidden="false" customHeight="true" outlineLevel="0" collapsed="false">
      <c r="A616" s="37"/>
      <c r="B616" s="38"/>
      <c r="C616" s="39"/>
      <c r="D616" s="20"/>
      <c r="E616" s="40"/>
      <c r="F616" s="40"/>
      <c r="G616" s="41"/>
      <c r="H616" s="40"/>
      <c r="I616" s="40"/>
      <c r="J616" s="40"/>
      <c r="L616" s="42"/>
      <c r="M616" s="43"/>
      <c r="N616" s="44"/>
      <c r="O616" s="45"/>
      <c r="P616" s="44"/>
      <c r="Q616" s="46"/>
      <c r="R616" s="45"/>
      <c r="S616" s="44"/>
      <c r="T616" s="44"/>
      <c r="U616" s="47"/>
      <c r="V616" s="47"/>
      <c r="X616" s="43"/>
      <c r="Y616" s="20"/>
      <c r="AE616" s="20"/>
    </row>
    <row r="617" customFormat="false" ht="15.75" hidden="false" customHeight="true" outlineLevel="0" collapsed="false">
      <c r="A617" s="37"/>
      <c r="B617" s="38"/>
      <c r="C617" s="39"/>
      <c r="D617" s="20"/>
      <c r="E617" s="40"/>
      <c r="F617" s="40"/>
      <c r="G617" s="41"/>
      <c r="H617" s="40"/>
      <c r="I617" s="40"/>
      <c r="J617" s="40"/>
      <c r="L617" s="42"/>
      <c r="M617" s="43"/>
      <c r="N617" s="44"/>
      <c r="O617" s="45"/>
      <c r="P617" s="44"/>
      <c r="Q617" s="46"/>
      <c r="R617" s="45"/>
      <c r="S617" s="44"/>
      <c r="T617" s="44"/>
      <c r="U617" s="47"/>
      <c r="V617" s="47"/>
      <c r="X617" s="43"/>
      <c r="Y617" s="20"/>
      <c r="AE617" s="20"/>
    </row>
    <row r="618" customFormat="false" ht="15.75" hidden="false" customHeight="true" outlineLevel="0" collapsed="false">
      <c r="A618" s="37"/>
      <c r="B618" s="38"/>
      <c r="C618" s="39"/>
      <c r="D618" s="20"/>
      <c r="E618" s="40"/>
      <c r="F618" s="40"/>
      <c r="G618" s="41"/>
      <c r="H618" s="40"/>
      <c r="I618" s="40"/>
      <c r="J618" s="40"/>
      <c r="L618" s="42"/>
      <c r="M618" s="43"/>
      <c r="N618" s="44"/>
      <c r="O618" s="45"/>
      <c r="P618" s="44"/>
      <c r="Q618" s="46"/>
      <c r="R618" s="45"/>
      <c r="S618" s="44"/>
      <c r="T618" s="44"/>
      <c r="U618" s="47"/>
      <c r="V618" s="47"/>
      <c r="X618" s="43"/>
      <c r="Y618" s="20"/>
      <c r="AE618" s="20"/>
    </row>
    <row r="619" customFormat="false" ht="15.75" hidden="false" customHeight="true" outlineLevel="0" collapsed="false">
      <c r="A619" s="37"/>
      <c r="B619" s="38"/>
      <c r="C619" s="39"/>
      <c r="D619" s="20"/>
      <c r="E619" s="40"/>
      <c r="F619" s="40"/>
      <c r="G619" s="41"/>
      <c r="H619" s="40"/>
      <c r="I619" s="40"/>
      <c r="J619" s="40"/>
      <c r="L619" s="42"/>
      <c r="M619" s="43"/>
      <c r="N619" s="44"/>
      <c r="O619" s="45"/>
      <c r="P619" s="44"/>
      <c r="Q619" s="46"/>
      <c r="R619" s="45"/>
      <c r="S619" s="44"/>
      <c r="T619" s="44"/>
      <c r="U619" s="47"/>
      <c r="V619" s="47"/>
      <c r="X619" s="43"/>
      <c r="Y619" s="20"/>
      <c r="AE619" s="20"/>
    </row>
    <row r="620" customFormat="false" ht="15.75" hidden="false" customHeight="true" outlineLevel="0" collapsed="false">
      <c r="A620" s="37"/>
      <c r="B620" s="38"/>
      <c r="C620" s="39"/>
      <c r="D620" s="20"/>
      <c r="E620" s="40"/>
      <c r="F620" s="40"/>
      <c r="G620" s="41"/>
      <c r="H620" s="40"/>
      <c r="I620" s="40"/>
      <c r="J620" s="40"/>
      <c r="L620" s="42"/>
      <c r="M620" s="43"/>
      <c r="N620" s="44"/>
      <c r="O620" s="45"/>
      <c r="P620" s="44"/>
      <c r="Q620" s="46"/>
      <c r="R620" s="45"/>
      <c r="S620" s="44"/>
      <c r="T620" s="44"/>
      <c r="U620" s="47"/>
      <c r="V620" s="47"/>
      <c r="X620" s="43"/>
      <c r="Y620" s="20"/>
      <c r="AE620" s="20"/>
    </row>
    <row r="621" customFormat="false" ht="15.75" hidden="false" customHeight="true" outlineLevel="0" collapsed="false">
      <c r="A621" s="37"/>
      <c r="B621" s="38"/>
      <c r="C621" s="39"/>
      <c r="D621" s="20"/>
      <c r="E621" s="40"/>
      <c r="F621" s="40"/>
      <c r="G621" s="41"/>
      <c r="H621" s="40"/>
      <c r="I621" s="40"/>
      <c r="J621" s="40"/>
      <c r="L621" s="42"/>
      <c r="M621" s="43"/>
      <c r="N621" s="44"/>
      <c r="O621" s="45"/>
      <c r="P621" s="44"/>
      <c r="Q621" s="46"/>
      <c r="R621" s="45"/>
      <c r="S621" s="44"/>
      <c r="T621" s="44"/>
      <c r="U621" s="47"/>
      <c r="V621" s="47"/>
      <c r="X621" s="43"/>
      <c r="Y621" s="20"/>
      <c r="AE621" s="20"/>
    </row>
    <row r="622" customFormat="false" ht="15.75" hidden="false" customHeight="true" outlineLevel="0" collapsed="false">
      <c r="A622" s="37"/>
      <c r="B622" s="38"/>
      <c r="C622" s="39"/>
      <c r="D622" s="20"/>
      <c r="E622" s="40"/>
      <c r="F622" s="40"/>
      <c r="G622" s="41"/>
      <c r="H622" s="40"/>
      <c r="I622" s="40"/>
      <c r="J622" s="40"/>
      <c r="L622" s="42"/>
      <c r="M622" s="43"/>
      <c r="N622" s="44"/>
      <c r="O622" s="45"/>
      <c r="P622" s="44"/>
      <c r="Q622" s="46"/>
      <c r="R622" s="45"/>
      <c r="S622" s="44"/>
      <c r="T622" s="44"/>
      <c r="U622" s="47"/>
      <c r="V622" s="47"/>
      <c r="X622" s="43"/>
      <c r="Y622" s="20"/>
      <c r="AE622" s="20"/>
    </row>
    <row r="623" customFormat="false" ht="15.75" hidden="false" customHeight="true" outlineLevel="0" collapsed="false">
      <c r="A623" s="37"/>
      <c r="B623" s="38"/>
      <c r="C623" s="39"/>
      <c r="D623" s="20"/>
      <c r="E623" s="40"/>
      <c r="F623" s="40"/>
      <c r="G623" s="41"/>
      <c r="H623" s="40"/>
      <c r="I623" s="40"/>
      <c r="J623" s="40"/>
      <c r="L623" s="42"/>
      <c r="M623" s="43"/>
      <c r="N623" s="44"/>
      <c r="O623" s="45"/>
      <c r="P623" s="44"/>
      <c r="Q623" s="46"/>
      <c r="R623" s="45"/>
      <c r="S623" s="44"/>
      <c r="T623" s="44"/>
      <c r="U623" s="47"/>
      <c r="V623" s="47"/>
      <c r="X623" s="43"/>
      <c r="Y623" s="20"/>
      <c r="AE623" s="20"/>
    </row>
    <row r="624" customFormat="false" ht="15.75" hidden="false" customHeight="true" outlineLevel="0" collapsed="false">
      <c r="A624" s="37"/>
      <c r="B624" s="38"/>
      <c r="C624" s="39"/>
      <c r="D624" s="20"/>
      <c r="E624" s="40"/>
      <c r="F624" s="40"/>
      <c r="G624" s="41"/>
      <c r="H624" s="40"/>
      <c r="I624" s="40"/>
      <c r="J624" s="40"/>
      <c r="L624" s="42"/>
      <c r="M624" s="43"/>
      <c r="N624" s="44"/>
      <c r="O624" s="45"/>
      <c r="P624" s="44"/>
      <c r="Q624" s="46"/>
      <c r="R624" s="45"/>
      <c r="S624" s="44"/>
      <c r="T624" s="44"/>
      <c r="U624" s="47"/>
      <c r="V624" s="47"/>
      <c r="X624" s="43"/>
      <c r="Y624" s="20"/>
      <c r="AE624" s="20"/>
    </row>
    <row r="625" customFormat="false" ht="15.75" hidden="false" customHeight="true" outlineLevel="0" collapsed="false">
      <c r="A625" s="37"/>
      <c r="B625" s="38"/>
      <c r="C625" s="39"/>
      <c r="D625" s="20"/>
      <c r="E625" s="40"/>
      <c r="F625" s="40"/>
      <c r="G625" s="41"/>
      <c r="H625" s="40"/>
      <c r="I625" s="40"/>
      <c r="J625" s="40"/>
      <c r="L625" s="42"/>
      <c r="M625" s="43"/>
      <c r="N625" s="44"/>
      <c r="O625" s="45"/>
      <c r="P625" s="44"/>
      <c r="Q625" s="46"/>
      <c r="R625" s="45"/>
      <c r="S625" s="44"/>
      <c r="T625" s="44"/>
      <c r="U625" s="47"/>
      <c r="V625" s="47"/>
      <c r="X625" s="43"/>
      <c r="Y625" s="20"/>
      <c r="AE625" s="20"/>
    </row>
    <row r="626" customFormat="false" ht="15.75" hidden="false" customHeight="true" outlineLevel="0" collapsed="false">
      <c r="A626" s="37"/>
      <c r="B626" s="38"/>
      <c r="C626" s="39"/>
      <c r="D626" s="20"/>
      <c r="E626" s="40"/>
      <c r="F626" s="40"/>
      <c r="G626" s="41"/>
      <c r="H626" s="40"/>
      <c r="I626" s="40"/>
      <c r="J626" s="40"/>
      <c r="L626" s="42"/>
      <c r="M626" s="43"/>
      <c r="N626" s="44"/>
      <c r="O626" s="45"/>
      <c r="P626" s="44"/>
      <c r="Q626" s="46"/>
      <c r="R626" s="45"/>
      <c r="S626" s="44"/>
      <c r="T626" s="44"/>
      <c r="U626" s="47"/>
      <c r="V626" s="47"/>
      <c r="X626" s="43"/>
      <c r="Y626" s="20"/>
      <c r="AE626" s="20"/>
    </row>
    <row r="627" customFormat="false" ht="15.75" hidden="false" customHeight="true" outlineLevel="0" collapsed="false">
      <c r="A627" s="37"/>
      <c r="B627" s="38"/>
      <c r="C627" s="39"/>
      <c r="D627" s="20"/>
      <c r="E627" s="40"/>
      <c r="F627" s="40"/>
      <c r="G627" s="41"/>
      <c r="H627" s="40"/>
      <c r="I627" s="40"/>
      <c r="J627" s="40"/>
      <c r="L627" s="42"/>
      <c r="M627" s="43"/>
      <c r="N627" s="44"/>
      <c r="O627" s="45"/>
      <c r="P627" s="44"/>
      <c r="Q627" s="46"/>
      <c r="R627" s="45"/>
      <c r="S627" s="44"/>
      <c r="T627" s="44"/>
      <c r="U627" s="47"/>
      <c r="V627" s="47"/>
      <c r="X627" s="43"/>
      <c r="Y627" s="20"/>
      <c r="AE627" s="20"/>
    </row>
    <row r="628" customFormat="false" ht="15.75" hidden="false" customHeight="true" outlineLevel="0" collapsed="false">
      <c r="A628" s="37"/>
      <c r="B628" s="38"/>
      <c r="C628" s="39"/>
      <c r="D628" s="20"/>
      <c r="E628" s="40"/>
      <c r="F628" s="40"/>
      <c r="G628" s="41"/>
      <c r="H628" s="40"/>
      <c r="I628" s="40"/>
      <c r="J628" s="40"/>
      <c r="L628" s="42"/>
      <c r="M628" s="43"/>
      <c r="N628" s="44"/>
      <c r="O628" s="45"/>
      <c r="P628" s="44"/>
      <c r="Q628" s="46"/>
      <c r="R628" s="45"/>
      <c r="S628" s="44"/>
      <c r="T628" s="44"/>
      <c r="U628" s="47"/>
      <c r="V628" s="47"/>
      <c r="X628" s="43"/>
      <c r="Y628" s="20"/>
      <c r="AE628" s="20"/>
    </row>
    <row r="629" customFormat="false" ht="15.75" hidden="false" customHeight="true" outlineLevel="0" collapsed="false">
      <c r="A629" s="37"/>
      <c r="B629" s="38"/>
      <c r="C629" s="39"/>
      <c r="D629" s="20"/>
      <c r="E629" s="40"/>
      <c r="F629" s="40"/>
      <c r="G629" s="41"/>
      <c r="H629" s="40"/>
      <c r="I629" s="40"/>
      <c r="J629" s="40"/>
      <c r="L629" s="42"/>
      <c r="M629" s="43"/>
      <c r="N629" s="44"/>
      <c r="O629" s="45"/>
      <c r="P629" s="44"/>
      <c r="Q629" s="46"/>
      <c r="R629" s="45"/>
      <c r="S629" s="44"/>
      <c r="T629" s="44"/>
      <c r="U629" s="47"/>
      <c r="V629" s="47"/>
      <c r="X629" s="43"/>
      <c r="Y629" s="20"/>
      <c r="AE629" s="20"/>
    </row>
    <row r="630" customFormat="false" ht="15.75" hidden="false" customHeight="true" outlineLevel="0" collapsed="false">
      <c r="A630" s="37"/>
      <c r="B630" s="38"/>
      <c r="C630" s="39"/>
      <c r="D630" s="20"/>
      <c r="E630" s="40"/>
      <c r="F630" s="40"/>
      <c r="G630" s="41"/>
      <c r="H630" s="40"/>
      <c r="I630" s="40"/>
      <c r="J630" s="40"/>
      <c r="L630" s="42"/>
      <c r="M630" s="43"/>
      <c r="N630" s="44"/>
      <c r="O630" s="45"/>
      <c r="P630" s="44"/>
      <c r="Q630" s="46"/>
      <c r="R630" s="45"/>
      <c r="S630" s="44"/>
      <c r="T630" s="44"/>
      <c r="U630" s="47"/>
      <c r="V630" s="47"/>
      <c r="X630" s="43"/>
      <c r="Y630" s="20"/>
      <c r="AE630" s="20"/>
    </row>
    <row r="631" customFormat="false" ht="15.75" hidden="false" customHeight="true" outlineLevel="0" collapsed="false">
      <c r="A631" s="37"/>
      <c r="B631" s="38"/>
      <c r="C631" s="39"/>
      <c r="D631" s="20"/>
      <c r="E631" s="40"/>
      <c r="F631" s="40"/>
      <c r="G631" s="41"/>
      <c r="H631" s="40"/>
      <c r="I631" s="40"/>
      <c r="J631" s="40"/>
      <c r="L631" s="42"/>
      <c r="M631" s="43"/>
      <c r="N631" s="44"/>
      <c r="O631" s="45"/>
      <c r="P631" s="44"/>
      <c r="Q631" s="46"/>
      <c r="R631" s="45"/>
      <c r="S631" s="44"/>
      <c r="T631" s="44"/>
      <c r="U631" s="47"/>
      <c r="V631" s="47"/>
      <c r="X631" s="43"/>
      <c r="Y631" s="20"/>
      <c r="AE631" s="20"/>
    </row>
    <row r="632" customFormat="false" ht="15.75" hidden="false" customHeight="true" outlineLevel="0" collapsed="false">
      <c r="A632" s="37"/>
      <c r="B632" s="38"/>
      <c r="C632" s="39"/>
      <c r="D632" s="20"/>
      <c r="E632" s="40"/>
      <c r="F632" s="40"/>
      <c r="G632" s="41"/>
      <c r="H632" s="40"/>
      <c r="I632" s="40"/>
      <c r="J632" s="40"/>
      <c r="L632" s="42"/>
      <c r="M632" s="43"/>
      <c r="N632" s="44"/>
      <c r="O632" s="45"/>
      <c r="P632" s="44"/>
      <c r="Q632" s="46"/>
      <c r="R632" s="45"/>
      <c r="S632" s="44"/>
      <c r="T632" s="44"/>
      <c r="U632" s="47"/>
      <c r="V632" s="47"/>
      <c r="X632" s="43"/>
      <c r="Y632" s="20"/>
      <c r="AE632" s="20"/>
    </row>
    <row r="633" customFormat="false" ht="15.75" hidden="false" customHeight="true" outlineLevel="0" collapsed="false">
      <c r="A633" s="37"/>
      <c r="B633" s="38"/>
      <c r="C633" s="39"/>
      <c r="D633" s="20"/>
      <c r="E633" s="40"/>
      <c r="F633" s="40"/>
      <c r="G633" s="41"/>
      <c r="H633" s="40"/>
      <c r="I633" s="40"/>
      <c r="J633" s="40"/>
      <c r="L633" s="42"/>
      <c r="M633" s="43"/>
      <c r="N633" s="44"/>
      <c r="O633" s="45"/>
      <c r="P633" s="44"/>
      <c r="Q633" s="46"/>
      <c r="R633" s="45"/>
      <c r="S633" s="44"/>
      <c r="T633" s="44"/>
      <c r="U633" s="47"/>
      <c r="V633" s="47"/>
      <c r="X633" s="43"/>
      <c r="Y633" s="20"/>
      <c r="AE633" s="20"/>
    </row>
    <row r="634" customFormat="false" ht="15.75" hidden="false" customHeight="true" outlineLevel="0" collapsed="false">
      <c r="A634" s="37"/>
      <c r="B634" s="38"/>
      <c r="C634" s="39"/>
      <c r="D634" s="20"/>
      <c r="E634" s="40"/>
      <c r="F634" s="40"/>
      <c r="G634" s="41"/>
      <c r="H634" s="40"/>
      <c r="I634" s="40"/>
      <c r="J634" s="40"/>
      <c r="L634" s="42"/>
      <c r="M634" s="43"/>
      <c r="N634" s="44"/>
      <c r="O634" s="45"/>
      <c r="P634" s="44"/>
      <c r="Q634" s="46"/>
      <c r="R634" s="45"/>
      <c r="S634" s="44"/>
      <c r="T634" s="44"/>
      <c r="U634" s="47"/>
      <c r="V634" s="47"/>
      <c r="X634" s="43"/>
      <c r="Y634" s="20"/>
      <c r="AE634" s="20"/>
    </row>
    <row r="635" customFormat="false" ht="15.75" hidden="false" customHeight="true" outlineLevel="0" collapsed="false">
      <c r="A635" s="37"/>
      <c r="B635" s="38"/>
      <c r="C635" s="39"/>
      <c r="D635" s="20"/>
      <c r="E635" s="40"/>
      <c r="F635" s="40"/>
      <c r="G635" s="41"/>
      <c r="H635" s="40"/>
      <c r="I635" s="40"/>
      <c r="J635" s="40"/>
      <c r="L635" s="42"/>
      <c r="M635" s="43"/>
      <c r="N635" s="44"/>
      <c r="O635" s="45"/>
      <c r="P635" s="44"/>
      <c r="Q635" s="46"/>
      <c r="R635" s="45"/>
      <c r="S635" s="44"/>
      <c r="T635" s="44"/>
      <c r="U635" s="47"/>
      <c r="V635" s="47"/>
      <c r="X635" s="43"/>
      <c r="Y635" s="20"/>
      <c r="AE635" s="20"/>
    </row>
    <row r="636" customFormat="false" ht="15.75" hidden="false" customHeight="true" outlineLevel="0" collapsed="false">
      <c r="A636" s="37"/>
      <c r="B636" s="38"/>
      <c r="C636" s="39"/>
      <c r="D636" s="20"/>
      <c r="E636" s="40"/>
      <c r="F636" s="40"/>
      <c r="G636" s="41"/>
      <c r="H636" s="40"/>
      <c r="I636" s="40"/>
      <c r="J636" s="40"/>
      <c r="L636" s="42"/>
      <c r="M636" s="43"/>
      <c r="N636" s="44"/>
      <c r="O636" s="45"/>
      <c r="P636" s="44"/>
      <c r="Q636" s="46"/>
      <c r="R636" s="45"/>
      <c r="S636" s="44"/>
      <c r="T636" s="44"/>
      <c r="U636" s="47"/>
      <c r="V636" s="47"/>
      <c r="X636" s="43"/>
      <c r="Y636" s="20"/>
      <c r="AE636" s="20"/>
    </row>
    <row r="637" customFormat="false" ht="15.75" hidden="false" customHeight="true" outlineLevel="0" collapsed="false">
      <c r="A637" s="37"/>
      <c r="B637" s="38"/>
      <c r="C637" s="39"/>
      <c r="D637" s="20"/>
      <c r="E637" s="40"/>
      <c r="F637" s="40"/>
      <c r="G637" s="41"/>
      <c r="H637" s="40"/>
      <c r="I637" s="40"/>
      <c r="J637" s="40"/>
      <c r="L637" s="42"/>
      <c r="M637" s="43"/>
      <c r="N637" s="44"/>
      <c r="O637" s="45"/>
      <c r="P637" s="44"/>
      <c r="Q637" s="46"/>
      <c r="R637" s="45"/>
      <c r="S637" s="44"/>
      <c r="T637" s="44"/>
      <c r="U637" s="47"/>
      <c r="V637" s="47"/>
      <c r="X637" s="43"/>
      <c r="Y637" s="20"/>
      <c r="AE637" s="20"/>
    </row>
    <row r="638" customFormat="false" ht="15.75" hidden="false" customHeight="true" outlineLevel="0" collapsed="false">
      <c r="A638" s="37"/>
      <c r="B638" s="38"/>
      <c r="C638" s="39"/>
      <c r="D638" s="20"/>
      <c r="E638" s="40"/>
      <c r="F638" s="40"/>
      <c r="G638" s="41"/>
      <c r="H638" s="40"/>
      <c r="I638" s="40"/>
      <c r="J638" s="40"/>
      <c r="L638" s="42"/>
      <c r="M638" s="43"/>
      <c r="N638" s="44"/>
      <c r="O638" s="45"/>
      <c r="P638" s="44"/>
      <c r="Q638" s="46"/>
      <c r="R638" s="45"/>
      <c r="S638" s="44"/>
      <c r="T638" s="44"/>
      <c r="U638" s="47"/>
      <c r="V638" s="47"/>
      <c r="X638" s="43"/>
      <c r="Y638" s="20"/>
      <c r="AE638" s="20"/>
    </row>
    <row r="639" customFormat="false" ht="15.75" hidden="false" customHeight="true" outlineLevel="0" collapsed="false">
      <c r="A639" s="37"/>
      <c r="B639" s="38"/>
      <c r="C639" s="39"/>
      <c r="D639" s="20"/>
      <c r="E639" s="40"/>
      <c r="F639" s="40"/>
      <c r="G639" s="41"/>
      <c r="H639" s="40"/>
      <c r="I639" s="40"/>
      <c r="J639" s="40"/>
      <c r="L639" s="42"/>
      <c r="M639" s="43"/>
      <c r="N639" s="44"/>
      <c r="O639" s="45"/>
      <c r="P639" s="44"/>
      <c r="Q639" s="46"/>
      <c r="R639" s="45"/>
      <c r="S639" s="44"/>
      <c r="T639" s="44"/>
      <c r="U639" s="47"/>
      <c r="V639" s="47"/>
      <c r="X639" s="43"/>
      <c r="Y639" s="20"/>
      <c r="AE639" s="20"/>
    </row>
    <row r="640" customFormat="false" ht="15.75" hidden="false" customHeight="true" outlineLevel="0" collapsed="false">
      <c r="A640" s="37"/>
      <c r="B640" s="38"/>
      <c r="C640" s="39"/>
      <c r="D640" s="20"/>
      <c r="E640" s="40"/>
      <c r="F640" s="40"/>
      <c r="G640" s="41"/>
      <c r="H640" s="40"/>
      <c r="I640" s="40"/>
      <c r="J640" s="40"/>
      <c r="L640" s="42"/>
      <c r="M640" s="43"/>
      <c r="N640" s="44"/>
      <c r="O640" s="45"/>
      <c r="P640" s="44"/>
      <c r="Q640" s="46"/>
      <c r="R640" s="45"/>
      <c r="S640" s="44"/>
      <c r="T640" s="44"/>
      <c r="U640" s="47"/>
      <c r="V640" s="47"/>
      <c r="X640" s="43"/>
      <c r="Y640" s="20"/>
      <c r="AE640" s="20"/>
    </row>
    <row r="641" customFormat="false" ht="15.75" hidden="false" customHeight="true" outlineLevel="0" collapsed="false">
      <c r="A641" s="37"/>
      <c r="B641" s="38"/>
      <c r="C641" s="39"/>
      <c r="D641" s="20"/>
      <c r="E641" s="40"/>
      <c r="F641" s="40"/>
      <c r="G641" s="41"/>
      <c r="H641" s="40"/>
      <c r="I641" s="40"/>
      <c r="J641" s="40"/>
      <c r="L641" s="42"/>
      <c r="M641" s="43"/>
      <c r="N641" s="44"/>
      <c r="O641" s="45"/>
      <c r="P641" s="44"/>
      <c r="Q641" s="46"/>
      <c r="R641" s="45"/>
      <c r="S641" s="44"/>
      <c r="T641" s="44"/>
      <c r="U641" s="47"/>
      <c r="V641" s="47"/>
      <c r="X641" s="43"/>
      <c r="Y641" s="20"/>
      <c r="AE641" s="20"/>
    </row>
    <row r="642" customFormat="false" ht="15.75" hidden="false" customHeight="true" outlineLevel="0" collapsed="false">
      <c r="A642" s="37"/>
      <c r="B642" s="38"/>
      <c r="C642" s="39"/>
      <c r="D642" s="20"/>
      <c r="E642" s="40"/>
      <c r="F642" s="40"/>
      <c r="G642" s="41"/>
      <c r="H642" s="40"/>
      <c r="I642" s="40"/>
      <c r="J642" s="40"/>
      <c r="L642" s="42"/>
      <c r="M642" s="43"/>
      <c r="N642" s="44"/>
      <c r="O642" s="45"/>
      <c r="P642" s="44"/>
      <c r="Q642" s="46"/>
      <c r="R642" s="45"/>
      <c r="S642" s="44"/>
      <c r="T642" s="44"/>
      <c r="U642" s="47"/>
      <c r="V642" s="47"/>
      <c r="X642" s="43"/>
      <c r="Y642" s="20"/>
      <c r="AE642" s="20"/>
    </row>
    <row r="643" customFormat="false" ht="15.75" hidden="false" customHeight="true" outlineLevel="0" collapsed="false">
      <c r="A643" s="37"/>
      <c r="B643" s="38"/>
      <c r="C643" s="39"/>
      <c r="D643" s="20"/>
      <c r="E643" s="40"/>
      <c r="F643" s="40"/>
      <c r="G643" s="41"/>
      <c r="H643" s="40"/>
      <c r="I643" s="40"/>
      <c r="J643" s="40"/>
      <c r="L643" s="42"/>
      <c r="M643" s="43"/>
      <c r="N643" s="44"/>
      <c r="O643" s="45"/>
      <c r="P643" s="44"/>
      <c r="Q643" s="46"/>
      <c r="R643" s="45"/>
      <c r="S643" s="44"/>
      <c r="T643" s="44"/>
      <c r="U643" s="47"/>
      <c r="V643" s="47"/>
      <c r="X643" s="43"/>
      <c r="Y643" s="20"/>
      <c r="AE643" s="20"/>
    </row>
    <row r="644" customFormat="false" ht="15.75" hidden="false" customHeight="true" outlineLevel="0" collapsed="false">
      <c r="A644" s="37"/>
      <c r="B644" s="38"/>
      <c r="C644" s="39"/>
      <c r="D644" s="20"/>
      <c r="E644" s="40"/>
      <c r="F644" s="40"/>
      <c r="G644" s="41"/>
      <c r="H644" s="40"/>
      <c r="I644" s="40"/>
      <c r="J644" s="40"/>
      <c r="L644" s="42"/>
      <c r="M644" s="43"/>
      <c r="N644" s="44"/>
      <c r="O644" s="45"/>
      <c r="P644" s="44"/>
      <c r="Q644" s="46"/>
      <c r="R644" s="45"/>
      <c r="S644" s="44"/>
      <c r="T644" s="44"/>
      <c r="U644" s="47"/>
      <c r="V644" s="47"/>
      <c r="X644" s="43"/>
      <c r="Y644" s="20"/>
      <c r="AE644" s="20"/>
    </row>
    <row r="645" customFormat="false" ht="15.75" hidden="false" customHeight="true" outlineLevel="0" collapsed="false">
      <c r="A645" s="37"/>
      <c r="B645" s="38"/>
      <c r="C645" s="39"/>
      <c r="D645" s="20"/>
      <c r="E645" s="40"/>
      <c r="F645" s="40"/>
      <c r="G645" s="41"/>
      <c r="H645" s="40"/>
      <c r="I645" s="40"/>
      <c r="J645" s="40"/>
      <c r="L645" s="42"/>
      <c r="M645" s="43"/>
      <c r="N645" s="44"/>
      <c r="O645" s="45"/>
      <c r="P645" s="44"/>
      <c r="Q645" s="46"/>
      <c r="R645" s="45"/>
      <c r="S645" s="44"/>
      <c r="T645" s="44"/>
      <c r="U645" s="47"/>
      <c r="V645" s="47"/>
      <c r="X645" s="43"/>
      <c r="Y645" s="20"/>
      <c r="AE645" s="20"/>
    </row>
    <row r="646" customFormat="false" ht="15.75" hidden="false" customHeight="true" outlineLevel="0" collapsed="false">
      <c r="A646" s="37"/>
      <c r="B646" s="38"/>
      <c r="C646" s="39"/>
      <c r="D646" s="20"/>
      <c r="E646" s="40"/>
      <c r="F646" s="40"/>
      <c r="G646" s="41"/>
      <c r="H646" s="40"/>
      <c r="I646" s="40"/>
      <c r="J646" s="40"/>
      <c r="L646" s="42"/>
      <c r="M646" s="43"/>
      <c r="N646" s="44"/>
      <c r="O646" s="45"/>
      <c r="P646" s="44"/>
      <c r="Q646" s="46"/>
      <c r="R646" s="45"/>
      <c r="S646" s="44"/>
      <c r="T646" s="44"/>
      <c r="U646" s="47"/>
      <c r="V646" s="47"/>
      <c r="X646" s="43"/>
      <c r="Y646" s="20"/>
      <c r="AE646" s="20"/>
    </row>
    <row r="647" customFormat="false" ht="15.75" hidden="false" customHeight="true" outlineLevel="0" collapsed="false">
      <c r="A647" s="37"/>
      <c r="B647" s="38"/>
      <c r="C647" s="39"/>
      <c r="D647" s="20"/>
      <c r="E647" s="40"/>
      <c r="F647" s="40"/>
      <c r="G647" s="41"/>
      <c r="H647" s="40"/>
      <c r="I647" s="40"/>
      <c r="J647" s="40"/>
      <c r="L647" s="42"/>
      <c r="M647" s="43"/>
      <c r="N647" s="44"/>
      <c r="O647" s="45"/>
      <c r="P647" s="44"/>
      <c r="Q647" s="46"/>
      <c r="R647" s="45"/>
      <c r="S647" s="44"/>
      <c r="T647" s="44"/>
      <c r="U647" s="47"/>
      <c r="V647" s="47"/>
      <c r="X647" s="43"/>
      <c r="Y647" s="20"/>
      <c r="AE647" s="20"/>
    </row>
    <row r="648" customFormat="false" ht="15.75" hidden="false" customHeight="true" outlineLevel="0" collapsed="false">
      <c r="A648" s="37"/>
      <c r="B648" s="38"/>
      <c r="C648" s="39"/>
      <c r="D648" s="20"/>
      <c r="E648" s="40"/>
      <c r="F648" s="40"/>
      <c r="G648" s="41"/>
      <c r="H648" s="40"/>
      <c r="I648" s="40"/>
      <c r="J648" s="40"/>
      <c r="L648" s="42"/>
      <c r="M648" s="43"/>
      <c r="N648" s="44"/>
      <c r="O648" s="45"/>
      <c r="P648" s="44"/>
      <c r="Q648" s="46"/>
      <c r="R648" s="45"/>
      <c r="S648" s="44"/>
      <c r="T648" s="44"/>
      <c r="U648" s="47"/>
      <c r="V648" s="47"/>
      <c r="X648" s="43"/>
      <c r="Y648" s="20"/>
      <c r="AE648" s="20"/>
    </row>
    <row r="649" customFormat="false" ht="15.75" hidden="false" customHeight="true" outlineLevel="0" collapsed="false">
      <c r="A649" s="37"/>
      <c r="B649" s="38"/>
      <c r="C649" s="39"/>
      <c r="D649" s="20"/>
      <c r="E649" s="40"/>
      <c r="F649" s="40"/>
      <c r="G649" s="41"/>
      <c r="H649" s="40"/>
      <c r="I649" s="40"/>
      <c r="J649" s="40"/>
      <c r="L649" s="42"/>
      <c r="M649" s="43"/>
      <c r="N649" s="44"/>
      <c r="O649" s="45"/>
      <c r="P649" s="44"/>
      <c r="Q649" s="46"/>
      <c r="R649" s="45"/>
      <c r="S649" s="44"/>
      <c r="T649" s="44"/>
      <c r="U649" s="47"/>
      <c r="V649" s="47"/>
      <c r="X649" s="43"/>
      <c r="Y649" s="20"/>
      <c r="AE649" s="20"/>
    </row>
    <row r="650" customFormat="false" ht="15.75" hidden="false" customHeight="true" outlineLevel="0" collapsed="false">
      <c r="A650" s="37"/>
      <c r="B650" s="38"/>
      <c r="C650" s="39"/>
      <c r="D650" s="20"/>
      <c r="E650" s="40"/>
      <c r="F650" s="40"/>
      <c r="G650" s="41"/>
      <c r="H650" s="40"/>
      <c r="I650" s="40"/>
      <c r="J650" s="40"/>
      <c r="L650" s="42"/>
      <c r="M650" s="43"/>
      <c r="N650" s="44"/>
      <c r="O650" s="45"/>
      <c r="P650" s="44"/>
      <c r="Q650" s="46"/>
      <c r="R650" s="45"/>
      <c r="S650" s="44"/>
      <c r="T650" s="44"/>
      <c r="U650" s="47"/>
      <c r="V650" s="47"/>
      <c r="X650" s="43"/>
      <c r="Y650" s="20"/>
      <c r="AE650" s="20"/>
    </row>
    <row r="651" customFormat="false" ht="15.75" hidden="false" customHeight="true" outlineLevel="0" collapsed="false">
      <c r="A651" s="37"/>
      <c r="B651" s="38"/>
      <c r="C651" s="39"/>
      <c r="D651" s="20"/>
      <c r="E651" s="40"/>
      <c r="F651" s="40"/>
      <c r="G651" s="41"/>
      <c r="H651" s="40"/>
      <c r="I651" s="40"/>
      <c r="J651" s="40"/>
      <c r="L651" s="42"/>
      <c r="M651" s="43"/>
      <c r="N651" s="44"/>
      <c r="O651" s="45"/>
      <c r="P651" s="44"/>
      <c r="Q651" s="46"/>
      <c r="R651" s="45"/>
      <c r="S651" s="44"/>
      <c r="T651" s="44"/>
      <c r="U651" s="47"/>
      <c r="V651" s="47"/>
      <c r="X651" s="43"/>
      <c r="Y651" s="20"/>
      <c r="AE651" s="20"/>
    </row>
    <row r="652" customFormat="false" ht="15.75" hidden="false" customHeight="true" outlineLevel="0" collapsed="false">
      <c r="A652" s="37"/>
      <c r="B652" s="38"/>
      <c r="C652" s="39"/>
      <c r="D652" s="20"/>
      <c r="E652" s="40"/>
      <c r="F652" s="40"/>
      <c r="G652" s="41"/>
      <c r="H652" s="40"/>
      <c r="I652" s="40"/>
      <c r="J652" s="40"/>
      <c r="L652" s="42"/>
      <c r="M652" s="43"/>
      <c r="N652" s="44"/>
      <c r="O652" s="45"/>
      <c r="P652" s="44"/>
      <c r="Q652" s="46"/>
      <c r="R652" s="45"/>
      <c r="S652" s="44"/>
      <c r="T652" s="44"/>
      <c r="U652" s="47"/>
      <c r="V652" s="47"/>
      <c r="X652" s="43"/>
      <c r="Y652" s="20"/>
      <c r="AE652" s="20"/>
    </row>
    <row r="653" customFormat="false" ht="15.75" hidden="false" customHeight="true" outlineLevel="0" collapsed="false">
      <c r="A653" s="37"/>
      <c r="B653" s="38"/>
      <c r="C653" s="39"/>
      <c r="D653" s="20"/>
      <c r="E653" s="40"/>
      <c r="F653" s="40"/>
      <c r="G653" s="41"/>
      <c r="H653" s="40"/>
      <c r="I653" s="40"/>
      <c r="J653" s="40"/>
      <c r="L653" s="42"/>
      <c r="M653" s="43"/>
      <c r="N653" s="44"/>
      <c r="O653" s="45"/>
      <c r="P653" s="44"/>
      <c r="Q653" s="46"/>
      <c r="R653" s="45"/>
      <c r="S653" s="44"/>
      <c r="T653" s="44"/>
      <c r="U653" s="47"/>
      <c r="V653" s="47"/>
      <c r="X653" s="43"/>
      <c r="Y653" s="20"/>
      <c r="AE653" s="20"/>
    </row>
    <row r="654" customFormat="false" ht="15.75" hidden="false" customHeight="true" outlineLevel="0" collapsed="false">
      <c r="A654" s="37"/>
      <c r="B654" s="38"/>
      <c r="C654" s="39"/>
      <c r="D654" s="20"/>
      <c r="E654" s="40"/>
      <c r="F654" s="40"/>
      <c r="G654" s="41"/>
      <c r="H654" s="40"/>
      <c r="I654" s="40"/>
      <c r="J654" s="40"/>
      <c r="L654" s="42"/>
      <c r="M654" s="43"/>
      <c r="N654" s="44"/>
      <c r="O654" s="45"/>
      <c r="P654" s="44"/>
      <c r="Q654" s="46"/>
      <c r="R654" s="45"/>
      <c r="S654" s="44"/>
      <c r="T654" s="44"/>
      <c r="U654" s="47"/>
      <c r="V654" s="47"/>
      <c r="X654" s="43"/>
      <c r="Y654" s="20"/>
      <c r="AE654" s="20"/>
    </row>
    <row r="655" customFormat="false" ht="15.75" hidden="false" customHeight="true" outlineLevel="0" collapsed="false">
      <c r="A655" s="37"/>
      <c r="B655" s="38"/>
      <c r="C655" s="39"/>
      <c r="D655" s="20"/>
      <c r="E655" s="40"/>
      <c r="F655" s="40"/>
      <c r="G655" s="41"/>
      <c r="H655" s="40"/>
      <c r="I655" s="40"/>
      <c r="J655" s="40"/>
      <c r="L655" s="42"/>
      <c r="M655" s="43"/>
      <c r="N655" s="44"/>
      <c r="O655" s="45"/>
      <c r="P655" s="44"/>
      <c r="Q655" s="46"/>
      <c r="R655" s="45"/>
      <c r="S655" s="44"/>
      <c r="T655" s="44"/>
      <c r="U655" s="47"/>
      <c r="V655" s="47"/>
      <c r="X655" s="43"/>
      <c r="Y655" s="20"/>
      <c r="AE655" s="20"/>
    </row>
    <row r="656" customFormat="false" ht="15.75" hidden="false" customHeight="true" outlineLevel="0" collapsed="false">
      <c r="A656" s="37"/>
      <c r="B656" s="38"/>
      <c r="C656" s="39"/>
      <c r="D656" s="20"/>
      <c r="E656" s="40"/>
      <c r="F656" s="40"/>
      <c r="G656" s="41"/>
      <c r="H656" s="40"/>
      <c r="I656" s="40"/>
      <c r="J656" s="40"/>
      <c r="L656" s="42"/>
      <c r="M656" s="43"/>
      <c r="N656" s="44"/>
      <c r="O656" s="45"/>
      <c r="P656" s="44"/>
      <c r="Q656" s="46"/>
      <c r="R656" s="45"/>
      <c r="S656" s="44"/>
      <c r="T656" s="44"/>
      <c r="U656" s="47"/>
      <c r="V656" s="47"/>
      <c r="X656" s="43"/>
      <c r="Y656" s="20"/>
      <c r="AE656" s="20"/>
    </row>
    <row r="657" customFormat="false" ht="15.75" hidden="false" customHeight="true" outlineLevel="0" collapsed="false">
      <c r="A657" s="37"/>
      <c r="B657" s="38"/>
      <c r="C657" s="39"/>
      <c r="D657" s="20"/>
      <c r="E657" s="40"/>
      <c r="F657" s="40"/>
      <c r="G657" s="41"/>
      <c r="H657" s="40"/>
      <c r="I657" s="40"/>
      <c r="J657" s="40"/>
      <c r="L657" s="42"/>
      <c r="M657" s="43"/>
      <c r="N657" s="44"/>
      <c r="O657" s="45"/>
      <c r="P657" s="44"/>
      <c r="Q657" s="46"/>
      <c r="R657" s="45"/>
      <c r="S657" s="44"/>
      <c r="T657" s="44"/>
      <c r="U657" s="47"/>
      <c r="V657" s="47"/>
      <c r="X657" s="43"/>
      <c r="Y657" s="20"/>
      <c r="AE657" s="20"/>
    </row>
    <row r="658" customFormat="false" ht="15.75" hidden="false" customHeight="true" outlineLevel="0" collapsed="false">
      <c r="A658" s="37"/>
      <c r="B658" s="38"/>
      <c r="C658" s="39"/>
      <c r="D658" s="20"/>
      <c r="E658" s="40"/>
      <c r="F658" s="40"/>
      <c r="G658" s="41"/>
      <c r="H658" s="40"/>
      <c r="I658" s="40"/>
      <c r="J658" s="40"/>
      <c r="L658" s="42"/>
      <c r="M658" s="43"/>
      <c r="N658" s="44"/>
      <c r="O658" s="45"/>
      <c r="P658" s="44"/>
      <c r="Q658" s="46"/>
      <c r="R658" s="45"/>
      <c r="S658" s="44"/>
      <c r="T658" s="44"/>
      <c r="U658" s="47"/>
      <c r="V658" s="47"/>
      <c r="X658" s="43"/>
      <c r="Y658" s="20"/>
      <c r="AE658" s="20"/>
    </row>
    <row r="659" customFormat="false" ht="15.75" hidden="false" customHeight="true" outlineLevel="0" collapsed="false">
      <c r="A659" s="37"/>
      <c r="B659" s="38"/>
      <c r="C659" s="39"/>
      <c r="D659" s="20"/>
      <c r="E659" s="40"/>
      <c r="F659" s="40"/>
      <c r="G659" s="41"/>
      <c r="H659" s="40"/>
      <c r="I659" s="40"/>
      <c r="J659" s="40"/>
      <c r="L659" s="42"/>
      <c r="M659" s="43"/>
      <c r="N659" s="44"/>
      <c r="O659" s="45"/>
      <c r="P659" s="44"/>
      <c r="Q659" s="46"/>
      <c r="R659" s="45"/>
      <c r="S659" s="44"/>
      <c r="T659" s="44"/>
      <c r="U659" s="47"/>
      <c r="V659" s="47"/>
      <c r="X659" s="43"/>
      <c r="Y659" s="20"/>
      <c r="AE659" s="20"/>
    </row>
    <row r="660" customFormat="false" ht="15.75" hidden="false" customHeight="true" outlineLevel="0" collapsed="false">
      <c r="A660" s="37"/>
      <c r="B660" s="38"/>
      <c r="C660" s="39"/>
      <c r="D660" s="20"/>
      <c r="E660" s="40"/>
      <c r="F660" s="40"/>
      <c r="G660" s="41"/>
      <c r="H660" s="40"/>
      <c r="I660" s="40"/>
      <c r="J660" s="40"/>
      <c r="L660" s="42"/>
      <c r="M660" s="43"/>
      <c r="N660" s="44"/>
      <c r="O660" s="45"/>
      <c r="P660" s="44"/>
      <c r="Q660" s="46"/>
      <c r="R660" s="45"/>
      <c r="S660" s="44"/>
      <c r="T660" s="44"/>
      <c r="U660" s="47"/>
      <c r="V660" s="47"/>
      <c r="X660" s="43"/>
      <c r="Y660" s="20"/>
      <c r="AE660" s="20"/>
    </row>
    <row r="661" customFormat="false" ht="15.75" hidden="false" customHeight="true" outlineLevel="0" collapsed="false">
      <c r="A661" s="37"/>
      <c r="B661" s="38"/>
      <c r="C661" s="39"/>
      <c r="D661" s="20"/>
      <c r="E661" s="40"/>
      <c r="F661" s="40"/>
      <c r="G661" s="41"/>
      <c r="H661" s="40"/>
      <c r="I661" s="40"/>
      <c r="J661" s="40"/>
      <c r="L661" s="42"/>
      <c r="M661" s="43"/>
      <c r="N661" s="44"/>
      <c r="O661" s="45"/>
      <c r="P661" s="44"/>
      <c r="Q661" s="46"/>
      <c r="R661" s="45"/>
      <c r="S661" s="44"/>
      <c r="T661" s="44"/>
      <c r="U661" s="47"/>
      <c r="V661" s="47"/>
      <c r="X661" s="43"/>
      <c r="Y661" s="20"/>
      <c r="AE661" s="20"/>
    </row>
    <row r="662" customFormat="false" ht="15.75" hidden="false" customHeight="true" outlineLevel="0" collapsed="false">
      <c r="A662" s="37"/>
      <c r="B662" s="38"/>
      <c r="C662" s="39"/>
      <c r="D662" s="20"/>
      <c r="E662" s="40"/>
      <c r="F662" s="40"/>
      <c r="G662" s="41"/>
      <c r="H662" s="40"/>
      <c r="I662" s="40"/>
      <c r="J662" s="40"/>
      <c r="L662" s="42"/>
      <c r="M662" s="43"/>
      <c r="N662" s="44"/>
      <c r="O662" s="45"/>
      <c r="P662" s="44"/>
      <c r="Q662" s="46"/>
      <c r="R662" s="45"/>
      <c r="S662" s="44"/>
      <c r="T662" s="44"/>
      <c r="U662" s="47"/>
      <c r="V662" s="47"/>
      <c r="X662" s="43"/>
      <c r="Y662" s="20"/>
      <c r="AE662" s="20"/>
    </row>
    <row r="663" customFormat="false" ht="15.75" hidden="false" customHeight="true" outlineLevel="0" collapsed="false">
      <c r="A663" s="37"/>
      <c r="B663" s="38"/>
      <c r="C663" s="39"/>
      <c r="D663" s="20"/>
      <c r="E663" s="40"/>
      <c r="F663" s="40"/>
      <c r="G663" s="41"/>
      <c r="H663" s="40"/>
      <c r="I663" s="40"/>
      <c r="J663" s="40"/>
      <c r="L663" s="42"/>
      <c r="M663" s="43"/>
      <c r="N663" s="44"/>
      <c r="O663" s="45"/>
      <c r="P663" s="44"/>
      <c r="Q663" s="46"/>
      <c r="R663" s="45"/>
      <c r="S663" s="44"/>
      <c r="T663" s="44"/>
      <c r="U663" s="47"/>
      <c r="V663" s="47"/>
      <c r="X663" s="43"/>
      <c r="Y663" s="20"/>
      <c r="AE663" s="20"/>
    </row>
    <row r="664" customFormat="false" ht="15.75" hidden="false" customHeight="true" outlineLevel="0" collapsed="false">
      <c r="A664" s="37"/>
      <c r="B664" s="38"/>
      <c r="C664" s="39"/>
      <c r="D664" s="20"/>
      <c r="E664" s="40"/>
      <c r="F664" s="40"/>
      <c r="G664" s="41"/>
      <c r="H664" s="40"/>
      <c r="I664" s="40"/>
      <c r="J664" s="40"/>
      <c r="L664" s="42"/>
      <c r="M664" s="43"/>
      <c r="N664" s="44"/>
      <c r="O664" s="45"/>
      <c r="P664" s="44"/>
      <c r="Q664" s="46"/>
      <c r="R664" s="45"/>
      <c r="S664" s="44"/>
      <c r="T664" s="44"/>
      <c r="U664" s="47"/>
      <c r="V664" s="47"/>
      <c r="X664" s="43"/>
      <c r="Y664" s="20"/>
      <c r="AE664" s="20"/>
    </row>
    <row r="665" customFormat="false" ht="15.75" hidden="false" customHeight="true" outlineLevel="0" collapsed="false">
      <c r="A665" s="37"/>
      <c r="B665" s="38"/>
      <c r="C665" s="39"/>
      <c r="D665" s="20"/>
      <c r="E665" s="40"/>
      <c r="F665" s="40"/>
      <c r="G665" s="41"/>
      <c r="H665" s="40"/>
      <c r="I665" s="40"/>
      <c r="J665" s="40"/>
      <c r="L665" s="42"/>
      <c r="M665" s="43"/>
      <c r="N665" s="44"/>
      <c r="O665" s="45"/>
      <c r="P665" s="44"/>
      <c r="Q665" s="46"/>
      <c r="R665" s="45"/>
      <c r="S665" s="44"/>
      <c r="T665" s="44"/>
      <c r="U665" s="47"/>
      <c r="V665" s="47"/>
      <c r="X665" s="43"/>
      <c r="Y665" s="20"/>
      <c r="AE665" s="20"/>
    </row>
    <row r="666" customFormat="false" ht="15.75" hidden="false" customHeight="true" outlineLevel="0" collapsed="false">
      <c r="A666" s="37"/>
      <c r="B666" s="38"/>
      <c r="C666" s="39"/>
      <c r="D666" s="20"/>
      <c r="E666" s="40"/>
      <c r="F666" s="40"/>
      <c r="G666" s="41"/>
      <c r="H666" s="40"/>
      <c r="I666" s="40"/>
      <c r="J666" s="40"/>
      <c r="L666" s="42"/>
      <c r="M666" s="43"/>
      <c r="N666" s="44"/>
      <c r="O666" s="45"/>
      <c r="P666" s="44"/>
      <c r="Q666" s="46"/>
      <c r="R666" s="45"/>
      <c r="S666" s="44"/>
      <c r="T666" s="44"/>
      <c r="U666" s="47"/>
      <c r="V666" s="47"/>
      <c r="X666" s="43"/>
      <c r="Y666" s="20"/>
      <c r="AE666" s="20"/>
    </row>
    <row r="667" customFormat="false" ht="15.75" hidden="false" customHeight="true" outlineLevel="0" collapsed="false">
      <c r="A667" s="37"/>
      <c r="B667" s="38"/>
      <c r="C667" s="39"/>
      <c r="D667" s="20"/>
      <c r="E667" s="40"/>
      <c r="F667" s="40"/>
      <c r="G667" s="41"/>
      <c r="H667" s="40"/>
      <c r="I667" s="40"/>
      <c r="J667" s="40"/>
      <c r="L667" s="42"/>
      <c r="M667" s="43"/>
      <c r="N667" s="44"/>
      <c r="O667" s="45"/>
      <c r="P667" s="44"/>
      <c r="Q667" s="46"/>
      <c r="R667" s="45"/>
      <c r="S667" s="44"/>
      <c r="T667" s="44"/>
      <c r="U667" s="47"/>
      <c r="V667" s="47"/>
      <c r="X667" s="43"/>
      <c r="Y667" s="20"/>
      <c r="AE667" s="20"/>
    </row>
    <row r="668" customFormat="false" ht="15.75" hidden="false" customHeight="true" outlineLevel="0" collapsed="false">
      <c r="A668" s="37"/>
      <c r="B668" s="38"/>
      <c r="C668" s="39"/>
      <c r="D668" s="20"/>
      <c r="E668" s="40"/>
      <c r="F668" s="40"/>
      <c r="G668" s="41"/>
      <c r="H668" s="40"/>
      <c r="I668" s="40"/>
      <c r="J668" s="40"/>
      <c r="L668" s="42"/>
      <c r="M668" s="43"/>
      <c r="N668" s="44"/>
      <c r="O668" s="45"/>
      <c r="P668" s="44"/>
      <c r="Q668" s="46"/>
      <c r="R668" s="45"/>
      <c r="S668" s="44"/>
      <c r="T668" s="44"/>
      <c r="U668" s="47"/>
      <c r="V668" s="47"/>
      <c r="X668" s="43"/>
      <c r="Y668" s="20"/>
      <c r="AE668" s="20"/>
    </row>
    <row r="669" customFormat="false" ht="15.75" hidden="false" customHeight="true" outlineLevel="0" collapsed="false">
      <c r="A669" s="37"/>
      <c r="B669" s="38"/>
      <c r="C669" s="39"/>
      <c r="D669" s="20"/>
      <c r="E669" s="40"/>
      <c r="F669" s="40"/>
      <c r="G669" s="41"/>
      <c r="H669" s="40"/>
      <c r="I669" s="40"/>
      <c r="J669" s="40"/>
      <c r="L669" s="42"/>
      <c r="M669" s="43"/>
      <c r="N669" s="44"/>
      <c r="O669" s="45"/>
      <c r="P669" s="44"/>
      <c r="Q669" s="46"/>
      <c r="R669" s="45"/>
      <c r="S669" s="44"/>
      <c r="T669" s="44"/>
      <c r="U669" s="47"/>
      <c r="V669" s="47"/>
      <c r="X669" s="43"/>
      <c r="Y669" s="20"/>
      <c r="AE669" s="20"/>
    </row>
    <row r="670" customFormat="false" ht="15.75" hidden="false" customHeight="true" outlineLevel="0" collapsed="false">
      <c r="A670" s="37"/>
      <c r="B670" s="38"/>
      <c r="C670" s="39"/>
      <c r="D670" s="20"/>
      <c r="E670" s="40"/>
      <c r="F670" s="40"/>
      <c r="G670" s="41"/>
      <c r="H670" s="40"/>
      <c r="I670" s="40"/>
      <c r="J670" s="40"/>
      <c r="L670" s="42"/>
      <c r="M670" s="43"/>
      <c r="N670" s="44"/>
      <c r="O670" s="45"/>
      <c r="P670" s="44"/>
      <c r="Q670" s="46"/>
      <c r="R670" s="45"/>
      <c r="S670" s="44"/>
      <c r="T670" s="44"/>
      <c r="U670" s="47"/>
      <c r="V670" s="47"/>
      <c r="X670" s="43"/>
      <c r="Y670" s="20"/>
      <c r="AE670" s="20"/>
    </row>
    <row r="671" customFormat="false" ht="15.75" hidden="false" customHeight="true" outlineLevel="0" collapsed="false">
      <c r="A671" s="37"/>
      <c r="B671" s="38"/>
      <c r="C671" s="39"/>
      <c r="D671" s="20"/>
      <c r="E671" s="40"/>
      <c r="F671" s="40"/>
      <c r="G671" s="41"/>
      <c r="H671" s="40"/>
      <c r="I671" s="40"/>
      <c r="J671" s="40"/>
      <c r="L671" s="42"/>
      <c r="M671" s="43"/>
      <c r="N671" s="44"/>
      <c r="O671" s="45"/>
      <c r="P671" s="44"/>
      <c r="Q671" s="46"/>
      <c r="R671" s="45"/>
      <c r="S671" s="44"/>
      <c r="T671" s="44"/>
      <c r="U671" s="47"/>
      <c r="V671" s="47"/>
      <c r="X671" s="43"/>
      <c r="Y671" s="20"/>
      <c r="AE671" s="20"/>
    </row>
    <row r="672" customFormat="false" ht="15.75" hidden="false" customHeight="true" outlineLevel="0" collapsed="false">
      <c r="A672" s="37"/>
      <c r="B672" s="38"/>
      <c r="C672" s="39"/>
      <c r="D672" s="20"/>
      <c r="E672" s="40"/>
      <c r="F672" s="40"/>
      <c r="G672" s="41"/>
      <c r="H672" s="40"/>
      <c r="I672" s="40"/>
      <c r="J672" s="40"/>
      <c r="L672" s="42"/>
      <c r="M672" s="43"/>
      <c r="N672" s="44"/>
      <c r="O672" s="45"/>
      <c r="P672" s="44"/>
      <c r="Q672" s="46"/>
      <c r="R672" s="45"/>
      <c r="S672" s="44"/>
      <c r="T672" s="44"/>
      <c r="U672" s="47"/>
      <c r="V672" s="47"/>
      <c r="X672" s="43"/>
      <c r="Y672" s="20"/>
      <c r="AE672" s="20"/>
    </row>
    <row r="673" customFormat="false" ht="15.75" hidden="false" customHeight="true" outlineLevel="0" collapsed="false">
      <c r="A673" s="37"/>
      <c r="B673" s="38"/>
      <c r="C673" s="39"/>
      <c r="D673" s="20"/>
      <c r="E673" s="40"/>
      <c r="F673" s="40"/>
      <c r="G673" s="41"/>
      <c r="H673" s="40"/>
      <c r="I673" s="40"/>
      <c r="J673" s="40"/>
      <c r="L673" s="42"/>
      <c r="M673" s="43"/>
      <c r="N673" s="44"/>
      <c r="O673" s="45"/>
      <c r="P673" s="44"/>
      <c r="Q673" s="46"/>
      <c r="R673" s="45"/>
      <c r="S673" s="44"/>
      <c r="T673" s="44"/>
      <c r="U673" s="47"/>
      <c r="V673" s="47"/>
      <c r="X673" s="43"/>
      <c r="Y673" s="20"/>
      <c r="AE673" s="20"/>
    </row>
    <row r="674" customFormat="false" ht="15.75" hidden="false" customHeight="true" outlineLevel="0" collapsed="false">
      <c r="A674" s="37"/>
      <c r="B674" s="38"/>
      <c r="C674" s="39"/>
      <c r="D674" s="20"/>
      <c r="E674" s="40"/>
      <c r="F674" s="40"/>
      <c r="G674" s="41"/>
      <c r="H674" s="40"/>
      <c r="I674" s="40"/>
      <c r="J674" s="40"/>
      <c r="L674" s="42"/>
      <c r="M674" s="43"/>
      <c r="N674" s="44"/>
      <c r="O674" s="45"/>
      <c r="P674" s="44"/>
      <c r="Q674" s="46"/>
      <c r="R674" s="45"/>
      <c r="S674" s="44"/>
      <c r="T674" s="44"/>
      <c r="U674" s="47"/>
      <c r="V674" s="47"/>
      <c r="X674" s="43"/>
      <c r="Y674" s="20"/>
      <c r="AE674" s="20"/>
    </row>
    <row r="675" customFormat="false" ht="15.75" hidden="false" customHeight="true" outlineLevel="0" collapsed="false">
      <c r="A675" s="37"/>
      <c r="B675" s="38"/>
      <c r="C675" s="39"/>
      <c r="D675" s="20"/>
      <c r="E675" s="40"/>
      <c r="F675" s="40"/>
      <c r="G675" s="41"/>
      <c r="H675" s="40"/>
      <c r="I675" s="40"/>
      <c r="J675" s="40"/>
      <c r="L675" s="42"/>
      <c r="M675" s="43"/>
      <c r="N675" s="44"/>
      <c r="O675" s="45"/>
      <c r="P675" s="44"/>
      <c r="Q675" s="46"/>
      <c r="R675" s="45"/>
      <c r="S675" s="44"/>
      <c r="T675" s="44"/>
      <c r="U675" s="47"/>
      <c r="V675" s="47"/>
      <c r="X675" s="43"/>
      <c r="Y675" s="20"/>
      <c r="AE675" s="20"/>
    </row>
    <row r="676" customFormat="false" ht="15.75" hidden="false" customHeight="true" outlineLevel="0" collapsed="false">
      <c r="A676" s="37"/>
      <c r="B676" s="38"/>
      <c r="C676" s="39"/>
      <c r="D676" s="20"/>
      <c r="E676" s="40"/>
      <c r="F676" s="40"/>
      <c r="G676" s="41"/>
      <c r="H676" s="40"/>
      <c r="I676" s="40"/>
      <c r="J676" s="40"/>
      <c r="L676" s="42"/>
      <c r="M676" s="43"/>
      <c r="N676" s="44"/>
      <c r="O676" s="45"/>
      <c r="P676" s="44"/>
      <c r="Q676" s="46"/>
      <c r="R676" s="45"/>
      <c r="S676" s="44"/>
      <c r="T676" s="44"/>
      <c r="U676" s="47"/>
      <c r="V676" s="47"/>
      <c r="X676" s="43"/>
      <c r="Y676" s="20"/>
      <c r="AE676" s="20"/>
    </row>
    <row r="677" customFormat="false" ht="15.75" hidden="false" customHeight="true" outlineLevel="0" collapsed="false">
      <c r="A677" s="37"/>
      <c r="B677" s="38"/>
      <c r="C677" s="39"/>
      <c r="D677" s="20"/>
      <c r="E677" s="40"/>
      <c r="F677" s="40"/>
      <c r="G677" s="41"/>
      <c r="H677" s="40"/>
      <c r="I677" s="40"/>
      <c r="J677" s="40"/>
      <c r="L677" s="42"/>
      <c r="M677" s="43"/>
      <c r="N677" s="44"/>
      <c r="O677" s="45"/>
      <c r="P677" s="44"/>
      <c r="Q677" s="46"/>
      <c r="R677" s="45"/>
      <c r="S677" s="44"/>
      <c r="T677" s="44"/>
      <c r="U677" s="47"/>
      <c r="V677" s="47"/>
      <c r="X677" s="43"/>
      <c r="Y677" s="20"/>
      <c r="AE677" s="20"/>
    </row>
    <row r="678" customFormat="false" ht="15.75" hidden="false" customHeight="true" outlineLevel="0" collapsed="false">
      <c r="A678" s="37"/>
      <c r="B678" s="38"/>
      <c r="C678" s="39"/>
      <c r="D678" s="20"/>
      <c r="E678" s="40"/>
      <c r="F678" s="40"/>
      <c r="G678" s="41"/>
      <c r="H678" s="40"/>
      <c r="I678" s="40"/>
      <c r="J678" s="40"/>
      <c r="L678" s="42"/>
      <c r="M678" s="43"/>
      <c r="N678" s="44"/>
      <c r="O678" s="45"/>
      <c r="P678" s="44"/>
      <c r="Q678" s="46"/>
      <c r="R678" s="45"/>
      <c r="S678" s="44"/>
      <c r="T678" s="44"/>
      <c r="U678" s="47"/>
      <c r="V678" s="47"/>
      <c r="X678" s="43"/>
      <c r="Y678" s="20"/>
      <c r="AE678" s="20"/>
    </row>
    <row r="679" customFormat="false" ht="15.75" hidden="false" customHeight="true" outlineLevel="0" collapsed="false">
      <c r="A679" s="37"/>
      <c r="B679" s="38"/>
      <c r="C679" s="39"/>
      <c r="D679" s="20"/>
      <c r="E679" s="40"/>
      <c r="F679" s="40"/>
      <c r="G679" s="41"/>
      <c r="H679" s="40"/>
      <c r="I679" s="40"/>
      <c r="J679" s="40"/>
      <c r="L679" s="42"/>
      <c r="M679" s="43"/>
      <c r="N679" s="44"/>
      <c r="O679" s="45"/>
      <c r="P679" s="44"/>
      <c r="Q679" s="46"/>
      <c r="R679" s="45"/>
      <c r="S679" s="44"/>
      <c r="T679" s="44"/>
      <c r="U679" s="47"/>
      <c r="V679" s="47"/>
      <c r="X679" s="43"/>
      <c r="Y679" s="20"/>
      <c r="AE679" s="20"/>
    </row>
    <row r="680" customFormat="false" ht="15.75" hidden="false" customHeight="true" outlineLevel="0" collapsed="false">
      <c r="A680" s="37"/>
      <c r="B680" s="38"/>
      <c r="C680" s="39"/>
      <c r="D680" s="20"/>
      <c r="E680" s="40"/>
      <c r="F680" s="40"/>
      <c r="G680" s="41"/>
      <c r="H680" s="40"/>
      <c r="I680" s="40"/>
      <c r="J680" s="40"/>
      <c r="L680" s="42"/>
      <c r="M680" s="43"/>
      <c r="N680" s="44"/>
      <c r="O680" s="45"/>
      <c r="P680" s="44"/>
      <c r="Q680" s="46"/>
      <c r="R680" s="45"/>
      <c r="S680" s="44"/>
      <c r="T680" s="44"/>
      <c r="U680" s="47"/>
      <c r="V680" s="47"/>
      <c r="X680" s="43"/>
      <c r="Y680" s="20"/>
      <c r="AE680" s="20"/>
    </row>
    <row r="681" customFormat="false" ht="15.75" hidden="false" customHeight="true" outlineLevel="0" collapsed="false">
      <c r="A681" s="37"/>
      <c r="B681" s="38"/>
      <c r="C681" s="39"/>
      <c r="D681" s="20"/>
      <c r="E681" s="40"/>
      <c r="F681" s="40"/>
      <c r="G681" s="41"/>
      <c r="H681" s="40"/>
      <c r="I681" s="40"/>
      <c r="J681" s="40"/>
      <c r="L681" s="42"/>
      <c r="M681" s="43"/>
      <c r="N681" s="44"/>
      <c r="O681" s="45"/>
      <c r="P681" s="44"/>
      <c r="Q681" s="46"/>
      <c r="R681" s="45"/>
      <c r="S681" s="44"/>
      <c r="T681" s="44"/>
      <c r="U681" s="47"/>
      <c r="V681" s="47"/>
      <c r="X681" s="43"/>
      <c r="Y681" s="20"/>
      <c r="AE681" s="20"/>
    </row>
    <row r="682" customFormat="false" ht="15.75" hidden="false" customHeight="true" outlineLevel="0" collapsed="false">
      <c r="A682" s="37"/>
      <c r="B682" s="38"/>
      <c r="C682" s="39"/>
      <c r="D682" s="20"/>
      <c r="E682" s="40"/>
      <c r="F682" s="40"/>
      <c r="G682" s="41"/>
      <c r="H682" s="40"/>
      <c r="I682" s="40"/>
      <c r="J682" s="40"/>
      <c r="L682" s="42"/>
      <c r="M682" s="43"/>
      <c r="N682" s="44"/>
      <c r="O682" s="45"/>
      <c r="P682" s="44"/>
      <c r="Q682" s="46"/>
      <c r="R682" s="45"/>
      <c r="S682" s="44"/>
      <c r="T682" s="44"/>
      <c r="U682" s="47"/>
      <c r="V682" s="47"/>
      <c r="X682" s="43"/>
      <c r="Y682" s="20"/>
      <c r="AE682" s="20"/>
    </row>
    <row r="683" customFormat="false" ht="15.75" hidden="false" customHeight="true" outlineLevel="0" collapsed="false">
      <c r="A683" s="37"/>
      <c r="B683" s="38"/>
      <c r="C683" s="39"/>
      <c r="D683" s="20"/>
      <c r="E683" s="40"/>
      <c r="F683" s="40"/>
      <c r="G683" s="41"/>
      <c r="H683" s="40"/>
      <c r="I683" s="40"/>
      <c r="J683" s="40"/>
      <c r="L683" s="42"/>
      <c r="M683" s="43"/>
      <c r="N683" s="44"/>
      <c r="O683" s="45"/>
      <c r="P683" s="44"/>
      <c r="Q683" s="46"/>
      <c r="R683" s="45"/>
      <c r="S683" s="44"/>
      <c r="T683" s="44"/>
      <c r="U683" s="47"/>
      <c r="V683" s="47"/>
      <c r="X683" s="43"/>
      <c r="Y683" s="20"/>
      <c r="AE683" s="20"/>
    </row>
    <row r="684" customFormat="false" ht="15.75" hidden="false" customHeight="true" outlineLevel="0" collapsed="false">
      <c r="A684" s="37"/>
      <c r="B684" s="38"/>
      <c r="C684" s="39"/>
      <c r="D684" s="20"/>
      <c r="E684" s="40"/>
      <c r="F684" s="40"/>
      <c r="G684" s="41"/>
      <c r="H684" s="40"/>
      <c r="I684" s="40"/>
      <c r="J684" s="40"/>
      <c r="L684" s="42"/>
      <c r="M684" s="43"/>
      <c r="N684" s="44"/>
      <c r="O684" s="45"/>
      <c r="P684" s="44"/>
      <c r="Q684" s="46"/>
      <c r="R684" s="45"/>
      <c r="S684" s="44"/>
      <c r="T684" s="44"/>
      <c r="U684" s="47"/>
      <c r="V684" s="47"/>
      <c r="X684" s="43"/>
      <c r="Y684" s="20"/>
      <c r="AE684" s="20"/>
    </row>
    <row r="685" customFormat="false" ht="15.75" hidden="false" customHeight="true" outlineLevel="0" collapsed="false">
      <c r="A685" s="37"/>
      <c r="B685" s="38"/>
      <c r="C685" s="39"/>
      <c r="D685" s="20"/>
      <c r="E685" s="40"/>
      <c r="F685" s="40"/>
      <c r="G685" s="41"/>
      <c r="H685" s="40"/>
      <c r="I685" s="40"/>
      <c r="J685" s="40"/>
      <c r="L685" s="42"/>
      <c r="M685" s="43"/>
      <c r="N685" s="44"/>
      <c r="O685" s="45"/>
      <c r="P685" s="44"/>
      <c r="Q685" s="46"/>
      <c r="R685" s="45"/>
      <c r="S685" s="44"/>
      <c r="T685" s="44"/>
      <c r="U685" s="47"/>
      <c r="V685" s="47"/>
      <c r="X685" s="43"/>
      <c r="Y685" s="20"/>
      <c r="AE685" s="20"/>
    </row>
    <row r="686" customFormat="false" ht="15.75" hidden="false" customHeight="true" outlineLevel="0" collapsed="false">
      <c r="A686" s="37"/>
      <c r="B686" s="38"/>
      <c r="C686" s="39"/>
      <c r="D686" s="20"/>
      <c r="E686" s="40"/>
      <c r="F686" s="40"/>
      <c r="G686" s="41"/>
      <c r="H686" s="40"/>
      <c r="I686" s="40"/>
      <c r="J686" s="40"/>
      <c r="L686" s="42"/>
      <c r="M686" s="43"/>
      <c r="N686" s="44"/>
      <c r="O686" s="45"/>
      <c r="P686" s="44"/>
      <c r="Q686" s="46"/>
      <c r="R686" s="45"/>
      <c r="S686" s="44"/>
      <c r="T686" s="44"/>
      <c r="U686" s="47"/>
      <c r="V686" s="47"/>
      <c r="X686" s="43"/>
      <c r="Y686" s="20"/>
      <c r="AE686" s="20"/>
    </row>
    <row r="687" customFormat="false" ht="15.75" hidden="false" customHeight="true" outlineLevel="0" collapsed="false">
      <c r="A687" s="37"/>
      <c r="B687" s="38"/>
      <c r="C687" s="39"/>
      <c r="D687" s="20"/>
      <c r="E687" s="40"/>
      <c r="F687" s="40"/>
      <c r="G687" s="41"/>
      <c r="H687" s="40"/>
      <c r="I687" s="40"/>
      <c r="J687" s="40"/>
      <c r="L687" s="42"/>
      <c r="M687" s="43"/>
      <c r="N687" s="44"/>
      <c r="O687" s="45"/>
      <c r="P687" s="44"/>
      <c r="Q687" s="46"/>
      <c r="R687" s="45"/>
      <c r="S687" s="44"/>
      <c r="T687" s="44"/>
      <c r="U687" s="47"/>
      <c r="V687" s="47"/>
      <c r="X687" s="43"/>
      <c r="Y687" s="20"/>
      <c r="AE687" s="20"/>
    </row>
    <row r="688" customFormat="false" ht="15.75" hidden="false" customHeight="true" outlineLevel="0" collapsed="false">
      <c r="A688" s="37"/>
      <c r="B688" s="38"/>
      <c r="C688" s="39"/>
      <c r="D688" s="20"/>
      <c r="E688" s="40"/>
      <c r="F688" s="40"/>
      <c r="G688" s="41"/>
      <c r="H688" s="40"/>
      <c r="I688" s="40"/>
      <c r="J688" s="40"/>
      <c r="L688" s="42"/>
      <c r="M688" s="43"/>
      <c r="N688" s="44"/>
      <c r="O688" s="45"/>
      <c r="P688" s="44"/>
      <c r="Q688" s="46"/>
      <c r="R688" s="45"/>
      <c r="S688" s="44"/>
      <c r="T688" s="44"/>
      <c r="U688" s="47"/>
      <c r="V688" s="47"/>
      <c r="X688" s="43"/>
      <c r="Y688" s="20"/>
      <c r="AE688" s="20"/>
    </row>
    <row r="689" customFormat="false" ht="15.75" hidden="false" customHeight="true" outlineLevel="0" collapsed="false">
      <c r="A689" s="37"/>
      <c r="B689" s="38"/>
      <c r="C689" s="39"/>
      <c r="D689" s="20"/>
      <c r="E689" s="40"/>
      <c r="F689" s="40"/>
      <c r="G689" s="41"/>
      <c r="H689" s="40"/>
      <c r="I689" s="40"/>
      <c r="J689" s="40"/>
      <c r="L689" s="42"/>
      <c r="M689" s="43"/>
      <c r="N689" s="44"/>
      <c r="O689" s="45"/>
      <c r="P689" s="44"/>
      <c r="Q689" s="46"/>
      <c r="R689" s="45"/>
      <c r="S689" s="44"/>
      <c r="T689" s="44"/>
      <c r="U689" s="47"/>
      <c r="V689" s="47"/>
      <c r="X689" s="43"/>
      <c r="Y689" s="20"/>
      <c r="AE689" s="20"/>
    </row>
    <row r="690" customFormat="false" ht="15.75" hidden="false" customHeight="true" outlineLevel="0" collapsed="false">
      <c r="A690" s="37"/>
      <c r="B690" s="38"/>
      <c r="C690" s="39"/>
      <c r="D690" s="20"/>
      <c r="E690" s="40"/>
      <c r="F690" s="40"/>
      <c r="G690" s="41"/>
      <c r="H690" s="40"/>
      <c r="I690" s="40"/>
      <c r="J690" s="40"/>
      <c r="L690" s="42"/>
      <c r="M690" s="43"/>
      <c r="N690" s="44"/>
      <c r="O690" s="45"/>
      <c r="P690" s="44"/>
      <c r="Q690" s="46"/>
      <c r="R690" s="45"/>
      <c r="S690" s="44"/>
      <c r="T690" s="44"/>
      <c r="U690" s="47"/>
      <c r="V690" s="47"/>
      <c r="X690" s="43"/>
      <c r="Y690" s="20"/>
      <c r="AE690" s="20"/>
    </row>
    <row r="691" customFormat="false" ht="15.75" hidden="false" customHeight="true" outlineLevel="0" collapsed="false">
      <c r="A691" s="37"/>
      <c r="B691" s="38"/>
      <c r="C691" s="39"/>
      <c r="D691" s="20"/>
      <c r="E691" s="40"/>
      <c r="F691" s="40"/>
      <c r="G691" s="41"/>
      <c r="H691" s="40"/>
      <c r="I691" s="40"/>
      <c r="J691" s="40"/>
      <c r="L691" s="42"/>
      <c r="M691" s="43"/>
      <c r="N691" s="44"/>
      <c r="O691" s="45"/>
      <c r="P691" s="44"/>
      <c r="Q691" s="46"/>
      <c r="R691" s="45"/>
      <c r="S691" s="44"/>
      <c r="T691" s="44"/>
      <c r="U691" s="47"/>
      <c r="V691" s="47"/>
      <c r="X691" s="43"/>
      <c r="Y691" s="20"/>
      <c r="AE691" s="20"/>
    </row>
    <row r="692" customFormat="false" ht="15.75" hidden="false" customHeight="true" outlineLevel="0" collapsed="false">
      <c r="A692" s="37"/>
      <c r="B692" s="38"/>
      <c r="C692" s="39"/>
      <c r="D692" s="20"/>
      <c r="E692" s="40"/>
      <c r="F692" s="40"/>
      <c r="G692" s="41"/>
      <c r="H692" s="40"/>
      <c r="I692" s="40"/>
      <c r="J692" s="40"/>
      <c r="L692" s="42"/>
      <c r="M692" s="43"/>
      <c r="N692" s="44"/>
      <c r="O692" s="45"/>
      <c r="P692" s="44"/>
      <c r="Q692" s="46"/>
      <c r="R692" s="45"/>
      <c r="S692" s="44"/>
      <c r="T692" s="44"/>
      <c r="U692" s="47"/>
      <c r="V692" s="47"/>
      <c r="X692" s="43"/>
      <c r="Y692" s="20"/>
      <c r="AE692" s="20"/>
    </row>
    <row r="693" customFormat="false" ht="15.75" hidden="false" customHeight="true" outlineLevel="0" collapsed="false">
      <c r="A693" s="37"/>
      <c r="B693" s="38"/>
      <c r="C693" s="39"/>
      <c r="D693" s="20"/>
      <c r="E693" s="40"/>
      <c r="F693" s="40"/>
      <c r="G693" s="41"/>
      <c r="H693" s="40"/>
      <c r="I693" s="40"/>
      <c r="J693" s="40"/>
      <c r="L693" s="42"/>
      <c r="M693" s="43"/>
      <c r="N693" s="44"/>
      <c r="O693" s="45"/>
      <c r="P693" s="44"/>
      <c r="Q693" s="46"/>
      <c r="R693" s="45"/>
      <c r="S693" s="44"/>
      <c r="T693" s="44"/>
      <c r="U693" s="47"/>
      <c r="V693" s="47"/>
      <c r="X693" s="43"/>
      <c r="Y693" s="20"/>
      <c r="AE693" s="20"/>
    </row>
    <row r="694" customFormat="false" ht="15.75" hidden="false" customHeight="true" outlineLevel="0" collapsed="false">
      <c r="A694" s="37"/>
      <c r="B694" s="38"/>
      <c r="C694" s="39"/>
      <c r="D694" s="20"/>
      <c r="E694" s="40"/>
      <c r="F694" s="40"/>
      <c r="G694" s="41"/>
      <c r="H694" s="40"/>
      <c r="I694" s="40"/>
      <c r="J694" s="40"/>
      <c r="L694" s="42"/>
      <c r="M694" s="43"/>
      <c r="N694" s="44"/>
      <c r="O694" s="45"/>
      <c r="P694" s="44"/>
      <c r="Q694" s="46"/>
      <c r="R694" s="45"/>
      <c r="S694" s="44"/>
      <c r="T694" s="44"/>
      <c r="U694" s="47"/>
      <c r="V694" s="47"/>
      <c r="X694" s="43"/>
      <c r="Y694" s="20"/>
      <c r="AE694" s="20"/>
    </row>
    <row r="695" customFormat="false" ht="15.75" hidden="false" customHeight="true" outlineLevel="0" collapsed="false">
      <c r="A695" s="37"/>
      <c r="B695" s="38"/>
      <c r="C695" s="39"/>
      <c r="D695" s="20"/>
      <c r="E695" s="40"/>
      <c r="F695" s="40"/>
      <c r="G695" s="41"/>
      <c r="H695" s="40"/>
      <c r="I695" s="40"/>
      <c r="J695" s="40"/>
      <c r="L695" s="42"/>
      <c r="M695" s="43"/>
      <c r="N695" s="44"/>
      <c r="O695" s="45"/>
      <c r="P695" s="44"/>
      <c r="Q695" s="46"/>
      <c r="R695" s="45"/>
      <c r="S695" s="44"/>
      <c r="T695" s="44"/>
      <c r="U695" s="47"/>
      <c r="V695" s="47"/>
      <c r="X695" s="43"/>
      <c r="Y695" s="20"/>
      <c r="AE695" s="20"/>
    </row>
    <row r="696" customFormat="false" ht="15.75" hidden="false" customHeight="true" outlineLevel="0" collapsed="false">
      <c r="A696" s="37"/>
      <c r="B696" s="38"/>
      <c r="C696" s="39"/>
      <c r="D696" s="20"/>
      <c r="E696" s="40"/>
      <c r="F696" s="40"/>
      <c r="G696" s="41"/>
      <c r="H696" s="40"/>
      <c r="I696" s="40"/>
      <c r="J696" s="40"/>
      <c r="L696" s="42"/>
      <c r="M696" s="43"/>
      <c r="N696" s="44"/>
      <c r="O696" s="45"/>
      <c r="P696" s="44"/>
      <c r="Q696" s="46"/>
      <c r="R696" s="45"/>
      <c r="S696" s="44"/>
      <c r="T696" s="44"/>
      <c r="U696" s="47"/>
      <c r="V696" s="47"/>
      <c r="X696" s="43"/>
      <c r="Y696" s="20"/>
      <c r="AE696" s="20"/>
    </row>
    <row r="697" customFormat="false" ht="15.75" hidden="false" customHeight="true" outlineLevel="0" collapsed="false">
      <c r="A697" s="37"/>
      <c r="B697" s="38"/>
      <c r="C697" s="39"/>
      <c r="D697" s="20"/>
      <c r="E697" s="40"/>
      <c r="F697" s="40"/>
      <c r="G697" s="41"/>
      <c r="H697" s="40"/>
      <c r="I697" s="40"/>
      <c r="J697" s="40"/>
      <c r="L697" s="42"/>
      <c r="M697" s="43"/>
      <c r="N697" s="44"/>
      <c r="O697" s="45"/>
      <c r="P697" s="44"/>
      <c r="Q697" s="46"/>
      <c r="R697" s="45"/>
      <c r="S697" s="44"/>
      <c r="T697" s="44"/>
      <c r="U697" s="47"/>
      <c r="V697" s="47"/>
      <c r="X697" s="43"/>
      <c r="Y697" s="20"/>
      <c r="AE697" s="20"/>
    </row>
    <row r="698" customFormat="false" ht="15.75" hidden="false" customHeight="true" outlineLevel="0" collapsed="false">
      <c r="A698" s="37"/>
      <c r="B698" s="38"/>
      <c r="C698" s="39"/>
      <c r="D698" s="20"/>
      <c r="E698" s="40"/>
      <c r="F698" s="40"/>
      <c r="G698" s="41"/>
      <c r="H698" s="40"/>
      <c r="I698" s="40"/>
      <c r="J698" s="40"/>
      <c r="L698" s="42"/>
      <c r="M698" s="43"/>
      <c r="N698" s="44"/>
      <c r="O698" s="45"/>
      <c r="P698" s="44"/>
      <c r="Q698" s="46"/>
      <c r="R698" s="45"/>
      <c r="S698" s="44"/>
      <c r="T698" s="44"/>
      <c r="U698" s="47"/>
      <c r="V698" s="47"/>
      <c r="X698" s="43"/>
      <c r="Y698" s="20"/>
      <c r="AE698" s="20"/>
    </row>
    <row r="699" customFormat="false" ht="15.75" hidden="false" customHeight="true" outlineLevel="0" collapsed="false">
      <c r="A699" s="37"/>
      <c r="B699" s="38"/>
      <c r="C699" s="39"/>
      <c r="D699" s="20"/>
      <c r="E699" s="40"/>
      <c r="F699" s="40"/>
      <c r="G699" s="41"/>
      <c r="H699" s="40"/>
      <c r="I699" s="40"/>
      <c r="J699" s="40"/>
      <c r="L699" s="42"/>
      <c r="M699" s="43"/>
      <c r="N699" s="44"/>
      <c r="O699" s="45"/>
      <c r="P699" s="44"/>
      <c r="Q699" s="46"/>
      <c r="R699" s="45"/>
      <c r="S699" s="44"/>
      <c r="T699" s="44"/>
      <c r="U699" s="47"/>
      <c r="V699" s="47"/>
      <c r="X699" s="43"/>
      <c r="Y699" s="20"/>
      <c r="AE699" s="20"/>
    </row>
    <row r="700" customFormat="false" ht="15.75" hidden="false" customHeight="true" outlineLevel="0" collapsed="false">
      <c r="A700" s="37"/>
      <c r="B700" s="38"/>
      <c r="C700" s="39"/>
      <c r="D700" s="20"/>
      <c r="E700" s="40"/>
      <c r="F700" s="40"/>
      <c r="G700" s="41"/>
      <c r="H700" s="40"/>
      <c r="I700" s="40"/>
      <c r="J700" s="40"/>
      <c r="L700" s="42"/>
      <c r="M700" s="43"/>
      <c r="N700" s="44"/>
      <c r="O700" s="45"/>
      <c r="P700" s="44"/>
      <c r="Q700" s="46"/>
      <c r="R700" s="45"/>
      <c r="S700" s="44"/>
      <c r="T700" s="44"/>
      <c r="U700" s="47"/>
      <c r="V700" s="47"/>
      <c r="X700" s="43"/>
      <c r="Y700" s="20"/>
      <c r="AE700" s="20"/>
    </row>
    <row r="701" customFormat="false" ht="15.75" hidden="false" customHeight="true" outlineLevel="0" collapsed="false">
      <c r="A701" s="37"/>
      <c r="B701" s="38"/>
      <c r="C701" s="39"/>
      <c r="D701" s="20"/>
      <c r="E701" s="40"/>
      <c r="F701" s="40"/>
      <c r="G701" s="41"/>
      <c r="H701" s="40"/>
      <c r="I701" s="40"/>
      <c r="J701" s="40"/>
      <c r="L701" s="42"/>
      <c r="M701" s="43"/>
      <c r="N701" s="44"/>
      <c r="O701" s="45"/>
      <c r="P701" s="44"/>
      <c r="Q701" s="46"/>
      <c r="R701" s="45"/>
      <c r="S701" s="44"/>
      <c r="T701" s="44"/>
      <c r="U701" s="47"/>
      <c r="V701" s="47"/>
      <c r="X701" s="43"/>
      <c r="Y701" s="20"/>
      <c r="AE701" s="20"/>
    </row>
    <row r="702" customFormat="false" ht="15.75" hidden="false" customHeight="true" outlineLevel="0" collapsed="false">
      <c r="A702" s="37"/>
      <c r="B702" s="38"/>
      <c r="C702" s="39"/>
      <c r="D702" s="20"/>
      <c r="E702" s="40"/>
      <c r="F702" s="40"/>
      <c r="G702" s="41"/>
      <c r="H702" s="40"/>
      <c r="I702" s="40"/>
      <c r="J702" s="40"/>
      <c r="L702" s="42"/>
      <c r="M702" s="43"/>
      <c r="N702" s="44"/>
      <c r="O702" s="45"/>
      <c r="P702" s="44"/>
      <c r="Q702" s="46"/>
      <c r="R702" s="45"/>
      <c r="S702" s="44"/>
      <c r="T702" s="44"/>
      <c r="U702" s="47"/>
      <c r="V702" s="47"/>
      <c r="X702" s="43"/>
      <c r="Y702" s="20"/>
      <c r="AE702" s="20"/>
    </row>
    <row r="703" customFormat="false" ht="15.75" hidden="false" customHeight="true" outlineLevel="0" collapsed="false">
      <c r="A703" s="37"/>
      <c r="B703" s="38"/>
      <c r="C703" s="39"/>
      <c r="D703" s="20"/>
      <c r="E703" s="40"/>
      <c r="F703" s="40"/>
      <c r="G703" s="41"/>
      <c r="H703" s="40"/>
      <c r="I703" s="40"/>
      <c r="J703" s="40"/>
      <c r="L703" s="42"/>
      <c r="M703" s="43"/>
      <c r="N703" s="44"/>
      <c r="O703" s="45"/>
      <c r="P703" s="44"/>
      <c r="Q703" s="46"/>
      <c r="R703" s="45"/>
      <c r="S703" s="44"/>
      <c r="T703" s="44"/>
      <c r="U703" s="47"/>
      <c r="V703" s="47"/>
      <c r="X703" s="43"/>
      <c r="Y703" s="20"/>
      <c r="AE703" s="20"/>
    </row>
    <row r="704" customFormat="false" ht="15.75" hidden="false" customHeight="true" outlineLevel="0" collapsed="false">
      <c r="A704" s="37"/>
      <c r="B704" s="38"/>
      <c r="C704" s="39"/>
      <c r="D704" s="20"/>
      <c r="E704" s="40"/>
      <c r="F704" s="40"/>
      <c r="G704" s="41"/>
      <c r="H704" s="40"/>
      <c r="I704" s="40"/>
      <c r="J704" s="40"/>
      <c r="L704" s="42"/>
      <c r="M704" s="43"/>
      <c r="N704" s="44"/>
      <c r="O704" s="45"/>
      <c r="P704" s="44"/>
      <c r="Q704" s="46"/>
      <c r="R704" s="45"/>
      <c r="S704" s="44"/>
      <c r="T704" s="44"/>
      <c r="U704" s="47"/>
      <c r="V704" s="47"/>
      <c r="X704" s="43"/>
      <c r="Y704" s="20"/>
      <c r="AE704" s="20"/>
    </row>
    <row r="705" customFormat="false" ht="15.75" hidden="false" customHeight="true" outlineLevel="0" collapsed="false">
      <c r="A705" s="37"/>
      <c r="B705" s="38"/>
      <c r="C705" s="39"/>
      <c r="D705" s="20"/>
      <c r="E705" s="40"/>
      <c r="F705" s="40"/>
      <c r="G705" s="41"/>
      <c r="H705" s="40"/>
      <c r="I705" s="40"/>
      <c r="J705" s="40"/>
      <c r="L705" s="42"/>
      <c r="M705" s="43"/>
      <c r="N705" s="44"/>
      <c r="O705" s="45"/>
      <c r="P705" s="44"/>
      <c r="Q705" s="46"/>
      <c r="R705" s="45"/>
      <c r="S705" s="44"/>
      <c r="T705" s="44"/>
      <c r="U705" s="47"/>
      <c r="V705" s="47"/>
      <c r="X705" s="43"/>
      <c r="Y705" s="20"/>
      <c r="AE705" s="20"/>
    </row>
    <row r="706" customFormat="false" ht="15.75" hidden="false" customHeight="true" outlineLevel="0" collapsed="false">
      <c r="A706" s="37"/>
      <c r="B706" s="38"/>
      <c r="C706" s="39"/>
      <c r="D706" s="20"/>
      <c r="E706" s="40"/>
      <c r="F706" s="40"/>
      <c r="G706" s="41"/>
      <c r="H706" s="40"/>
      <c r="I706" s="40"/>
      <c r="J706" s="40"/>
      <c r="L706" s="42"/>
      <c r="M706" s="43"/>
      <c r="N706" s="44"/>
      <c r="O706" s="45"/>
      <c r="P706" s="44"/>
      <c r="Q706" s="46"/>
      <c r="R706" s="45"/>
      <c r="S706" s="44"/>
      <c r="T706" s="44"/>
      <c r="U706" s="47"/>
      <c r="V706" s="47"/>
      <c r="X706" s="43"/>
      <c r="Y706" s="20"/>
      <c r="AE706" s="20"/>
    </row>
    <row r="707" customFormat="false" ht="15.75" hidden="false" customHeight="true" outlineLevel="0" collapsed="false">
      <c r="A707" s="37"/>
      <c r="B707" s="38"/>
      <c r="C707" s="39"/>
      <c r="D707" s="20"/>
      <c r="E707" s="40"/>
      <c r="F707" s="40"/>
      <c r="G707" s="41"/>
      <c r="H707" s="40"/>
      <c r="I707" s="40"/>
      <c r="J707" s="40"/>
      <c r="L707" s="42"/>
      <c r="M707" s="43"/>
      <c r="N707" s="44"/>
      <c r="O707" s="45"/>
      <c r="P707" s="44"/>
      <c r="Q707" s="46"/>
      <c r="R707" s="45"/>
      <c r="S707" s="44"/>
      <c r="T707" s="44"/>
      <c r="U707" s="47"/>
      <c r="V707" s="47"/>
      <c r="X707" s="43"/>
      <c r="Y707" s="20"/>
      <c r="AE707" s="20"/>
    </row>
    <row r="708" customFormat="false" ht="15.75" hidden="false" customHeight="true" outlineLevel="0" collapsed="false">
      <c r="A708" s="37"/>
      <c r="B708" s="38"/>
      <c r="C708" s="39"/>
      <c r="D708" s="20"/>
      <c r="E708" s="40"/>
      <c r="F708" s="40"/>
      <c r="G708" s="41"/>
      <c r="H708" s="40"/>
      <c r="I708" s="40"/>
      <c r="J708" s="40"/>
      <c r="L708" s="42"/>
      <c r="M708" s="43"/>
      <c r="N708" s="44"/>
      <c r="O708" s="45"/>
      <c r="P708" s="44"/>
      <c r="Q708" s="46"/>
      <c r="R708" s="45"/>
      <c r="S708" s="44"/>
      <c r="T708" s="44"/>
      <c r="U708" s="47"/>
      <c r="V708" s="47"/>
      <c r="X708" s="43"/>
      <c r="Y708" s="20"/>
      <c r="AE708" s="20"/>
    </row>
    <row r="709" customFormat="false" ht="15.75" hidden="false" customHeight="true" outlineLevel="0" collapsed="false">
      <c r="A709" s="37"/>
      <c r="B709" s="38"/>
      <c r="C709" s="39"/>
      <c r="D709" s="20"/>
      <c r="E709" s="40"/>
      <c r="F709" s="40"/>
      <c r="G709" s="41"/>
      <c r="H709" s="40"/>
      <c r="I709" s="40"/>
      <c r="J709" s="40"/>
      <c r="L709" s="42"/>
      <c r="M709" s="43"/>
      <c r="N709" s="44"/>
      <c r="O709" s="45"/>
      <c r="P709" s="44"/>
      <c r="Q709" s="46"/>
      <c r="R709" s="45"/>
      <c r="S709" s="44"/>
      <c r="T709" s="44"/>
      <c r="U709" s="47"/>
      <c r="V709" s="47"/>
      <c r="X709" s="43"/>
      <c r="Y709" s="20"/>
      <c r="AE709" s="20"/>
    </row>
    <row r="710" customFormat="false" ht="15.75" hidden="false" customHeight="true" outlineLevel="0" collapsed="false">
      <c r="A710" s="37"/>
      <c r="B710" s="38"/>
      <c r="C710" s="39"/>
      <c r="D710" s="20"/>
      <c r="E710" s="40"/>
      <c r="F710" s="40"/>
      <c r="G710" s="41"/>
      <c r="H710" s="40"/>
      <c r="I710" s="40"/>
      <c r="J710" s="40"/>
      <c r="L710" s="42"/>
      <c r="M710" s="43"/>
      <c r="N710" s="44"/>
      <c r="O710" s="45"/>
      <c r="P710" s="44"/>
      <c r="Q710" s="46"/>
      <c r="R710" s="45"/>
      <c r="S710" s="44"/>
      <c r="T710" s="44"/>
      <c r="U710" s="47"/>
      <c r="V710" s="47"/>
      <c r="X710" s="43"/>
      <c r="Y710" s="20"/>
      <c r="AE710" s="20"/>
    </row>
    <row r="711" customFormat="false" ht="15.75" hidden="false" customHeight="true" outlineLevel="0" collapsed="false">
      <c r="A711" s="37"/>
      <c r="B711" s="38"/>
      <c r="C711" s="39"/>
      <c r="D711" s="20"/>
      <c r="E711" s="40"/>
      <c r="F711" s="40"/>
      <c r="G711" s="41"/>
      <c r="H711" s="40"/>
      <c r="I711" s="40"/>
      <c r="J711" s="40"/>
      <c r="L711" s="42"/>
      <c r="M711" s="43"/>
      <c r="N711" s="44"/>
      <c r="O711" s="45"/>
      <c r="P711" s="44"/>
      <c r="Q711" s="46"/>
      <c r="R711" s="45"/>
      <c r="S711" s="44"/>
      <c r="T711" s="44"/>
      <c r="U711" s="47"/>
      <c r="V711" s="47"/>
      <c r="X711" s="43"/>
      <c r="Y711" s="20"/>
      <c r="AE711" s="20"/>
    </row>
    <row r="712" customFormat="false" ht="15.75" hidden="false" customHeight="true" outlineLevel="0" collapsed="false">
      <c r="A712" s="37"/>
      <c r="B712" s="38"/>
      <c r="C712" s="39"/>
      <c r="D712" s="20"/>
      <c r="E712" s="40"/>
      <c r="F712" s="40"/>
      <c r="G712" s="41"/>
      <c r="H712" s="40"/>
      <c r="I712" s="40"/>
      <c r="J712" s="40"/>
      <c r="L712" s="42"/>
      <c r="M712" s="43"/>
      <c r="N712" s="44"/>
      <c r="O712" s="45"/>
      <c r="P712" s="44"/>
      <c r="Q712" s="46"/>
      <c r="R712" s="45"/>
      <c r="S712" s="44"/>
      <c r="T712" s="44"/>
      <c r="U712" s="47"/>
      <c r="V712" s="47"/>
      <c r="X712" s="43"/>
      <c r="Y712" s="20"/>
      <c r="AE712" s="20"/>
    </row>
    <row r="713" customFormat="false" ht="15.75" hidden="false" customHeight="true" outlineLevel="0" collapsed="false">
      <c r="A713" s="37"/>
      <c r="B713" s="38"/>
      <c r="C713" s="39"/>
      <c r="D713" s="20"/>
      <c r="E713" s="40"/>
      <c r="F713" s="40"/>
      <c r="G713" s="41"/>
      <c r="H713" s="40"/>
      <c r="I713" s="40"/>
      <c r="J713" s="40"/>
      <c r="L713" s="42"/>
      <c r="M713" s="43"/>
      <c r="N713" s="44"/>
      <c r="O713" s="45"/>
      <c r="P713" s="44"/>
      <c r="Q713" s="46"/>
      <c r="R713" s="45"/>
      <c r="S713" s="44"/>
      <c r="T713" s="44"/>
      <c r="U713" s="47"/>
      <c r="V713" s="47"/>
      <c r="X713" s="43"/>
      <c r="Y713" s="20"/>
      <c r="AE713" s="20"/>
    </row>
    <row r="714" customFormat="false" ht="15.75" hidden="false" customHeight="true" outlineLevel="0" collapsed="false">
      <c r="A714" s="37"/>
      <c r="B714" s="38"/>
      <c r="C714" s="39"/>
      <c r="D714" s="20"/>
      <c r="E714" s="40"/>
      <c r="F714" s="40"/>
      <c r="G714" s="41"/>
      <c r="H714" s="40"/>
      <c r="I714" s="40"/>
      <c r="J714" s="40"/>
      <c r="L714" s="42"/>
      <c r="M714" s="43"/>
      <c r="N714" s="44"/>
      <c r="O714" s="45"/>
      <c r="P714" s="44"/>
      <c r="Q714" s="46"/>
      <c r="R714" s="45"/>
      <c r="S714" s="44"/>
      <c r="T714" s="44"/>
      <c r="U714" s="47"/>
      <c r="V714" s="47"/>
      <c r="X714" s="43"/>
      <c r="Y714" s="20"/>
      <c r="AE714" s="20"/>
    </row>
    <row r="715" customFormat="false" ht="15.75" hidden="false" customHeight="true" outlineLevel="0" collapsed="false">
      <c r="A715" s="37"/>
      <c r="B715" s="38"/>
      <c r="C715" s="39"/>
      <c r="D715" s="20"/>
      <c r="E715" s="40"/>
      <c r="F715" s="40"/>
      <c r="G715" s="41"/>
      <c r="H715" s="40"/>
      <c r="I715" s="40"/>
      <c r="J715" s="40"/>
      <c r="L715" s="42"/>
      <c r="M715" s="43"/>
      <c r="N715" s="44"/>
      <c r="O715" s="45"/>
      <c r="P715" s="44"/>
      <c r="Q715" s="46"/>
      <c r="R715" s="45"/>
      <c r="S715" s="44"/>
      <c r="T715" s="44"/>
      <c r="U715" s="47"/>
      <c r="V715" s="47"/>
      <c r="X715" s="43"/>
      <c r="Y715" s="20"/>
      <c r="AE715" s="20"/>
    </row>
    <row r="716" customFormat="false" ht="15.75" hidden="false" customHeight="true" outlineLevel="0" collapsed="false">
      <c r="A716" s="37"/>
      <c r="B716" s="38"/>
      <c r="C716" s="39"/>
      <c r="D716" s="20"/>
      <c r="E716" s="40"/>
      <c r="F716" s="40"/>
      <c r="G716" s="41"/>
      <c r="H716" s="40"/>
      <c r="I716" s="40"/>
      <c r="J716" s="40"/>
      <c r="L716" s="42"/>
      <c r="M716" s="43"/>
      <c r="N716" s="44"/>
      <c r="O716" s="45"/>
      <c r="P716" s="44"/>
      <c r="Q716" s="46"/>
      <c r="R716" s="45"/>
      <c r="S716" s="44"/>
      <c r="T716" s="44"/>
      <c r="U716" s="47"/>
      <c r="V716" s="47"/>
      <c r="X716" s="43"/>
      <c r="Y716" s="20"/>
      <c r="AE716" s="20"/>
    </row>
    <row r="717" customFormat="false" ht="15.75" hidden="false" customHeight="true" outlineLevel="0" collapsed="false">
      <c r="A717" s="37"/>
      <c r="B717" s="38"/>
      <c r="C717" s="39"/>
      <c r="D717" s="20"/>
      <c r="E717" s="40"/>
      <c r="F717" s="40"/>
      <c r="G717" s="41"/>
      <c r="H717" s="40"/>
      <c r="I717" s="40"/>
      <c r="J717" s="40"/>
      <c r="L717" s="42"/>
      <c r="M717" s="43"/>
      <c r="N717" s="44"/>
      <c r="O717" s="45"/>
      <c r="P717" s="44"/>
      <c r="Q717" s="46"/>
      <c r="R717" s="45"/>
      <c r="S717" s="44"/>
      <c r="T717" s="44"/>
      <c r="U717" s="47"/>
      <c r="V717" s="47"/>
      <c r="X717" s="43"/>
      <c r="Y717" s="20"/>
      <c r="AE717" s="20"/>
    </row>
    <row r="718" customFormat="false" ht="15.75" hidden="false" customHeight="true" outlineLevel="0" collapsed="false">
      <c r="A718" s="37"/>
      <c r="B718" s="38"/>
      <c r="C718" s="39"/>
      <c r="D718" s="20"/>
      <c r="E718" s="40"/>
      <c r="F718" s="40"/>
      <c r="G718" s="41"/>
      <c r="H718" s="40"/>
      <c r="I718" s="40"/>
      <c r="J718" s="40"/>
      <c r="L718" s="42"/>
      <c r="M718" s="43"/>
      <c r="N718" s="44"/>
      <c r="O718" s="45"/>
      <c r="P718" s="44"/>
      <c r="Q718" s="46"/>
      <c r="R718" s="45"/>
      <c r="S718" s="44"/>
      <c r="T718" s="44"/>
      <c r="U718" s="47"/>
      <c r="V718" s="47"/>
      <c r="X718" s="43"/>
      <c r="Y718" s="20"/>
      <c r="AE718" s="20"/>
    </row>
    <row r="719" customFormat="false" ht="15.75" hidden="false" customHeight="true" outlineLevel="0" collapsed="false">
      <c r="A719" s="37"/>
      <c r="B719" s="38"/>
      <c r="C719" s="39"/>
      <c r="D719" s="20"/>
      <c r="E719" s="40"/>
      <c r="F719" s="40"/>
      <c r="G719" s="41"/>
      <c r="H719" s="40"/>
      <c r="I719" s="40"/>
      <c r="J719" s="40"/>
      <c r="L719" s="42"/>
      <c r="M719" s="43"/>
      <c r="N719" s="44"/>
      <c r="O719" s="45"/>
      <c r="P719" s="44"/>
      <c r="Q719" s="46"/>
      <c r="R719" s="45"/>
      <c r="S719" s="44"/>
      <c r="T719" s="44"/>
      <c r="U719" s="47"/>
      <c r="V719" s="47"/>
      <c r="X719" s="43"/>
      <c r="Y719" s="20"/>
      <c r="AE719" s="20"/>
    </row>
    <row r="720" customFormat="false" ht="15.75" hidden="false" customHeight="true" outlineLevel="0" collapsed="false">
      <c r="A720" s="37"/>
      <c r="B720" s="38"/>
      <c r="C720" s="39"/>
      <c r="D720" s="20"/>
      <c r="E720" s="40"/>
      <c r="F720" s="40"/>
      <c r="G720" s="41"/>
      <c r="H720" s="40"/>
      <c r="I720" s="40"/>
      <c r="J720" s="40"/>
      <c r="L720" s="42"/>
      <c r="M720" s="43"/>
      <c r="N720" s="44"/>
      <c r="O720" s="45"/>
      <c r="P720" s="44"/>
      <c r="Q720" s="46"/>
      <c r="R720" s="45"/>
      <c r="S720" s="44"/>
      <c r="T720" s="44"/>
      <c r="U720" s="47"/>
      <c r="V720" s="47"/>
      <c r="X720" s="43"/>
      <c r="Y720" s="20"/>
      <c r="AE720" s="20"/>
    </row>
    <row r="721" customFormat="false" ht="15.75" hidden="false" customHeight="true" outlineLevel="0" collapsed="false">
      <c r="A721" s="37"/>
      <c r="B721" s="38"/>
      <c r="C721" s="39"/>
      <c r="D721" s="20"/>
      <c r="E721" s="40"/>
      <c r="F721" s="40"/>
      <c r="G721" s="41"/>
      <c r="H721" s="40"/>
      <c r="I721" s="40"/>
      <c r="J721" s="40"/>
      <c r="L721" s="42"/>
      <c r="M721" s="43"/>
      <c r="N721" s="44"/>
      <c r="O721" s="45"/>
      <c r="P721" s="44"/>
      <c r="Q721" s="46"/>
      <c r="R721" s="45"/>
      <c r="S721" s="44"/>
      <c r="T721" s="44"/>
      <c r="U721" s="47"/>
      <c r="V721" s="47"/>
      <c r="X721" s="43"/>
      <c r="Y721" s="20"/>
      <c r="AE721" s="20"/>
    </row>
    <row r="722" customFormat="false" ht="15.75" hidden="false" customHeight="true" outlineLevel="0" collapsed="false">
      <c r="A722" s="37"/>
      <c r="B722" s="38"/>
      <c r="C722" s="39"/>
      <c r="D722" s="20"/>
      <c r="E722" s="40"/>
      <c r="F722" s="40"/>
      <c r="G722" s="41"/>
      <c r="H722" s="40"/>
      <c r="I722" s="40"/>
      <c r="J722" s="40"/>
      <c r="L722" s="42"/>
      <c r="M722" s="43"/>
      <c r="N722" s="44"/>
      <c r="O722" s="45"/>
      <c r="P722" s="44"/>
      <c r="Q722" s="46"/>
      <c r="R722" s="45"/>
      <c r="S722" s="44"/>
      <c r="T722" s="44"/>
      <c r="U722" s="47"/>
      <c r="V722" s="47"/>
      <c r="X722" s="43"/>
      <c r="Y722" s="20"/>
      <c r="AE722" s="20"/>
    </row>
    <row r="723" customFormat="false" ht="15.75" hidden="false" customHeight="true" outlineLevel="0" collapsed="false">
      <c r="A723" s="37"/>
      <c r="B723" s="38"/>
      <c r="C723" s="39"/>
      <c r="D723" s="20"/>
      <c r="E723" s="40"/>
      <c r="F723" s="40"/>
      <c r="G723" s="41"/>
      <c r="H723" s="40"/>
      <c r="I723" s="40"/>
      <c r="J723" s="40"/>
      <c r="L723" s="42"/>
      <c r="M723" s="43"/>
      <c r="N723" s="44"/>
      <c r="O723" s="45"/>
      <c r="P723" s="44"/>
      <c r="Q723" s="46"/>
      <c r="R723" s="45"/>
      <c r="S723" s="44"/>
      <c r="T723" s="44"/>
      <c r="U723" s="47"/>
      <c r="V723" s="47"/>
      <c r="X723" s="43"/>
      <c r="Y723" s="20"/>
      <c r="AE723" s="20"/>
    </row>
    <row r="724" customFormat="false" ht="15.75" hidden="false" customHeight="true" outlineLevel="0" collapsed="false">
      <c r="A724" s="37"/>
      <c r="B724" s="38"/>
      <c r="C724" s="39"/>
      <c r="D724" s="20"/>
      <c r="E724" s="40"/>
      <c r="F724" s="40"/>
      <c r="G724" s="41"/>
      <c r="H724" s="40"/>
      <c r="I724" s="40"/>
      <c r="J724" s="40"/>
      <c r="L724" s="42"/>
      <c r="M724" s="43"/>
      <c r="N724" s="44"/>
      <c r="O724" s="45"/>
      <c r="P724" s="44"/>
      <c r="Q724" s="46"/>
      <c r="R724" s="45"/>
      <c r="S724" s="44"/>
      <c r="T724" s="44"/>
      <c r="U724" s="47"/>
      <c r="V724" s="47"/>
      <c r="X724" s="43"/>
      <c r="Y724" s="20"/>
      <c r="AE724" s="20"/>
    </row>
    <row r="725" customFormat="false" ht="15.75" hidden="false" customHeight="true" outlineLevel="0" collapsed="false">
      <c r="A725" s="37"/>
      <c r="B725" s="38"/>
      <c r="C725" s="39"/>
      <c r="D725" s="20"/>
      <c r="E725" s="40"/>
      <c r="F725" s="40"/>
      <c r="G725" s="41"/>
      <c r="H725" s="40"/>
      <c r="I725" s="40"/>
      <c r="J725" s="40"/>
      <c r="L725" s="42"/>
      <c r="M725" s="43"/>
      <c r="N725" s="44"/>
      <c r="O725" s="45"/>
      <c r="P725" s="44"/>
      <c r="Q725" s="46"/>
      <c r="R725" s="45"/>
      <c r="S725" s="44"/>
      <c r="T725" s="44"/>
      <c r="U725" s="47"/>
      <c r="V725" s="47"/>
      <c r="X725" s="43"/>
      <c r="Y725" s="20"/>
      <c r="AE725" s="20"/>
    </row>
    <row r="726" customFormat="false" ht="15.75" hidden="false" customHeight="true" outlineLevel="0" collapsed="false">
      <c r="A726" s="37"/>
      <c r="B726" s="38"/>
      <c r="C726" s="39"/>
      <c r="D726" s="20"/>
      <c r="E726" s="40"/>
      <c r="F726" s="40"/>
      <c r="G726" s="41"/>
      <c r="H726" s="40"/>
      <c r="I726" s="40"/>
      <c r="J726" s="40"/>
      <c r="L726" s="42"/>
      <c r="M726" s="43"/>
      <c r="N726" s="44"/>
      <c r="O726" s="45"/>
      <c r="P726" s="44"/>
      <c r="Q726" s="46"/>
      <c r="R726" s="45"/>
      <c r="S726" s="44"/>
      <c r="T726" s="44"/>
      <c r="U726" s="47"/>
      <c r="V726" s="47"/>
      <c r="X726" s="43"/>
      <c r="Y726" s="20"/>
      <c r="AE726" s="20"/>
    </row>
    <row r="727" customFormat="false" ht="15.75" hidden="false" customHeight="true" outlineLevel="0" collapsed="false">
      <c r="A727" s="37"/>
      <c r="B727" s="38"/>
      <c r="C727" s="39"/>
      <c r="D727" s="20"/>
      <c r="E727" s="40"/>
      <c r="F727" s="40"/>
      <c r="G727" s="41"/>
      <c r="H727" s="40"/>
      <c r="I727" s="40"/>
      <c r="J727" s="40"/>
      <c r="L727" s="42"/>
      <c r="M727" s="43"/>
      <c r="N727" s="44"/>
      <c r="O727" s="45"/>
      <c r="P727" s="44"/>
      <c r="Q727" s="46"/>
      <c r="R727" s="45"/>
      <c r="S727" s="44"/>
      <c r="T727" s="44"/>
      <c r="U727" s="47"/>
      <c r="V727" s="47"/>
      <c r="X727" s="43"/>
      <c r="Y727" s="20"/>
      <c r="AE727" s="20"/>
    </row>
    <row r="728" customFormat="false" ht="15.75" hidden="false" customHeight="true" outlineLevel="0" collapsed="false">
      <c r="A728" s="37"/>
      <c r="B728" s="38"/>
      <c r="C728" s="39"/>
      <c r="D728" s="20"/>
      <c r="E728" s="40"/>
      <c r="F728" s="40"/>
      <c r="G728" s="41"/>
      <c r="H728" s="40"/>
      <c r="I728" s="40"/>
      <c r="J728" s="40"/>
      <c r="L728" s="42"/>
      <c r="M728" s="43"/>
      <c r="N728" s="44"/>
      <c r="O728" s="45"/>
      <c r="P728" s="44"/>
      <c r="Q728" s="46"/>
      <c r="R728" s="45"/>
      <c r="S728" s="44"/>
      <c r="T728" s="44"/>
      <c r="U728" s="47"/>
      <c r="V728" s="47"/>
      <c r="X728" s="43"/>
      <c r="Y728" s="20"/>
      <c r="AE728" s="20"/>
    </row>
    <row r="729" customFormat="false" ht="15.75" hidden="false" customHeight="true" outlineLevel="0" collapsed="false">
      <c r="A729" s="37"/>
      <c r="B729" s="38"/>
      <c r="C729" s="39"/>
      <c r="D729" s="20"/>
      <c r="E729" s="40"/>
      <c r="F729" s="40"/>
      <c r="G729" s="41"/>
      <c r="H729" s="40"/>
      <c r="I729" s="40"/>
      <c r="J729" s="40"/>
      <c r="L729" s="42"/>
      <c r="M729" s="43"/>
      <c r="N729" s="44"/>
      <c r="O729" s="45"/>
      <c r="P729" s="44"/>
      <c r="Q729" s="46"/>
      <c r="R729" s="45"/>
      <c r="S729" s="44"/>
      <c r="T729" s="44"/>
      <c r="U729" s="47"/>
      <c r="V729" s="47"/>
      <c r="X729" s="43"/>
      <c r="Y729" s="20"/>
      <c r="AE729" s="20"/>
    </row>
    <row r="730" customFormat="false" ht="15.75" hidden="false" customHeight="true" outlineLevel="0" collapsed="false">
      <c r="A730" s="37"/>
      <c r="B730" s="38"/>
      <c r="C730" s="39"/>
      <c r="D730" s="20"/>
      <c r="E730" s="40"/>
      <c r="F730" s="40"/>
      <c r="G730" s="41"/>
      <c r="H730" s="40"/>
      <c r="I730" s="40"/>
      <c r="J730" s="40"/>
      <c r="L730" s="42"/>
      <c r="M730" s="43"/>
      <c r="N730" s="44"/>
      <c r="O730" s="45"/>
      <c r="P730" s="44"/>
      <c r="Q730" s="46"/>
      <c r="R730" s="45"/>
      <c r="S730" s="44"/>
      <c r="T730" s="44"/>
      <c r="U730" s="47"/>
      <c r="V730" s="47"/>
      <c r="X730" s="43"/>
      <c r="Y730" s="20"/>
      <c r="AE730" s="20"/>
    </row>
    <row r="731" customFormat="false" ht="15.75" hidden="false" customHeight="true" outlineLevel="0" collapsed="false">
      <c r="A731" s="37"/>
      <c r="B731" s="38"/>
      <c r="C731" s="39"/>
      <c r="D731" s="20"/>
      <c r="E731" s="40"/>
      <c r="F731" s="40"/>
      <c r="G731" s="41"/>
      <c r="H731" s="40"/>
      <c r="I731" s="40"/>
      <c r="J731" s="40"/>
      <c r="L731" s="42"/>
      <c r="M731" s="43"/>
      <c r="N731" s="44"/>
      <c r="O731" s="45"/>
      <c r="P731" s="44"/>
      <c r="Q731" s="46"/>
      <c r="R731" s="45"/>
      <c r="S731" s="44"/>
      <c r="T731" s="44"/>
      <c r="U731" s="47"/>
      <c r="V731" s="47"/>
      <c r="X731" s="43"/>
      <c r="Y731" s="20"/>
      <c r="AE731" s="20"/>
    </row>
    <row r="732" customFormat="false" ht="15.75" hidden="false" customHeight="true" outlineLevel="0" collapsed="false">
      <c r="A732" s="37"/>
      <c r="B732" s="38"/>
      <c r="C732" s="39"/>
      <c r="D732" s="20"/>
      <c r="E732" s="40"/>
      <c r="F732" s="40"/>
      <c r="G732" s="41"/>
      <c r="H732" s="40"/>
      <c r="I732" s="40"/>
      <c r="J732" s="40"/>
      <c r="L732" s="42"/>
      <c r="M732" s="43"/>
      <c r="N732" s="44"/>
      <c r="O732" s="45"/>
      <c r="P732" s="44"/>
      <c r="Q732" s="46"/>
      <c r="R732" s="45"/>
      <c r="S732" s="44"/>
      <c r="T732" s="44"/>
      <c r="U732" s="47"/>
      <c r="V732" s="47"/>
      <c r="X732" s="43"/>
      <c r="Y732" s="20"/>
      <c r="AE732" s="20"/>
    </row>
    <row r="733" customFormat="false" ht="15.75" hidden="false" customHeight="true" outlineLevel="0" collapsed="false">
      <c r="A733" s="37"/>
      <c r="B733" s="38"/>
      <c r="C733" s="39"/>
      <c r="D733" s="20"/>
      <c r="E733" s="40"/>
      <c r="F733" s="40"/>
      <c r="G733" s="41"/>
      <c r="H733" s="40"/>
      <c r="I733" s="40"/>
      <c r="J733" s="40"/>
      <c r="L733" s="42"/>
      <c r="M733" s="43"/>
      <c r="N733" s="44"/>
      <c r="O733" s="45"/>
      <c r="P733" s="44"/>
      <c r="Q733" s="46"/>
      <c r="R733" s="45"/>
      <c r="S733" s="44"/>
      <c r="T733" s="44"/>
      <c r="U733" s="47"/>
      <c r="V733" s="47"/>
      <c r="X733" s="43"/>
      <c r="Y733" s="20"/>
      <c r="AE733" s="20"/>
    </row>
    <row r="734" customFormat="false" ht="15.75" hidden="false" customHeight="true" outlineLevel="0" collapsed="false">
      <c r="A734" s="37"/>
      <c r="B734" s="38"/>
      <c r="C734" s="39"/>
      <c r="D734" s="20"/>
      <c r="E734" s="40"/>
      <c r="F734" s="40"/>
      <c r="G734" s="41"/>
      <c r="H734" s="40"/>
      <c r="I734" s="40"/>
      <c r="J734" s="40"/>
      <c r="L734" s="42"/>
      <c r="M734" s="43"/>
      <c r="N734" s="44"/>
      <c r="O734" s="45"/>
      <c r="P734" s="44"/>
      <c r="Q734" s="46"/>
      <c r="R734" s="45"/>
      <c r="S734" s="44"/>
      <c r="T734" s="44"/>
      <c r="U734" s="47"/>
      <c r="V734" s="47"/>
      <c r="X734" s="43"/>
      <c r="Y734" s="20"/>
      <c r="AE734" s="20"/>
    </row>
    <row r="735" customFormat="false" ht="15.75" hidden="false" customHeight="true" outlineLevel="0" collapsed="false">
      <c r="A735" s="37"/>
      <c r="B735" s="38"/>
      <c r="C735" s="39"/>
      <c r="D735" s="20"/>
      <c r="E735" s="40"/>
      <c r="F735" s="40"/>
      <c r="G735" s="41"/>
      <c r="H735" s="40"/>
      <c r="I735" s="40"/>
      <c r="J735" s="40"/>
      <c r="L735" s="42"/>
      <c r="M735" s="43"/>
      <c r="N735" s="44"/>
      <c r="O735" s="45"/>
      <c r="P735" s="44"/>
      <c r="Q735" s="46"/>
      <c r="R735" s="45"/>
      <c r="S735" s="44"/>
      <c r="T735" s="44"/>
      <c r="U735" s="47"/>
      <c r="V735" s="47"/>
      <c r="X735" s="43"/>
      <c r="Y735" s="20"/>
      <c r="AE735" s="20"/>
    </row>
    <row r="736" customFormat="false" ht="15.75" hidden="false" customHeight="true" outlineLevel="0" collapsed="false">
      <c r="A736" s="37"/>
      <c r="B736" s="38"/>
      <c r="C736" s="39"/>
      <c r="D736" s="20"/>
      <c r="E736" s="40"/>
      <c r="F736" s="40"/>
      <c r="G736" s="41"/>
      <c r="H736" s="40"/>
      <c r="I736" s="40"/>
      <c r="J736" s="40"/>
      <c r="L736" s="42"/>
      <c r="M736" s="43"/>
      <c r="N736" s="44"/>
      <c r="O736" s="45"/>
      <c r="P736" s="44"/>
      <c r="Q736" s="46"/>
      <c r="R736" s="45"/>
      <c r="S736" s="44"/>
      <c r="T736" s="44"/>
      <c r="U736" s="47"/>
      <c r="V736" s="47"/>
      <c r="X736" s="43"/>
      <c r="Y736" s="20"/>
      <c r="AE736" s="20"/>
    </row>
    <row r="737" customFormat="false" ht="15.75" hidden="false" customHeight="true" outlineLevel="0" collapsed="false">
      <c r="A737" s="37"/>
      <c r="B737" s="38"/>
      <c r="C737" s="39"/>
      <c r="D737" s="20"/>
      <c r="E737" s="40"/>
      <c r="F737" s="40"/>
      <c r="G737" s="41"/>
      <c r="H737" s="40"/>
      <c r="I737" s="40"/>
      <c r="J737" s="40"/>
      <c r="L737" s="42"/>
      <c r="M737" s="43"/>
      <c r="N737" s="44"/>
      <c r="O737" s="45"/>
      <c r="P737" s="44"/>
      <c r="Q737" s="46"/>
      <c r="R737" s="45"/>
      <c r="S737" s="44"/>
      <c r="T737" s="44"/>
      <c r="U737" s="47"/>
      <c r="V737" s="47"/>
      <c r="X737" s="43"/>
      <c r="Y737" s="20"/>
      <c r="AE737" s="20"/>
    </row>
    <row r="738" customFormat="false" ht="15.75" hidden="false" customHeight="true" outlineLevel="0" collapsed="false">
      <c r="A738" s="37"/>
      <c r="B738" s="38"/>
      <c r="C738" s="39"/>
      <c r="D738" s="20"/>
      <c r="E738" s="40"/>
      <c r="F738" s="40"/>
      <c r="G738" s="41"/>
      <c r="H738" s="40"/>
      <c r="I738" s="40"/>
      <c r="J738" s="40"/>
      <c r="L738" s="42"/>
      <c r="M738" s="43"/>
      <c r="N738" s="44"/>
      <c r="O738" s="45"/>
      <c r="P738" s="44"/>
      <c r="Q738" s="46"/>
      <c r="R738" s="45"/>
      <c r="S738" s="44"/>
      <c r="T738" s="44"/>
      <c r="U738" s="47"/>
      <c r="V738" s="47"/>
      <c r="X738" s="43"/>
      <c r="Y738" s="20"/>
      <c r="AE738" s="20"/>
    </row>
    <row r="739" customFormat="false" ht="15.75" hidden="false" customHeight="true" outlineLevel="0" collapsed="false">
      <c r="A739" s="37"/>
      <c r="B739" s="38"/>
      <c r="C739" s="39"/>
      <c r="D739" s="20"/>
      <c r="E739" s="40"/>
      <c r="F739" s="40"/>
      <c r="G739" s="41"/>
      <c r="H739" s="40"/>
      <c r="I739" s="40"/>
      <c r="J739" s="40"/>
      <c r="L739" s="42"/>
      <c r="M739" s="43"/>
      <c r="N739" s="44"/>
      <c r="O739" s="45"/>
      <c r="P739" s="44"/>
      <c r="Q739" s="46"/>
      <c r="R739" s="45"/>
      <c r="S739" s="44"/>
      <c r="T739" s="44"/>
      <c r="U739" s="47"/>
      <c r="V739" s="47"/>
      <c r="X739" s="43"/>
      <c r="Y739" s="20"/>
      <c r="AE739" s="20"/>
    </row>
    <row r="740" customFormat="false" ht="15.75" hidden="false" customHeight="true" outlineLevel="0" collapsed="false">
      <c r="A740" s="37"/>
      <c r="B740" s="38"/>
      <c r="C740" s="39"/>
      <c r="D740" s="20"/>
      <c r="E740" s="40"/>
      <c r="F740" s="40"/>
      <c r="G740" s="41"/>
      <c r="H740" s="40"/>
      <c r="I740" s="40"/>
      <c r="J740" s="40"/>
      <c r="L740" s="42"/>
      <c r="M740" s="43"/>
      <c r="N740" s="44"/>
      <c r="O740" s="45"/>
      <c r="P740" s="44"/>
      <c r="Q740" s="46"/>
      <c r="R740" s="45"/>
      <c r="S740" s="44"/>
      <c r="T740" s="44"/>
      <c r="U740" s="47"/>
      <c r="V740" s="47"/>
      <c r="X740" s="43"/>
      <c r="Y740" s="20"/>
      <c r="AE740" s="20"/>
    </row>
    <row r="741" customFormat="false" ht="15.75" hidden="false" customHeight="true" outlineLevel="0" collapsed="false">
      <c r="A741" s="37"/>
      <c r="B741" s="38"/>
      <c r="C741" s="39"/>
      <c r="D741" s="20"/>
      <c r="E741" s="40"/>
      <c r="F741" s="40"/>
      <c r="G741" s="41"/>
      <c r="H741" s="40"/>
      <c r="I741" s="40"/>
      <c r="J741" s="40"/>
      <c r="L741" s="42"/>
      <c r="M741" s="43"/>
      <c r="N741" s="44"/>
      <c r="O741" s="45"/>
      <c r="P741" s="44"/>
      <c r="Q741" s="46"/>
      <c r="R741" s="45"/>
      <c r="S741" s="44"/>
      <c r="T741" s="44"/>
      <c r="U741" s="47"/>
      <c r="V741" s="47"/>
      <c r="X741" s="43"/>
      <c r="Y741" s="20"/>
      <c r="AE741" s="20"/>
    </row>
    <row r="742" customFormat="false" ht="15.75" hidden="false" customHeight="true" outlineLevel="0" collapsed="false">
      <c r="A742" s="37"/>
      <c r="B742" s="38"/>
      <c r="C742" s="39"/>
      <c r="D742" s="20"/>
      <c r="E742" s="40"/>
      <c r="F742" s="40"/>
      <c r="G742" s="41"/>
      <c r="H742" s="40"/>
      <c r="I742" s="40"/>
      <c r="J742" s="40"/>
      <c r="L742" s="42"/>
      <c r="M742" s="43"/>
      <c r="N742" s="44"/>
      <c r="O742" s="45"/>
      <c r="P742" s="44"/>
      <c r="Q742" s="46"/>
      <c r="R742" s="45"/>
      <c r="S742" s="44"/>
      <c r="T742" s="44"/>
      <c r="U742" s="47"/>
      <c r="V742" s="47"/>
      <c r="X742" s="43"/>
      <c r="Y742" s="20"/>
      <c r="AE742" s="20"/>
    </row>
    <row r="743" customFormat="false" ht="15.75" hidden="false" customHeight="true" outlineLevel="0" collapsed="false">
      <c r="A743" s="37"/>
      <c r="B743" s="38"/>
      <c r="C743" s="39"/>
      <c r="D743" s="20"/>
      <c r="E743" s="40"/>
      <c r="F743" s="40"/>
      <c r="G743" s="41"/>
      <c r="H743" s="40"/>
      <c r="I743" s="40"/>
      <c r="J743" s="40"/>
      <c r="L743" s="42"/>
      <c r="M743" s="43"/>
      <c r="N743" s="44"/>
      <c r="O743" s="45"/>
      <c r="P743" s="44"/>
      <c r="Q743" s="46"/>
      <c r="R743" s="45"/>
      <c r="S743" s="44"/>
      <c r="T743" s="44"/>
      <c r="U743" s="47"/>
      <c r="V743" s="47"/>
      <c r="X743" s="43"/>
      <c r="Y743" s="20"/>
      <c r="AE743" s="20"/>
    </row>
    <row r="744" customFormat="false" ht="15.75" hidden="false" customHeight="true" outlineLevel="0" collapsed="false">
      <c r="A744" s="37"/>
      <c r="B744" s="38"/>
      <c r="C744" s="39"/>
      <c r="D744" s="20"/>
      <c r="E744" s="40"/>
      <c r="F744" s="40"/>
      <c r="G744" s="41"/>
      <c r="H744" s="40"/>
      <c r="I744" s="40"/>
      <c r="J744" s="40"/>
      <c r="L744" s="42"/>
      <c r="M744" s="43"/>
      <c r="N744" s="44"/>
      <c r="O744" s="45"/>
      <c r="P744" s="44"/>
      <c r="Q744" s="46"/>
      <c r="R744" s="45"/>
      <c r="S744" s="44"/>
      <c r="T744" s="44"/>
      <c r="U744" s="47"/>
      <c r="V744" s="47"/>
      <c r="X744" s="43"/>
      <c r="Y744" s="20"/>
      <c r="AE744" s="20"/>
    </row>
    <row r="745" customFormat="false" ht="15.75" hidden="false" customHeight="true" outlineLevel="0" collapsed="false">
      <c r="A745" s="37"/>
      <c r="B745" s="38"/>
      <c r="C745" s="39"/>
      <c r="D745" s="20"/>
      <c r="E745" s="40"/>
      <c r="F745" s="40"/>
      <c r="G745" s="41"/>
      <c r="H745" s="40"/>
      <c r="I745" s="40"/>
      <c r="J745" s="40"/>
      <c r="L745" s="42"/>
      <c r="M745" s="43"/>
      <c r="N745" s="44"/>
      <c r="O745" s="45"/>
      <c r="P745" s="44"/>
      <c r="Q745" s="46"/>
      <c r="R745" s="45"/>
      <c r="S745" s="44"/>
      <c r="T745" s="44"/>
      <c r="U745" s="47"/>
      <c r="V745" s="47"/>
      <c r="X745" s="43"/>
      <c r="Y745" s="20"/>
      <c r="AE745" s="20"/>
    </row>
    <row r="746" customFormat="false" ht="15.75" hidden="false" customHeight="true" outlineLevel="0" collapsed="false">
      <c r="A746" s="37"/>
      <c r="B746" s="38"/>
      <c r="C746" s="39"/>
      <c r="D746" s="20"/>
      <c r="E746" s="40"/>
      <c r="F746" s="40"/>
      <c r="G746" s="41"/>
      <c r="H746" s="40"/>
      <c r="I746" s="40"/>
      <c r="J746" s="40"/>
      <c r="L746" s="42"/>
      <c r="M746" s="43"/>
      <c r="N746" s="44"/>
      <c r="O746" s="45"/>
      <c r="P746" s="44"/>
      <c r="Q746" s="46"/>
      <c r="R746" s="45"/>
      <c r="S746" s="44"/>
      <c r="T746" s="44"/>
      <c r="U746" s="47"/>
      <c r="V746" s="47"/>
      <c r="X746" s="43"/>
      <c r="Y746" s="20"/>
      <c r="AE746" s="20"/>
    </row>
    <row r="747" customFormat="false" ht="15.75" hidden="false" customHeight="true" outlineLevel="0" collapsed="false">
      <c r="A747" s="37"/>
      <c r="B747" s="38"/>
      <c r="C747" s="39"/>
      <c r="D747" s="20"/>
      <c r="E747" s="40"/>
      <c r="F747" s="40"/>
      <c r="G747" s="41"/>
      <c r="H747" s="40"/>
      <c r="I747" s="40"/>
      <c r="J747" s="40"/>
      <c r="L747" s="42"/>
      <c r="M747" s="43"/>
      <c r="N747" s="44"/>
      <c r="O747" s="45"/>
      <c r="P747" s="44"/>
      <c r="Q747" s="46"/>
      <c r="R747" s="45"/>
      <c r="S747" s="44"/>
      <c r="T747" s="44"/>
      <c r="U747" s="47"/>
      <c r="V747" s="47"/>
      <c r="X747" s="43"/>
      <c r="Y747" s="20"/>
      <c r="AE747" s="20"/>
    </row>
    <row r="748" customFormat="false" ht="15.75" hidden="false" customHeight="true" outlineLevel="0" collapsed="false">
      <c r="A748" s="37"/>
      <c r="B748" s="38"/>
      <c r="C748" s="39"/>
      <c r="D748" s="20"/>
      <c r="E748" s="40"/>
      <c r="F748" s="40"/>
      <c r="G748" s="41"/>
      <c r="H748" s="40"/>
      <c r="I748" s="40"/>
      <c r="J748" s="40"/>
      <c r="L748" s="42"/>
      <c r="M748" s="43"/>
      <c r="N748" s="44"/>
      <c r="O748" s="45"/>
      <c r="P748" s="44"/>
      <c r="Q748" s="46"/>
      <c r="R748" s="45"/>
      <c r="S748" s="44"/>
      <c r="T748" s="44"/>
      <c r="U748" s="47"/>
      <c r="V748" s="47"/>
      <c r="X748" s="43"/>
      <c r="Y748" s="20"/>
      <c r="AE748" s="20"/>
    </row>
    <row r="749" customFormat="false" ht="15.75" hidden="false" customHeight="true" outlineLevel="0" collapsed="false">
      <c r="A749" s="37"/>
      <c r="B749" s="38"/>
      <c r="C749" s="39"/>
      <c r="D749" s="20"/>
      <c r="E749" s="40"/>
      <c r="F749" s="40"/>
      <c r="G749" s="41"/>
      <c r="H749" s="40"/>
      <c r="I749" s="40"/>
      <c r="J749" s="40"/>
      <c r="L749" s="42"/>
      <c r="M749" s="43"/>
      <c r="N749" s="44"/>
      <c r="O749" s="45"/>
      <c r="P749" s="44"/>
      <c r="Q749" s="46"/>
      <c r="R749" s="45"/>
      <c r="S749" s="44"/>
      <c r="T749" s="44"/>
      <c r="U749" s="47"/>
      <c r="V749" s="47"/>
      <c r="X749" s="43"/>
      <c r="Y749" s="20"/>
      <c r="AE749" s="20"/>
    </row>
    <row r="750" customFormat="false" ht="15.75" hidden="false" customHeight="true" outlineLevel="0" collapsed="false">
      <c r="A750" s="37"/>
      <c r="B750" s="38"/>
      <c r="C750" s="39"/>
      <c r="D750" s="20"/>
      <c r="E750" s="40"/>
      <c r="F750" s="40"/>
      <c r="G750" s="41"/>
      <c r="H750" s="40"/>
      <c r="I750" s="40"/>
      <c r="J750" s="40"/>
      <c r="L750" s="42"/>
      <c r="M750" s="43"/>
      <c r="N750" s="44"/>
      <c r="O750" s="45"/>
      <c r="P750" s="44"/>
      <c r="Q750" s="46"/>
      <c r="R750" s="45"/>
      <c r="S750" s="44"/>
      <c r="T750" s="44"/>
      <c r="U750" s="47"/>
      <c r="V750" s="47"/>
      <c r="X750" s="43"/>
      <c r="Y750" s="20"/>
      <c r="AE750" s="20"/>
    </row>
    <row r="751" customFormat="false" ht="15.75" hidden="false" customHeight="true" outlineLevel="0" collapsed="false">
      <c r="A751" s="37"/>
      <c r="B751" s="38"/>
      <c r="C751" s="39"/>
      <c r="D751" s="20"/>
      <c r="E751" s="40"/>
      <c r="F751" s="40"/>
      <c r="G751" s="41"/>
      <c r="H751" s="40"/>
      <c r="I751" s="40"/>
      <c r="J751" s="40"/>
      <c r="L751" s="42"/>
      <c r="M751" s="43"/>
      <c r="N751" s="44"/>
      <c r="O751" s="45"/>
      <c r="P751" s="44"/>
      <c r="Q751" s="46"/>
      <c r="R751" s="45"/>
      <c r="S751" s="44"/>
      <c r="T751" s="44"/>
      <c r="U751" s="47"/>
      <c r="V751" s="47"/>
      <c r="X751" s="43"/>
      <c r="Y751" s="20"/>
      <c r="AE751" s="20"/>
    </row>
    <row r="752" customFormat="false" ht="15.75" hidden="false" customHeight="true" outlineLevel="0" collapsed="false">
      <c r="A752" s="37"/>
      <c r="B752" s="38"/>
      <c r="C752" s="39"/>
      <c r="D752" s="20"/>
      <c r="E752" s="40"/>
      <c r="F752" s="40"/>
      <c r="G752" s="41"/>
      <c r="H752" s="40"/>
      <c r="I752" s="40"/>
      <c r="J752" s="40"/>
      <c r="L752" s="42"/>
      <c r="M752" s="43"/>
      <c r="N752" s="44"/>
      <c r="O752" s="45"/>
      <c r="P752" s="44"/>
      <c r="Q752" s="46"/>
      <c r="R752" s="45"/>
      <c r="S752" s="44"/>
      <c r="T752" s="44"/>
      <c r="U752" s="47"/>
      <c r="V752" s="47"/>
      <c r="X752" s="43"/>
      <c r="Y752" s="20"/>
      <c r="AE752" s="20"/>
    </row>
    <row r="753" customFormat="false" ht="15.75" hidden="false" customHeight="true" outlineLevel="0" collapsed="false">
      <c r="A753" s="37"/>
      <c r="B753" s="38"/>
      <c r="C753" s="39"/>
      <c r="D753" s="20"/>
      <c r="E753" s="40"/>
      <c r="F753" s="40"/>
      <c r="G753" s="41"/>
      <c r="H753" s="40"/>
      <c r="I753" s="40"/>
      <c r="J753" s="40"/>
      <c r="L753" s="42"/>
      <c r="M753" s="43"/>
      <c r="N753" s="44"/>
      <c r="O753" s="45"/>
      <c r="P753" s="44"/>
      <c r="Q753" s="46"/>
      <c r="R753" s="45"/>
      <c r="S753" s="44"/>
      <c r="T753" s="44"/>
      <c r="U753" s="47"/>
      <c r="V753" s="47"/>
      <c r="X753" s="43"/>
      <c r="Y753" s="20"/>
      <c r="AE753" s="20"/>
    </row>
    <row r="754" customFormat="false" ht="15.75" hidden="false" customHeight="true" outlineLevel="0" collapsed="false">
      <c r="A754" s="37"/>
      <c r="B754" s="38"/>
      <c r="C754" s="39"/>
      <c r="D754" s="20"/>
      <c r="E754" s="40"/>
      <c r="F754" s="40"/>
      <c r="G754" s="41"/>
      <c r="H754" s="40"/>
      <c r="I754" s="40"/>
      <c r="J754" s="40"/>
      <c r="L754" s="42"/>
      <c r="M754" s="43"/>
      <c r="N754" s="44"/>
      <c r="O754" s="45"/>
      <c r="P754" s="44"/>
      <c r="Q754" s="46"/>
      <c r="R754" s="45"/>
      <c r="S754" s="44"/>
      <c r="T754" s="44"/>
      <c r="U754" s="47"/>
      <c r="V754" s="47"/>
      <c r="X754" s="43"/>
      <c r="Y754" s="20"/>
      <c r="AE754" s="20"/>
    </row>
    <row r="755" customFormat="false" ht="15.75" hidden="false" customHeight="true" outlineLevel="0" collapsed="false">
      <c r="A755" s="37"/>
      <c r="B755" s="38"/>
      <c r="C755" s="39"/>
      <c r="D755" s="20"/>
      <c r="E755" s="40"/>
      <c r="F755" s="40"/>
      <c r="G755" s="41"/>
      <c r="H755" s="40"/>
      <c r="I755" s="40"/>
      <c r="J755" s="40"/>
      <c r="L755" s="42"/>
      <c r="M755" s="43"/>
      <c r="N755" s="44"/>
      <c r="O755" s="45"/>
      <c r="P755" s="44"/>
      <c r="Q755" s="46"/>
      <c r="R755" s="45"/>
      <c r="S755" s="44"/>
      <c r="T755" s="44"/>
      <c r="U755" s="47"/>
      <c r="V755" s="47"/>
      <c r="X755" s="43"/>
      <c r="Y755" s="20"/>
      <c r="AE755" s="20"/>
    </row>
    <row r="756" customFormat="false" ht="15.75" hidden="false" customHeight="true" outlineLevel="0" collapsed="false">
      <c r="A756" s="37"/>
      <c r="B756" s="38"/>
      <c r="C756" s="39"/>
      <c r="D756" s="20"/>
      <c r="E756" s="40"/>
      <c r="F756" s="40"/>
      <c r="G756" s="41"/>
      <c r="H756" s="40"/>
      <c r="I756" s="40"/>
      <c r="J756" s="40"/>
      <c r="L756" s="42"/>
      <c r="M756" s="43"/>
      <c r="N756" s="44"/>
      <c r="O756" s="45"/>
      <c r="P756" s="44"/>
      <c r="Q756" s="46"/>
      <c r="R756" s="45"/>
      <c r="S756" s="44"/>
      <c r="T756" s="44"/>
      <c r="U756" s="47"/>
      <c r="V756" s="47"/>
      <c r="X756" s="43"/>
      <c r="Y756" s="20"/>
      <c r="AE756" s="20"/>
    </row>
    <row r="757" customFormat="false" ht="15.75" hidden="false" customHeight="true" outlineLevel="0" collapsed="false">
      <c r="A757" s="37"/>
      <c r="B757" s="38"/>
      <c r="C757" s="39"/>
      <c r="D757" s="20"/>
      <c r="E757" s="40"/>
      <c r="F757" s="40"/>
      <c r="G757" s="41"/>
      <c r="H757" s="40"/>
      <c r="I757" s="40"/>
      <c r="J757" s="40"/>
      <c r="L757" s="42"/>
      <c r="M757" s="43"/>
      <c r="N757" s="44"/>
      <c r="O757" s="45"/>
      <c r="P757" s="44"/>
      <c r="Q757" s="46"/>
      <c r="R757" s="45"/>
      <c r="S757" s="44"/>
      <c r="T757" s="44"/>
      <c r="U757" s="47"/>
      <c r="V757" s="47"/>
      <c r="X757" s="43"/>
      <c r="Y757" s="20"/>
      <c r="AE757" s="20"/>
    </row>
    <row r="758" customFormat="false" ht="15.75" hidden="false" customHeight="true" outlineLevel="0" collapsed="false">
      <c r="A758" s="37"/>
      <c r="B758" s="38"/>
      <c r="C758" s="39"/>
      <c r="D758" s="20"/>
      <c r="E758" s="40"/>
      <c r="F758" s="40"/>
      <c r="G758" s="41"/>
      <c r="H758" s="40"/>
      <c r="I758" s="40"/>
      <c r="J758" s="40"/>
      <c r="L758" s="42"/>
      <c r="M758" s="43"/>
      <c r="N758" s="44"/>
      <c r="O758" s="45"/>
      <c r="P758" s="44"/>
      <c r="Q758" s="46"/>
      <c r="R758" s="45"/>
      <c r="S758" s="44"/>
      <c r="T758" s="44"/>
      <c r="U758" s="47"/>
      <c r="V758" s="47"/>
      <c r="X758" s="43"/>
      <c r="Y758" s="20"/>
      <c r="AE758" s="20"/>
    </row>
    <row r="759" customFormat="false" ht="15.75" hidden="false" customHeight="true" outlineLevel="0" collapsed="false">
      <c r="A759" s="37"/>
      <c r="B759" s="38"/>
      <c r="C759" s="39"/>
      <c r="D759" s="20"/>
      <c r="E759" s="40"/>
      <c r="F759" s="40"/>
      <c r="G759" s="41"/>
      <c r="H759" s="40"/>
      <c r="I759" s="40"/>
      <c r="J759" s="40"/>
      <c r="L759" s="42"/>
      <c r="M759" s="43"/>
      <c r="N759" s="44"/>
      <c r="O759" s="45"/>
      <c r="P759" s="44"/>
      <c r="Q759" s="46"/>
      <c r="R759" s="45"/>
      <c r="S759" s="44"/>
      <c r="T759" s="44"/>
      <c r="U759" s="47"/>
      <c r="V759" s="47"/>
      <c r="X759" s="43"/>
      <c r="Y759" s="20"/>
      <c r="AE759" s="20"/>
    </row>
    <row r="760" customFormat="false" ht="15.75" hidden="false" customHeight="true" outlineLevel="0" collapsed="false">
      <c r="A760" s="37"/>
      <c r="B760" s="38"/>
      <c r="C760" s="39"/>
      <c r="D760" s="20"/>
      <c r="E760" s="40"/>
      <c r="F760" s="40"/>
      <c r="G760" s="41"/>
      <c r="H760" s="40"/>
      <c r="I760" s="40"/>
      <c r="J760" s="40"/>
      <c r="L760" s="42"/>
      <c r="M760" s="43"/>
      <c r="N760" s="44"/>
      <c r="O760" s="45"/>
      <c r="P760" s="44"/>
      <c r="Q760" s="46"/>
      <c r="R760" s="45"/>
      <c r="S760" s="44"/>
      <c r="T760" s="44"/>
      <c r="U760" s="47"/>
      <c r="V760" s="47"/>
      <c r="X760" s="43"/>
      <c r="Y760" s="20"/>
      <c r="AE760" s="20"/>
    </row>
    <row r="761" customFormat="false" ht="15.75" hidden="false" customHeight="true" outlineLevel="0" collapsed="false">
      <c r="A761" s="37"/>
      <c r="B761" s="38"/>
      <c r="C761" s="39"/>
      <c r="D761" s="20"/>
      <c r="E761" s="40"/>
      <c r="F761" s="40"/>
      <c r="G761" s="41"/>
      <c r="H761" s="40"/>
      <c r="I761" s="40"/>
      <c r="J761" s="40"/>
      <c r="L761" s="42"/>
      <c r="M761" s="43"/>
      <c r="N761" s="44"/>
      <c r="O761" s="45"/>
      <c r="P761" s="44"/>
      <c r="Q761" s="46"/>
      <c r="R761" s="45"/>
      <c r="S761" s="44"/>
      <c r="T761" s="44"/>
      <c r="U761" s="47"/>
      <c r="V761" s="47"/>
      <c r="X761" s="43"/>
      <c r="Y761" s="20"/>
      <c r="AE761" s="20"/>
    </row>
    <row r="762" customFormat="false" ht="15.75" hidden="false" customHeight="true" outlineLevel="0" collapsed="false">
      <c r="A762" s="37"/>
      <c r="B762" s="38"/>
      <c r="C762" s="39"/>
      <c r="D762" s="20"/>
      <c r="E762" s="40"/>
      <c r="F762" s="40"/>
      <c r="G762" s="41"/>
      <c r="H762" s="40"/>
      <c r="I762" s="40"/>
      <c r="J762" s="40"/>
      <c r="L762" s="42"/>
      <c r="M762" s="43"/>
      <c r="N762" s="44"/>
      <c r="O762" s="45"/>
      <c r="P762" s="44"/>
      <c r="Q762" s="46"/>
      <c r="R762" s="45"/>
      <c r="S762" s="44"/>
      <c r="T762" s="44"/>
      <c r="U762" s="47"/>
      <c r="V762" s="47"/>
      <c r="X762" s="43"/>
      <c r="Y762" s="20"/>
      <c r="AE762" s="20"/>
    </row>
    <row r="763" customFormat="false" ht="15.75" hidden="false" customHeight="true" outlineLevel="0" collapsed="false">
      <c r="A763" s="37"/>
      <c r="B763" s="38"/>
      <c r="C763" s="39"/>
      <c r="D763" s="20"/>
      <c r="E763" s="40"/>
      <c r="F763" s="40"/>
      <c r="G763" s="41"/>
      <c r="H763" s="40"/>
      <c r="I763" s="40"/>
      <c r="J763" s="40"/>
      <c r="L763" s="42"/>
      <c r="M763" s="43"/>
      <c r="N763" s="44"/>
      <c r="O763" s="45"/>
      <c r="P763" s="44"/>
      <c r="Q763" s="46"/>
      <c r="R763" s="45"/>
      <c r="S763" s="44"/>
      <c r="T763" s="44"/>
      <c r="U763" s="47"/>
      <c r="V763" s="47"/>
      <c r="X763" s="43"/>
      <c r="Y763" s="20"/>
      <c r="AE763" s="20"/>
    </row>
    <row r="764" customFormat="false" ht="15.75" hidden="false" customHeight="true" outlineLevel="0" collapsed="false">
      <c r="A764" s="37"/>
      <c r="B764" s="38"/>
      <c r="C764" s="39"/>
      <c r="D764" s="20"/>
      <c r="E764" s="40"/>
      <c r="F764" s="40"/>
      <c r="G764" s="41"/>
      <c r="H764" s="40"/>
      <c r="I764" s="40"/>
      <c r="J764" s="40"/>
      <c r="L764" s="42"/>
      <c r="M764" s="43"/>
      <c r="N764" s="44"/>
      <c r="O764" s="45"/>
      <c r="P764" s="44"/>
      <c r="Q764" s="46"/>
      <c r="R764" s="45"/>
      <c r="S764" s="44"/>
      <c r="T764" s="44"/>
      <c r="U764" s="47"/>
      <c r="V764" s="47"/>
      <c r="X764" s="43"/>
      <c r="Y764" s="20"/>
      <c r="AE764" s="20"/>
    </row>
    <row r="765" customFormat="false" ht="15.75" hidden="false" customHeight="true" outlineLevel="0" collapsed="false">
      <c r="A765" s="37"/>
      <c r="B765" s="38"/>
      <c r="C765" s="39"/>
      <c r="D765" s="20"/>
      <c r="E765" s="40"/>
      <c r="F765" s="40"/>
      <c r="G765" s="41"/>
      <c r="H765" s="40"/>
      <c r="I765" s="40"/>
      <c r="J765" s="40"/>
      <c r="L765" s="42"/>
      <c r="M765" s="43"/>
      <c r="N765" s="44"/>
      <c r="O765" s="45"/>
      <c r="P765" s="44"/>
      <c r="Q765" s="46"/>
      <c r="R765" s="45"/>
      <c r="S765" s="44"/>
      <c r="T765" s="44"/>
      <c r="U765" s="47"/>
      <c r="V765" s="47"/>
      <c r="X765" s="43"/>
      <c r="Y765" s="20"/>
      <c r="AE765" s="20"/>
    </row>
    <row r="766" customFormat="false" ht="15.75" hidden="false" customHeight="true" outlineLevel="0" collapsed="false">
      <c r="A766" s="37"/>
      <c r="B766" s="38"/>
      <c r="C766" s="39"/>
      <c r="D766" s="20"/>
      <c r="E766" s="40"/>
      <c r="F766" s="40"/>
      <c r="G766" s="41"/>
      <c r="H766" s="40"/>
      <c r="I766" s="40"/>
      <c r="J766" s="40"/>
      <c r="L766" s="42"/>
      <c r="M766" s="43"/>
      <c r="N766" s="44"/>
      <c r="O766" s="45"/>
      <c r="P766" s="44"/>
      <c r="Q766" s="46"/>
      <c r="R766" s="45"/>
      <c r="S766" s="44"/>
      <c r="T766" s="44"/>
      <c r="U766" s="47"/>
      <c r="V766" s="47"/>
      <c r="X766" s="43"/>
      <c r="Y766" s="20"/>
      <c r="AE766" s="20"/>
    </row>
    <row r="767" customFormat="false" ht="15.75" hidden="false" customHeight="true" outlineLevel="0" collapsed="false">
      <c r="A767" s="37"/>
      <c r="B767" s="38"/>
      <c r="C767" s="39"/>
      <c r="D767" s="20"/>
      <c r="E767" s="40"/>
      <c r="F767" s="40"/>
      <c r="G767" s="41"/>
      <c r="H767" s="40"/>
      <c r="I767" s="40"/>
      <c r="J767" s="40"/>
      <c r="L767" s="42"/>
      <c r="M767" s="43"/>
      <c r="N767" s="44"/>
      <c r="O767" s="45"/>
      <c r="P767" s="44"/>
      <c r="Q767" s="46"/>
      <c r="R767" s="45"/>
      <c r="S767" s="44"/>
      <c r="T767" s="44"/>
      <c r="U767" s="47"/>
      <c r="V767" s="47"/>
      <c r="X767" s="43"/>
      <c r="Y767" s="20"/>
      <c r="AE767" s="20"/>
    </row>
    <row r="768" customFormat="false" ht="15.75" hidden="false" customHeight="true" outlineLevel="0" collapsed="false">
      <c r="A768" s="37"/>
      <c r="B768" s="38"/>
      <c r="C768" s="39"/>
      <c r="D768" s="20"/>
      <c r="E768" s="40"/>
      <c r="F768" s="40"/>
      <c r="G768" s="41"/>
      <c r="H768" s="40"/>
      <c r="I768" s="40"/>
      <c r="J768" s="40"/>
      <c r="L768" s="42"/>
      <c r="M768" s="43"/>
      <c r="N768" s="44"/>
      <c r="O768" s="45"/>
      <c r="P768" s="44"/>
      <c r="Q768" s="46"/>
      <c r="R768" s="45"/>
      <c r="S768" s="44"/>
      <c r="T768" s="44"/>
      <c r="U768" s="47"/>
      <c r="V768" s="47"/>
      <c r="X768" s="43"/>
      <c r="Y768" s="20"/>
      <c r="AE768" s="20"/>
    </row>
    <row r="769" customFormat="false" ht="15.75" hidden="false" customHeight="true" outlineLevel="0" collapsed="false">
      <c r="A769" s="37"/>
      <c r="B769" s="38"/>
      <c r="C769" s="39"/>
      <c r="D769" s="20"/>
      <c r="E769" s="40"/>
      <c r="F769" s="40"/>
      <c r="G769" s="41"/>
      <c r="H769" s="40"/>
      <c r="I769" s="40"/>
      <c r="J769" s="40"/>
      <c r="L769" s="42"/>
      <c r="M769" s="43"/>
      <c r="N769" s="44"/>
      <c r="O769" s="45"/>
      <c r="P769" s="44"/>
      <c r="Q769" s="46"/>
      <c r="R769" s="45"/>
      <c r="S769" s="44"/>
      <c r="T769" s="44"/>
      <c r="U769" s="47"/>
      <c r="V769" s="47"/>
      <c r="X769" s="43"/>
      <c r="Y769" s="20"/>
      <c r="AE769" s="20"/>
    </row>
    <row r="770" customFormat="false" ht="15.75" hidden="false" customHeight="true" outlineLevel="0" collapsed="false">
      <c r="A770" s="37"/>
      <c r="B770" s="38"/>
      <c r="C770" s="39"/>
      <c r="D770" s="20"/>
      <c r="E770" s="40"/>
      <c r="F770" s="40"/>
      <c r="G770" s="41"/>
      <c r="H770" s="40"/>
      <c r="I770" s="40"/>
      <c r="J770" s="40"/>
      <c r="L770" s="42"/>
      <c r="M770" s="43"/>
      <c r="N770" s="44"/>
      <c r="O770" s="45"/>
      <c r="P770" s="44"/>
      <c r="Q770" s="46"/>
      <c r="R770" s="45"/>
      <c r="S770" s="44"/>
      <c r="T770" s="44"/>
      <c r="U770" s="47"/>
      <c r="V770" s="47"/>
      <c r="X770" s="43"/>
      <c r="Y770" s="20"/>
      <c r="AE770" s="20"/>
    </row>
    <row r="771" customFormat="false" ht="15.75" hidden="false" customHeight="true" outlineLevel="0" collapsed="false">
      <c r="A771" s="37"/>
      <c r="B771" s="38"/>
      <c r="C771" s="39"/>
      <c r="D771" s="20"/>
      <c r="E771" s="40"/>
      <c r="F771" s="40"/>
      <c r="G771" s="41"/>
      <c r="H771" s="40"/>
      <c r="I771" s="40"/>
      <c r="J771" s="40"/>
      <c r="L771" s="42"/>
      <c r="M771" s="43"/>
      <c r="N771" s="44"/>
      <c r="O771" s="45"/>
      <c r="P771" s="44"/>
      <c r="Q771" s="46"/>
      <c r="R771" s="45"/>
      <c r="S771" s="44"/>
      <c r="T771" s="44"/>
      <c r="U771" s="47"/>
      <c r="V771" s="47"/>
      <c r="X771" s="43"/>
      <c r="Y771" s="20"/>
      <c r="AE771" s="20"/>
    </row>
    <row r="772" customFormat="false" ht="15.75" hidden="false" customHeight="true" outlineLevel="0" collapsed="false">
      <c r="A772" s="37"/>
      <c r="B772" s="38"/>
      <c r="C772" s="39"/>
      <c r="D772" s="20"/>
      <c r="E772" s="40"/>
      <c r="F772" s="40"/>
      <c r="G772" s="41"/>
      <c r="H772" s="40"/>
      <c r="I772" s="40"/>
      <c r="J772" s="40"/>
      <c r="L772" s="42"/>
      <c r="M772" s="43"/>
      <c r="N772" s="44"/>
      <c r="O772" s="45"/>
      <c r="P772" s="44"/>
      <c r="Q772" s="46"/>
      <c r="R772" s="45"/>
      <c r="S772" s="44"/>
      <c r="T772" s="44"/>
      <c r="U772" s="47"/>
      <c r="V772" s="47"/>
      <c r="X772" s="43"/>
      <c r="Y772" s="20"/>
      <c r="AE772" s="20"/>
    </row>
    <row r="773" customFormat="false" ht="15.75" hidden="false" customHeight="true" outlineLevel="0" collapsed="false">
      <c r="A773" s="37"/>
      <c r="B773" s="38"/>
      <c r="C773" s="39"/>
      <c r="D773" s="20"/>
      <c r="E773" s="40"/>
      <c r="F773" s="40"/>
      <c r="G773" s="41"/>
      <c r="H773" s="40"/>
      <c r="I773" s="40"/>
      <c r="J773" s="40"/>
      <c r="L773" s="42"/>
      <c r="M773" s="43"/>
      <c r="N773" s="44"/>
      <c r="O773" s="45"/>
      <c r="P773" s="44"/>
      <c r="Q773" s="46"/>
      <c r="R773" s="45"/>
      <c r="S773" s="44"/>
      <c r="T773" s="44"/>
      <c r="U773" s="47"/>
      <c r="V773" s="47"/>
      <c r="X773" s="43"/>
      <c r="Y773" s="20"/>
      <c r="AE773" s="20"/>
    </row>
    <row r="774" customFormat="false" ht="15.75" hidden="false" customHeight="true" outlineLevel="0" collapsed="false">
      <c r="A774" s="37"/>
      <c r="B774" s="38"/>
      <c r="C774" s="39"/>
      <c r="D774" s="20"/>
      <c r="E774" s="40"/>
      <c r="F774" s="40"/>
      <c r="G774" s="41"/>
      <c r="H774" s="40"/>
      <c r="I774" s="40"/>
      <c r="J774" s="40"/>
      <c r="L774" s="42"/>
      <c r="M774" s="43"/>
      <c r="N774" s="44"/>
      <c r="O774" s="45"/>
      <c r="P774" s="44"/>
      <c r="Q774" s="46"/>
      <c r="R774" s="45"/>
      <c r="S774" s="44"/>
      <c r="T774" s="44"/>
      <c r="U774" s="47"/>
      <c r="V774" s="47"/>
      <c r="X774" s="43"/>
      <c r="Y774" s="20"/>
      <c r="AE774" s="20"/>
    </row>
    <row r="775" customFormat="false" ht="15.75" hidden="false" customHeight="true" outlineLevel="0" collapsed="false">
      <c r="A775" s="37"/>
      <c r="B775" s="38"/>
      <c r="C775" s="39"/>
      <c r="D775" s="20"/>
      <c r="E775" s="40"/>
      <c r="F775" s="40"/>
      <c r="G775" s="41"/>
      <c r="H775" s="40"/>
      <c r="I775" s="40"/>
      <c r="J775" s="40"/>
      <c r="L775" s="42"/>
      <c r="M775" s="43"/>
      <c r="N775" s="44"/>
      <c r="O775" s="45"/>
      <c r="P775" s="44"/>
      <c r="Q775" s="46"/>
      <c r="R775" s="45"/>
      <c r="S775" s="44"/>
      <c r="T775" s="44"/>
      <c r="U775" s="47"/>
      <c r="V775" s="47"/>
      <c r="X775" s="43"/>
      <c r="Y775" s="20"/>
      <c r="AE775" s="20"/>
    </row>
    <row r="776" customFormat="false" ht="15.75" hidden="false" customHeight="true" outlineLevel="0" collapsed="false">
      <c r="A776" s="37"/>
      <c r="B776" s="38"/>
      <c r="C776" s="39"/>
      <c r="D776" s="20"/>
      <c r="E776" s="40"/>
      <c r="F776" s="40"/>
      <c r="G776" s="41"/>
      <c r="H776" s="40"/>
      <c r="I776" s="40"/>
      <c r="J776" s="40"/>
      <c r="L776" s="42"/>
      <c r="M776" s="43"/>
      <c r="N776" s="44"/>
      <c r="O776" s="45"/>
      <c r="P776" s="44"/>
      <c r="Q776" s="46"/>
      <c r="R776" s="45"/>
      <c r="S776" s="44"/>
      <c r="T776" s="44"/>
      <c r="U776" s="47"/>
      <c r="V776" s="47"/>
      <c r="X776" s="43"/>
      <c r="Y776" s="20"/>
      <c r="AE776" s="20"/>
    </row>
    <row r="777" customFormat="false" ht="15.75" hidden="false" customHeight="true" outlineLevel="0" collapsed="false">
      <c r="A777" s="37"/>
      <c r="B777" s="38"/>
      <c r="C777" s="39"/>
      <c r="D777" s="20"/>
      <c r="E777" s="40"/>
      <c r="F777" s="40"/>
      <c r="G777" s="41"/>
      <c r="H777" s="40"/>
      <c r="I777" s="40"/>
      <c r="J777" s="40"/>
      <c r="L777" s="42"/>
      <c r="M777" s="43"/>
      <c r="N777" s="44"/>
      <c r="O777" s="45"/>
      <c r="P777" s="44"/>
      <c r="Q777" s="46"/>
      <c r="R777" s="45"/>
      <c r="S777" s="44"/>
      <c r="T777" s="44"/>
      <c r="U777" s="47"/>
      <c r="V777" s="47"/>
      <c r="X777" s="43"/>
      <c r="Y777" s="20"/>
      <c r="AE777" s="20"/>
    </row>
    <row r="778" customFormat="false" ht="15.75" hidden="false" customHeight="true" outlineLevel="0" collapsed="false">
      <c r="A778" s="37"/>
      <c r="B778" s="38"/>
      <c r="C778" s="39"/>
      <c r="D778" s="20"/>
      <c r="E778" s="40"/>
      <c r="F778" s="40"/>
      <c r="G778" s="41"/>
      <c r="H778" s="40"/>
      <c r="I778" s="40"/>
      <c r="J778" s="40"/>
      <c r="L778" s="42"/>
      <c r="M778" s="43"/>
      <c r="N778" s="44"/>
      <c r="O778" s="45"/>
      <c r="P778" s="44"/>
      <c r="Q778" s="46"/>
      <c r="R778" s="45"/>
      <c r="S778" s="44"/>
      <c r="T778" s="44"/>
      <c r="U778" s="47"/>
      <c r="V778" s="47"/>
      <c r="X778" s="43"/>
      <c r="Y778" s="20"/>
      <c r="AE778" s="20"/>
    </row>
    <row r="779" customFormat="false" ht="15.75" hidden="false" customHeight="true" outlineLevel="0" collapsed="false">
      <c r="A779" s="37"/>
      <c r="B779" s="38"/>
      <c r="C779" s="39"/>
      <c r="D779" s="20"/>
      <c r="E779" s="40"/>
      <c r="F779" s="40"/>
      <c r="G779" s="41"/>
      <c r="H779" s="40"/>
      <c r="I779" s="40"/>
      <c r="J779" s="40"/>
      <c r="L779" s="42"/>
      <c r="M779" s="43"/>
      <c r="N779" s="44"/>
      <c r="O779" s="45"/>
      <c r="P779" s="44"/>
      <c r="Q779" s="46"/>
      <c r="R779" s="45"/>
      <c r="S779" s="44"/>
      <c r="T779" s="44"/>
      <c r="U779" s="47"/>
      <c r="V779" s="47"/>
      <c r="X779" s="43"/>
      <c r="Y779" s="20"/>
      <c r="AE779" s="20"/>
    </row>
    <row r="780" customFormat="false" ht="15.75" hidden="false" customHeight="true" outlineLevel="0" collapsed="false">
      <c r="A780" s="37"/>
      <c r="B780" s="38"/>
      <c r="C780" s="39"/>
      <c r="D780" s="20"/>
      <c r="E780" s="40"/>
      <c r="F780" s="40"/>
      <c r="G780" s="41"/>
      <c r="H780" s="40"/>
      <c r="I780" s="40"/>
      <c r="J780" s="40"/>
      <c r="L780" s="42"/>
      <c r="M780" s="43"/>
      <c r="N780" s="44"/>
      <c r="O780" s="45"/>
      <c r="P780" s="44"/>
      <c r="Q780" s="46"/>
      <c r="R780" s="45"/>
      <c r="S780" s="44"/>
      <c r="T780" s="44"/>
      <c r="U780" s="47"/>
      <c r="V780" s="47"/>
      <c r="X780" s="43"/>
      <c r="Y780" s="20"/>
      <c r="AE780" s="20"/>
    </row>
    <row r="781" customFormat="false" ht="15.75" hidden="false" customHeight="true" outlineLevel="0" collapsed="false">
      <c r="A781" s="37"/>
      <c r="B781" s="38"/>
      <c r="C781" s="39"/>
      <c r="D781" s="20"/>
      <c r="E781" s="40"/>
      <c r="F781" s="40"/>
      <c r="G781" s="41"/>
      <c r="H781" s="40"/>
      <c r="I781" s="40"/>
      <c r="J781" s="40"/>
      <c r="L781" s="42"/>
      <c r="M781" s="43"/>
      <c r="N781" s="44"/>
      <c r="O781" s="45"/>
      <c r="P781" s="44"/>
      <c r="Q781" s="46"/>
      <c r="R781" s="45"/>
      <c r="S781" s="44"/>
      <c r="T781" s="44"/>
      <c r="U781" s="47"/>
      <c r="V781" s="47"/>
      <c r="X781" s="43"/>
      <c r="Y781" s="20"/>
      <c r="AE781" s="20"/>
    </row>
    <row r="782" customFormat="false" ht="15.75" hidden="false" customHeight="true" outlineLevel="0" collapsed="false">
      <c r="A782" s="37"/>
      <c r="B782" s="38"/>
      <c r="C782" s="39"/>
      <c r="D782" s="20"/>
      <c r="E782" s="40"/>
      <c r="F782" s="40"/>
      <c r="G782" s="41"/>
      <c r="H782" s="40"/>
      <c r="I782" s="40"/>
      <c r="J782" s="40"/>
      <c r="L782" s="42"/>
      <c r="M782" s="43"/>
      <c r="N782" s="44"/>
      <c r="O782" s="45"/>
      <c r="P782" s="44"/>
      <c r="Q782" s="46"/>
      <c r="R782" s="45"/>
      <c r="S782" s="44"/>
      <c r="T782" s="44"/>
      <c r="U782" s="47"/>
      <c r="V782" s="47"/>
      <c r="X782" s="43"/>
      <c r="Y782" s="20"/>
      <c r="AE782" s="20"/>
    </row>
    <row r="783" customFormat="false" ht="15.75" hidden="false" customHeight="true" outlineLevel="0" collapsed="false">
      <c r="A783" s="37"/>
      <c r="B783" s="38"/>
      <c r="C783" s="39"/>
      <c r="D783" s="20"/>
      <c r="E783" s="40"/>
      <c r="F783" s="40"/>
      <c r="G783" s="41"/>
      <c r="H783" s="40"/>
      <c r="I783" s="40"/>
      <c r="J783" s="40"/>
      <c r="L783" s="42"/>
      <c r="M783" s="43"/>
      <c r="N783" s="44"/>
      <c r="O783" s="45"/>
      <c r="P783" s="44"/>
      <c r="Q783" s="46"/>
      <c r="R783" s="45"/>
      <c r="S783" s="44"/>
      <c r="T783" s="44"/>
      <c r="U783" s="47"/>
      <c r="V783" s="47"/>
      <c r="X783" s="43"/>
      <c r="Y783" s="20"/>
      <c r="AE783" s="20"/>
    </row>
    <row r="784" customFormat="false" ht="15.75" hidden="false" customHeight="true" outlineLevel="0" collapsed="false">
      <c r="A784" s="37"/>
      <c r="B784" s="38"/>
      <c r="C784" s="39"/>
      <c r="D784" s="20"/>
      <c r="E784" s="40"/>
      <c r="F784" s="40"/>
      <c r="G784" s="41"/>
      <c r="H784" s="40"/>
      <c r="I784" s="40"/>
      <c r="J784" s="40"/>
      <c r="L784" s="42"/>
      <c r="M784" s="43"/>
      <c r="N784" s="44"/>
      <c r="O784" s="45"/>
      <c r="P784" s="44"/>
      <c r="Q784" s="46"/>
      <c r="R784" s="45"/>
      <c r="S784" s="44"/>
      <c r="T784" s="44"/>
      <c r="U784" s="47"/>
      <c r="V784" s="47"/>
      <c r="X784" s="43"/>
      <c r="Y784" s="20"/>
      <c r="AE784" s="20"/>
    </row>
    <row r="785" customFormat="false" ht="15.75" hidden="false" customHeight="true" outlineLevel="0" collapsed="false">
      <c r="A785" s="37"/>
      <c r="B785" s="38"/>
      <c r="C785" s="39"/>
      <c r="D785" s="20"/>
      <c r="E785" s="40"/>
      <c r="F785" s="40"/>
      <c r="G785" s="41"/>
      <c r="H785" s="40"/>
      <c r="I785" s="40"/>
      <c r="J785" s="40"/>
      <c r="L785" s="42"/>
      <c r="M785" s="43"/>
      <c r="N785" s="44"/>
      <c r="O785" s="45"/>
      <c r="P785" s="44"/>
      <c r="Q785" s="46"/>
      <c r="R785" s="45"/>
      <c r="S785" s="44"/>
      <c r="T785" s="44"/>
      <c r="U785" s="47"/>
      <c r="V785" s="47"/>
      <c r="X785" s="43"/>
      <c r="Y785" s="20"/>
      <c r="AE785" s="20"/>
    </row>
    <row r="786" customFormat="false" ht="15.75" hidden="false" customHeight="true" outlineLevel="0" collapsed="false">
      <c r="A786" s="37"/>
      <c r="B786" s="38"/>
      <c r="C786" s="39"/>
      <c r="D786" s="20"/>
      <c r="E786" s="40"/>
      <c r="F786" s="40"/>
      <c r="G786" s="41"/>
      <c r="H786" s="40"/>
      <c r="I786" s="40"/>
      <c r="J786" s="40"/>
      <c r="L786" s="42"/>
      <c r="M786" s="43"/>
      <c r="N786" s="44"/>
      <c r="O786" s="45"/>
      <c r="P786" s="44"/>
      <c r="Q786" s="46"/>
      <c r="R786" s="45"/>
      <c r="S786" s="44"/>
      <c r="T786" s="44"/>
      <c r="U786" s="47"/>
      <c r="V786" s="47"/>
      <c r="X786" s="43"/>
      <c r="Y786" s="20"/>
      <c r="AE786" s="20"/>
    </row>
    <row r="787" customFormat="false" ht="15.75" hidden="false" customHeight="true" outlineLevel="0" collapsed="false">
      <c r="A787" s="37"/>
      <c r="B787" s="38"/>
      <c r="C787" s="39"/>
      <c r="D787" s="20"/>
      <c r="E787" s="40"/>
      <c r="F787" s="40"/>
      <c r="G787" s="41"/>
      <c r="H787" s="40"/>
      <c r="I787" s="40"/>
      <c r="J787" s="40"/>
      <c r="L787" s="42"/>
      <c r="M787" s="43"/>
      <c r="N787" s="44"/>
      <c r="O787" s="45"/>
      <c r="P787" s="44"/>
      <c r="Q787" s="46"/>
      <c r="R787" s="45"/>
      <c r="S787" s="44"/>
      <c r="T787" s="44"/>
      <c r="U787" s="47"/>
      <c r="V787" s="47"/>
      <c r="X787" s="43"/>
      <c r="Y787" s="20"/>
      <c r="AE787" s="20"/>
    </row>
    <row r="788" customFormat="false" ht="15.75" hidden="false" customHeight="true" outlineLevel="0" collapsed="false">
      <c r="A788" s="37"/>
      <c r="B788" s="38"/>
      <c r="C788" s="39"/>
      <c r="D788" s="20"/>
      <c r="E788" s="40"/>
      <c r="F788" s="40"/>
      <c r="G788" s="41"/>
      <c r="H788" s="40"/>
      <c r="I788" s="40"/>
      <c r="J788" s="40"/>
      <c r="L788" s="42"/>
      <c r="M788" s="43"/>
      <c r="N788" s="44"/>
      <c r="O788" s="45"/>
      <c r="P788" s="44"/>
      <c r="Q788" s="46"/>
      <c r="R788" s="45"/>
      <c r="S788" s="44"/>
      <c r="T788" s="44"/>
      <c r="U788" s="47"/>
      <c r="V788" s="47"/>
      <c r="X788" s="43"/>
      <c r="Y788" s="20"/>
      <c r="AE788" s="20"/>
    </row>
    <row r="789" customFormat="false" ht="15.75" hidden="false" customHeight="true" outlineLevel="0" collapsed="false">
      <c r="A789" s="37"/>
      <c r="B789" s="38"/>
      <c r="C789" s="39"/>
      <c r="D789" s="20"/>
      <c r="E789" s="40"/>
      <c r="F789" s="40"/>
      <c r="G789" s="41"/>
      <c r="H789" s="40"/>
      <c r="I789" s="40"/>
      <c r="J789" s="40"/>
      <c r="L789" s="42"/>
      <c r="M789" s="43"/>
      <c r="N789" s="44"/>
      <c r="O789" s="45"/>
      <c r="P789" s="44"/>
      <c r="Q789" s="46"/>
      <c r="R789" s="45"/>
      <c r="S789" s="44"/>
      <c r="T789" s="44"/>
      <c r="U789" s="47"/>
      <c r="V789" s="47"/>
      <c r="X789" s="43"/>
      <c r="Y789" s="20"/>
      <c r="AE789" s="20"/>
    </row>
    <row r="790" customFormat="false" ht="15.75" hidden="false" customHeight="true" outlineLevel="0" collapsed="false">
      <c r="A790" s="37"/>
      <c r="B790" s="38"/>
      <c r="C790" s="39"/>
      <c r="D790" s="20"/>
      <c r="E790" s="40"/>
      <c r="F790" s="40"/>
      <c r="G790" s="41"/>
      <c r="H790" s="40"/>
      <c r="I790" s="40"/>
      <c r="J790" s="40"/>
      <c r="L790" s="42"/>
      <c r="M790" s="43"/>
      <c r="N790" s="44"/>
      <c r="O790" s="45"/>
      <c r="P790" s="44"/>
      <c r="Q790" s="46"/>
      <c r="R790" s="45"/>
      <c r="S790" s="44"/>
      <c r="T790" s="44"/>
      <c r="U790" s="47"/>
      <c r="V790" s="47"/>
      <c r="X790" s="43"/>
      <c r="Y790" s="20"/>
      <c r="AE790" s="20"/>
    </row>
    <row r="791" customFormat="false" ht="15.75" hidden="false" customHeight="true" outlineLevel="0" collapsed="false">
      <c r="A791" s="37"/>
      <c r="B791" s="38"/>
      <c r="C791" s="39"/>
      <c r="D791" s="20"/>
      <c r="E791" s="40"/>
      <c r="F791" s="40"/>
      <c r="G791" s="41"/>
      <c r="H791" s="40"/>
      <c r="I791" s="40"/>
      <c r="J791" s="40"/>
      <c r="L791" s="42"/>
      <c r="M791" s="43"/>
      <c r="N791" s="44"/>
      <c r="O791" s="45"/>
      <c r="P791" s="44"/>
      <c r="Q791" s="46"/>
      <c r="R791" s="45"/>
      <c r="S791" s="44"/>
      <c r="T791" s="44"/>
      <c r="U791" s="47"/>
      <c r="V791" s="47"/>
      <c r="X791" s="43"/>
      <c r="Y791" s="20"/>
      <c r="AE791" s="20"/>
    </row>
    <row r="792" customFormat="false" ht="15.75" hidden="false" customHeight="true" outlineLevel="0" collapsed="false">
      <c r="A792" s="37"/>
      <c r="B792" s="38"/>
      <c r="C792" s="39"/>
      <c r="D792" s="20"/>
      <c r="E792" s="40"/>
      <c r="F792" s="40"/>
      <c r="G792" s="41"/>
      <c r="H792" s="40"/>
      <c r="I792" s="40"/>
      <c r="J792" s="40"/>
      <c r="L792" s="42"/>
      <c r="M792" s="43"/>
      <c r="N792" s="44"/>
      <c r="O792" s="45"/>
      <c r="P792" s="44"/>
      <c r="Q792" s="46"/>
      <c r="R792" s="45"/>
      <c r="S792" s="44"/>
      <c r="T792" s="44"/>
      <c r="U792" s="47"/>
      <c r="V792" s="47"/>
      <c r="X792" s="43"/>
      <c r="Y792" s="20"/>
      <c r="AE792" s="20"/>
    </row>
    <row r="793" customFormat="false" ht="15.75" hidden="false" customHeight="true" outlineLevel="0" collapsed="false">
      <c r="A793" s="37"/>
      <c r="B793" s="38"/>
      <c r="C793" s="39"/>
      <c r="D793" s="20"/>
      <c r="E793" s="40"/>
      <c r="F793" s="40"/>
      <c r="G793" s="41"/>
      <c r="H793" s="40"/>
      <c r="I793" s="40"/>
      <c r="J793" s="40"/>
      <c r="L793" s="42"/>
      <c r="M793" s="43"/>
      <c r="N793" s="44"/>
      <c r="O793" s="45"/>
      <c r="P793" s="44"/>
      <c r="Q793" s="46"/>
      <c r="R793" s="45"/>
      <c r="S793" s="44"/>
      <c r="T793" s="44"/>
      <c r="U793" s="47"/>
      <c r="V793" s="47"/>
      <c r="X793" s="43"/>
      <c r="Y793" s="20"/>
      <c r="AE793" s="20"/>
    </row>
    <row r="794" customFormat="false" ht="15.75" hidden="false" customHeight="true" outlineLevel="0" collapsed="false">
      <c r="A794" s="37"/>
      <c r="B794" s="38"/>
      <c r="C794" s="39"/>
      <c r="D794" s="20"/>
      <c r="E794" s="40"/>
      <c r="F794" s="40"/>
      <c r="G794" s="41"/>
      <c r="H794" s="40"/>
      <c r="I794" s="40"/>
      <c r="J794" s="40"/>
      <c r="L794" s="42"/>
      <c r="M794" s="43"/>
      <c r="N794" s="44"/>
      <c r="O794" s="45"/>
      <c r="P794" s="44"/>
      <c r="Q794" s="46"/>
      <c r="R794" s="45"/>
      <c r="S794" s="44"/>
      <c r="T794" s="44"/>
      <c r="U794" s="47"/>
      <c r="V794" s="47"/>
      <c r="X794" s="43"/>
      <c r="Y794" s="20"/>
      <c r="AE794" s="20"/>
    </row>
    <row r="795" customFormat="false" ht="15.75" hidden="false" customHeight="true" outlineLevel="0" collapsed="false">
      <c r="A795" s="37"/>
      <c r="B795" s="38"/>
      <c r="C795" s="39"/>
      <c r="D795" s="20"/>
      <c r="E795" s="40"/>
      <c r="F795" s="40"/>
      <c r="G795" s="41"/>
      <c r="H795" s="40"/>
      <c r="I795" s="40"/>
      <c r="J795" s="40"/>
      <c r="L795" s="42"/>
      <c r="M795" s="43"/>
      <c r="N795" s="44"/>
      <c r="O795" s="45"/>
      <c r="P795" s="44"/>
      <c r="Q795" s="46"/>
      <c r="R795" s="45"/>
      <c r="S795" s="44"/>
      <c r="T795" s="44"/>
      <c r="U795" s="47"/>
      <c r="V795" s="47"/>
      <c r="X795" s="43"/>
      <c r="Y795" s="20"/>
      <c r="AE795" s="20"/>
    </row>
    <row r="796" customFormat="false" ht="15.75" hidden="false" customHeight="true" outlineLevel="0" collapsed="false">
      <c r="A796" s="37"/>
      <c r="B796" s="38"/>
      <c r="C796" s="39"/>
      <c r="D796" s="20"/>
      <c r="E796" s="40"/>
      <c r="F796" s="40"/>
      <c r="G796" s="41"/>
      <c r="H796" s="40"/>
      <c r="I796" s="40"/>
      <c r="J796" s="40"/>
      <c r="L796" s="42"/>
      <c r="M796" s="43"/>
      <c r="N796" s="44"/>
      <c r="O796" s="45"/>
      <c r="P796" s="44"/>
      <c r="Q796" s="46"/>
      <c r="R796" s="45"/>
      <c r="S796" s="44"/>
      <c r="T796" s="44"/>
      <c r="U796" s="47"/>
      <c r="V796" s="47"/>
      <c r="X796" s="43"/>
      <c r="Y796" s="20"/>
      <c r="AE796" s="20"/>
    </row>
  </sheetData>
  <autoFilter ref="A1:AC63"/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9900"/>
    <pageSetUpPr fitToPage="true"/>
  </sheetPr>
  <dimension ref="A1:AU101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2" style="1" width="11.14"/>
    <col collapsed="false" customWidth="true" hidden="false" outlineLevel="0" max="3" min="3" style="1" width="18.86"/>
    <col collapsed="false" customWidth="true" hidden="false" outlineLevel="0" max="4" min="4" style="1" width="17.43"/>
    <col collapsed="false" customWidth="true" hidden="false" outlineLevel="0" max="5" min="5" style="1" width="22.43"/>
    <col collapsed="false" customWidth="true" hidden="false" outlineLevel="0" max="6" min="6" style="1" width="19.43"/>
    <col collapsed="false" customWidth="true" hidden="false" outlineLevel="0" max="25" min="25" style="1" width="7.16"/>
    <col collapsed="false" customWidth="true" hidden="false" outlineLevel="0" max="32" min="32" style="1" width="6"/>
  </cols>
  <sheetData>
    <row r="1" customFormat="false" ht="15" hidden="false" customHeight="false" outlineLevel="0" collapsed="false">
      <c r="A1" s="48" t="s">
        <v>158</v>
      </c>
      <c r="B1" s="49"/>
      <c r="C1" s="47"/>
      <c r="D1" s="47"/>
      <c r="E1" s="47"/>
      <c r="F1" s="47"/>
    </row>
    <row r="2" customFormat="false" ht="15" hidden="false" customHeight="false" outlineLevel="0" collapsed="false">
      <c r="A2" s="50" t="n">
        <v>45525</v>
      </c>
      <c r="B2" s="49"/>
      <c r="C2" s="47"/>
      <c r="D2" s="47"/>
      <c r="E2" s="47"/>
      <c r="F2" s="47"/>
    </row>
    <row r="3" customFormat="false" ht="15" hidden="false" customHeight="false" outlineLevel="0" collapsed="false">
      <c r="B3" s="49"/>
      <c r="C3" s="47"/>
      <c r="D3" s="47"/>
      <c r="E3" s="47"/>
      <c r="F3" s="47"/>
    </row>
    <row r="4" customFormat="false" ht="15" hidden="false" customHeight="false" outlineLevel="0" collapsed="false">
      <c r="A4" s="51"/>
      <c r="B4" s="52" t="s">
        <v>159</v>
      </c>
      <c r="C4" s="53"/>
      <c r="D4" s="53"/>
      <c r="E4" s="53"/>
      <c r="F4" s="53"/>
      <c r="G4" s="53"/>
      <c r="H4" s="53"/>
      <c r="I4" s="54"/>
      <c r="V4" s="49"/>
      <c r="W4" s="47"/>
      <c r="X4" s="47"/>
      <c r="Y4" s="47"/>
      <c r="Z4" s="47"/>
    </row>
    <row r="5" customFormat="false" ht="15" hidden="false" customHeight="false" outlineLevel="0" collapsed="false">
      <c r="A5" s="55" t="s">
        <v>3</v>
      </c>
      <c r="B5" s="56" t="s">
        <v>160</v>
      </c>
      <c r="C5" s="57" t="s">
        <v>161</v>
      </c>
      <c r="D5" s="57" t="s">
        <v>162</v>
      </c>
      <c r="E5" s="57" t="s">
        <v>163</v>
      </c>
      <c r="F5" s="57" t="s">
        <v>164</v>
      </c>
      <c r="G5" s="57" t="s">
        <v>165</v>
      </c>
      <c r="H5" s="57" t="s">
        <v>166</v>
      </c>
      <c r="I5" s="58" t="s">
        <v>167</v>
      </c>
      <c r="L5" s="49"/>
      <c r="M5" s="59"/>
      <c r="N5" s="47"/>
      <c r="O5" s="47"/>
      <c r="P5" s="47"/>
      <c r="Q5" s="47"/>
      <c r="R5" s="47"/>
      <c r="S5" s="47"/>
      <c r="V5" s="49"/>
      <c r="W5" s="47"/>
      <c r="X5" s="47"/>
      <c r="Y5" s="47"/>
      <c r="Z5" s="47"/>
    </row>
    <row r="6" customFormat="false" ht="15" hidden="false" customHeight="false" outlineLevel="0" collapsed="false">
      <c r="A6" s="60" t="s">
        <v>31</v>
      </c>
      <c r="B6" s="61" t="n">
        <v>646</v>
      </c>
      <c r="C6" s="62" t="n">
        <v>31008.6401</v>
      </c>
      <c r="D6" s="63" t="n">
        <v>548232.4</v>
      </c>
      <c r="E6" s="64"/>
      <c r="F6" s="63" t="n">
        <v>96746.79</v>
      </c>
      <c r="G6" s="65" t="n">
        <v>644979.19</v>
      </c>
      <c r="H6" s="65" t="n">
        <v>644979.19</v>
      </c>
      <c r="I6" s="66"/>
      <c r="L6" s="49"/>
      <c r="M6" s="59"/>
      <c r="N6" s="47"/>
      <c r="O6" s="47"/>
      <c r="P6" s="47"/>
      <c r="Q6" s="47"/>
      <c r="R6" s="47"/>
      <c r="S6" s="47"/>
      <c r="V6" s="49"/>
      <c r="W6" s="47"/>
      <c r="X6" s="47"/>
      <c r="Y6" s="47"/>
      <c r="Z6" s="47"/>
    </row>
    <row r="7" customFormat="false" ht="15" hidden="false" customHeight="false" outlineLevel="0" collapsed="false">
      <c r="A7" s="67" t="s">
        <v>47</v>
      </c>
      <c r="B7" s="68" t="n">
        <v>430</v>
      </c>
      <c r="C7" s="69" t="n">
        <v>20133.15</v>
      </c>
      <c r="D7" s="70" t="n">
        <v>344748.23</v>
      </c>
      <c r="E7" s="71"/>
      <c r="F7" s="70" t="n">
        <v>59180.94</v>
      </c>
      <c r="G7" s="72" t="n">
        <v>403929.17</v>
      </c>
      <c r="H7" s="72" t="n">
        <v>403929.17</v>
      </c>
      <c r="I7" s="73"/>
      <c r="L7" s="49"/>
      <c r="M7" s="59"/>
      <c r="N7" s="47"/>
      <c r="O7" s="47"/>
      <c r="P7" s="47"/>
      <c r="Q7" s="47"/>
      <c r="R7" s="47"/>
      <c r="S7" s="47"/>
      <c r="V7" s="49"/>
      <c r="W7" s="47"/>
      <c r="X7" s="47"/>
      <c r="Y7" s="47"/>
      <c r="Z7" s="47"/>
    </row>
    <row r="8" customFormat="false" ht="15" hidden="false" customHeight="false" outlineLevel="0" collapsed="false">
      <c r="A8" s="74" t="s">
        <v>168</v>
      </c>
      <c r="B8" s="75" t="n">
        <v>1076</v>
      </c>
      <c r="C8" s="76" t="n">
        <v>51141.7901</v>
      </c>
      <c r="D8" s="77" t="n">
        <v>892980.63</v>
      </c>
      <c r="E8" s="78"/>
      <c r="F8" s="77" t="n">
        <v>155927.73</v>
      </c>
      <c r="G8" s="79" t="n">
        <v>1048908.36</v>
      </c>
      <c r="H8" s="79" t="n">
        <v>1048908.36</v>
      </c>
      <c r="I8" s="80"/>
      <c r="L8" s="49"/>
      <c r="M8" s="59"/>
      <c r="N8" s="47"/>
      <c r="O8" s="47"/>
      <c r="P8" s="47"/>
      <c r="Q8" s="47"/>
      <c r="R8" s="47"/>
      <c r="S8" s="47"/>
      <c r="V8" s="49"/>
      <c r="W8" s="47"/>
      <c r="X8" s="47"/>
      <c r="Y8" s="47"/>
      <c r="Z8" s="47"/>
    </row>
    <row r="9" customFormat="false" ht="15" hidden="false" customHeight="false" outlineLevel="0" collapsed="false">
      <c r="B9" s="49"/>
      <c r="C9" s="59"/>
      <c r="D9" s="47"/>
      <c r="E9" s="47"/>
      <c r="F9" s="47"/>
      <c r="G9" s="47"/>
      <c r="H9" s="47"/>
      <c r="I9" s="47"/>
      <c r="L9" s="49"/>
      <c r="M9" s="59"/>
      <c r="N9" s="47"/>
      <c r="O9" s="47"/>
      <c r="P9" s="47"/>
      <c r="Q9" s="47"/>
      <c r="R9" s="47"/>
      <c r="S9" s="47"/>
      <c r="V9" s="49"/>
      <c r="W9" s="47"/>
      <c r="X9" s="47"/>
      <c r="Y9" s="47"/>
      <c r="Z9" s="47"/>
    </row>
    <row r="10" customFormat="false" ht="15" hidden="false" customHeight="false" outlineLevel="0" collapsed="false">
      <c r="B10" s="49"/>
      <c r="C10" s="59"/>
      <c r="D10" s="47"/>
      <c r="E10" s="47"/>
      <c r="F10" s="47"/>
      <c r="G10" s="47"/>
      <c r="H10" s="47"/>
      <c r="I10" s="47"/>
      <c r="L10" s="49"/>
      <c r="M10" s="59"/>
      <c r="N10" s="47"/>
      <c r="O10" s="47"/>
      <c r="P10" s="47"/>
      <c r="Q10" s="47"/>
      <c r="R10" s="47"/>
      <c r="S10" s="47"/>
      <c r="V10" s="49"/>
      <c r="W10" s="47"/>
      <c r="X10" s="47"/>
      <c r="Y10" s="47"/>
      <c r="Z10" s="47"/>
    </row>
    <row r="11" customFormat="false" ht="15" hidden="false" customHeight="false" outlineLevel="0" collapsed="false">
      <c r="B11" s="49"/>
      <c r="C11" s="59"/>
      <c r="D11" s="47"/>
      <c r="E11" s="47"/>
      <c r="F11" s="47"/>
      <c r="G11" s="47"/>
      <c r="H11" s="47"/>
      <c r="I11" s="47"/>
      <c r="L11" s="49"/>
      <c r="M11" s="59"/>
      <c r="N11" s="47"/>
      <c r="O11" s="47"/>
      <c r="P11" s="47"/>
      <c r="Q11" s="47"/>
      <c r="R11" s="47"/>
      <c r="S11" s="47"/>
      <c r="V11" s="49"/>
      <c r="W11" s="47"/>
      <c r="X11" s="47"/>
      <c r="Y11" s="47"/>
      <c r="Z11" s="47"/>
    </row>
    <row r="12" customFormat="false" ht="15" hidden="false" customHeight="false" outlineLevel="0" collapsed="false">
      <c r="B12" s="49"/>
      <c r="C12" s="59"/>
      <c r="D12" s="47"/>
      <c r="E12" s="47"/>
      <c r="F12" s="47"/>
      <c r="G12" s="47"/>
      <c r="H12" s="47"/>
      <c r="I12" s="47"/>
      <c r="L12" s="49"/>
      <c r="M12" s="59"/>
      <c r="N12" s="47"/>
      <c r="O12" s="47"/>
      <c r="P12" s="47"/>
      <c r="Q12" s="47"/>
      <c r="R12" s="47"/>
      <c r="S12" s="47"/>
      <c r="V12" s="49"/>
      <c r="W12" s="47"/>
      <c r="X12" s="47"/>
      <c r="Y12" s="47"/>
      <c r="Z12" s="47"/>
    </row>
    <row r="13" customFormat="false" ht="15" hidden="false" customHeight="false" outlineLevel="0" collapsed="false">
      <c r="B13" s="49"/>
      <c r="C13" s="59"/>
      <c r="D13" s="47"/>
      <c r="E13" s="47"/>
      <c r="F13" s="47"/>
      <c r="G13" s="47"/>
      <c r="H13" s="47"/>
      <c r="I13" s="47"/>
      <c r="L13" s="49"/>
      <c r="M13" s="59"/>
      <c r="N13" s="47"/>
      <c r="O13" s="47"/>
      <c r="P13" s="47"/>
      <c r="Q13" s="47"/>
      <c r="R13" s="47"/>
      <c r="S13" s="47"/>
      <c r="V13" s="49"/>
      <c r="W13" s="47"/>
      <c r="X13" s="47"/>
      <c r="Y13" s="47"/>
      <c r="Z13" s="47"/>
    </row>
    <row r="14" customFormat="false" ht="15" hidden="false" customHeight="false" outlineLevel="0" collapsed="false">
      <c r="B14" s="49"/>
      <c r="C14" s="59"/>
      <c r="D14" s="47"/>
      <c r="E14" s="47"/>
      <c r="F14" s="47"/>
      <c r="G14" s="47"/>
      <c r="H14" s="47"/>
      <c r="I14" s="47"/>
      <c r="L14" s="49"/>
      <c r="M14" s="59"/>
      <c r="N14" s="47"/>
      <c r="O14" s="47"/>
      <c r="P14" s="47"/>
      <c r="Q14" s="47"/>
      <c r="R14" s="47"/>
      <c r="S14" s="47"/>
      <c r="V14" s="49"/>
      <c r="W14" s="47"/>
      <c r="X14" s="47"/>
      <c r="Y14" s="47"/>
      <c r="Z14" s="47"/>
    </row>
    <row r="15" customFormat="false" ht="15" hidden="false" customHeight="false" outlineLevel="0" collapsed="false">
      <c r="B15" s="49"/>
      <c r="C15" s="59"/>
      <c r="D15" s="47"/>
      <c r="E15" s="47"/>
      <c r="F15" s="47"/>
      <c r="G15" s="47"/>
      <c r="H15" s="47"/>
      <c r="I15" s="47"/>
      <c r="L15" s="49"/>
      <c r="M15" s="59"/>
      <c r="N15" s="47"/>
      <c r="O15" s="47"/>
      <c r="P15" s="47"/>
      <c r="Q15" s="47"/>
      <c r="R15" s="47"/>
      <c r="S15" s="47"/>
      <c r="V15" s="49"/>
      <c r="W15" s="47"/>
      <c r="X15" s="47"/>
      <c r="Y15" s="47"/>
      <c r="Z15" s="47"/>
    </row>
    <row r="16" customFormat="false" ht="15" hidden="false" customHeight="false" outlineLevel="0" collapsed="false">
      <c r="B16" s="49"/>
      <c r="C16" s="59"/>
      <c r="D16" s="47"/>
      <c r="E16" s="47"/>
      <c r="F16" s="47"/>
      <c r="G16" s="47"/>
      <c r="H16" s="47"/>
      <c r="I16" s="47"/>
      <c r="L16" s="49"/>
      <c r="M16" s="59"/>
      <c r="N16" s="47"/>
      <c r="O16" s="47"/>
      <c r="P16" s="47"/>
      <c r="Q16" s="47"/>
      <c r="R16" s="47"/>
      <c r="S16" s="47"/>
      <c r="V16" s="49"/>
      <c r="W16" s="47"/>
      <c r="X16" s="47"/>
      <c r="Y16" s="47"/>
      <c r="Z16" s="47"/>
    </row>
    <row r="17" customFormat="false" ht="15" hidden="false" customHeight="false" outlineLevel="0" collapsed="false">
      <c r="A17" s="81" t="s">
        <v>7</v>
      </c>
      <c r="B17" s="82" t="s">
        <v>169</v>
      </c>
      <c r="C17" s="0"/>
      <c r="D17" s="0"/>
      <c r="E17" s="0"/>
      <c r="F17" s="0"/>
      <c r="L17" s="49"/>
      <c r="M17" s="59"/>
      <c r="N17" s="47"/>
      <c r="O17" s="47"/>
      <c r="P17" s="47"/>
      <c r="Q17" s="47"/>
      <c r="R17" s="47"/>
      <c r="S17" s="47"/>
    </row>
    <row r="18" customFormat="false" ht="15" hidden="false" customHeight="false" outlineLevel="0" collapsed="false">
      <c r="B18" s="0"/>
      <c r="C18" s="0"/>
      <c r="D18" s="0"/>
      <c r="E18" s="0"/>
      <c r="F18" s="0"/>
    </row>
    <row r="19" customFormat="false" ht="15" hidden="false" customHeight="false" outlineLevel="0" collapsed="false">
      <c r="A19" s="51"/>
      <c r="B19" s="52" t="s">
        <v>159</v>
      </c>
      <c r="C19" s="53"/>
      <c r="D19" s="53"/>
      <c r="E19" s="53"/>
      <c r="F19" s="53"/>
      <c r="G19" s="53"/>
      <c r="H19" s="53"/>
      <c r="I19" s="54"/>
    </row>
    <row r="20" customFormat="false" ht="15" hidden="false" customHeight="false" outlineLevel="0" collapsed="false">
      <c r="A20" s="55" t="s">
        <v>25</v>
      </c>
      <c r="B20" s="56" t="s">
        <v>160</v>
      </c>
      <c r="C20" s="57" t="s">
        <v>161</v>
      </c>
      <c r="D20" s="57" t="s">
        <v>162</v>
      </c>
      <c r="E20" s="57" t="s">
        <v>163</v>
      </c>
      <c r="F20" s="57" t="s">
        <v>164</v>
      </c>
      <c r="G20" s="57" t="s">
        <v>165</v>
      </c>
      <c r="H20" s="57" t="s">
        <v>166</v>
      </c>
      <c r="I20" s="58" t="s">
        <v>167</v>
      </c>
    </row>
    <row r="21" customFormat="false" ht="15" hidden="false" customHeight="false" outlineLevel="0" collapsed="false">
      <c r="A21" s="60" t="s">
        <v>35</v>
      </c>
      <c r="B21" s="61" t="n">
        <v>646</v>
      </c>
      <c r="C21" s="62" t="n">
        <v>31008.6401</v>
      </c>
      <c r="D21" s="63" t="n">
        <v>548232.4</v>
      </c>
      <c r="E21" s="64"/>
      <c r="F21" s="63" t="n">
        <v>96746.79</v>
      </c>
      <c r="G21" s="65" t="n">
        <v>644979.19</v>
      </c>
      <c r="H21" s="65" t="n">
        <v>644979.19</v>
      </c>
      <c r="I21" s="66"/>
    </row>
    <row r="22" customFormat="false" ht="15" hidden="false" customHeight="false" outlineLevel="0" collapsed="false">
      <c r="A22" s="67" t="s">
        <v>49</v>
      </c>
      <c r="B22" s="68" t="n">
        <v>430</v>
      </c>
      <c r="C22" s="69" t="n">
        <v>20133.15</v>
      </c>
      <c r="D22" s="70" t="n">
        <v>344748.23</v>
      </c>
      <c r="E22" s="71"/>
      <c r="F22" s="70" t="n">
        <v>59180.94</v>
      </c>
      <c r="G22" s="72" t="n">
        <v>403929.17</v>
      </c>
      <c r="H22" s="72" t="n">
        <v>403929.17</v>
      </c>
      <c r="I22" s="73"/>
    </row>
    <row r="23" customFormat="false" ht="15" hidden="false" customHeight="false" outlineLevel="0" collapsed="false">
      <c r="A23" s="74" t="s">
        <v>168</v>
      </c>
      <c r="B23" s="75" t="n">
        <v>1076</v>
      </c>
      <c r="C23" s="76" t="n">
        <v>51141.7901</v>
      </c>
      <c r="D23" s="77" t="n">
        <v>892980.63</v>
      </c>
      <c r="E23" s="78"/>
      <c r="F23" s="77" t="n">
        <v>155927.73</v>
      </c>
      <c r="G23" s="79" t="n">
        <v>1048908.36</v>
      </c>
      <c r="H23" s="79" t="n">
        <v>1048908.36</v>
      </c>
      <c r="I23" s="80"/>
    </row>
    <row r="24" customFormat="false" ht="15" hidden="false" customHeight="false" outlineLevel="0" collapsed="false">
      <c r="B24" s="49"/>
      <c r="C24" s="47"/>
      <c r="D24" s="47"/>
      <c r="E24" s="47"/>
      <c r="F24" s="47"/>
    </row>
    <row r="25" customFormat="false" ht="15" hidden="false" customHeight="false" outlineLevel="0" collapsed="false">
      <c r="A25" s="51"/>
      <c r="B25" s="52" t="s">
        <v>159</v>
      </c>
      <c r="C25" s="53"/>
      <c r="D25" s="53"/>
      <c r="E25" s="53"/>
      <c r="F25" s="53"/>
      <c r="G25" s="53"/>
      <c r="H25" s="53"/>
      <c r="I25" s="54"/>
    </row>
    <row r="26" customFormat="false" ht="15" hidden="false" customHeight="false" outlineLevel="0" collapsed="false">
      <c r="A26" s="55" t="s">
        <v>7</v>
      </c>
      <c r="B26" s="56" t="s">
        <v>160</v>
      </c>
      <c r="C26" s="57" t="s">
        <v>161</v>
      </c>
      <c r="D26" s="57" t="s">
        <v>162</v>
      </c>
      <c r="E26" s="57" t="s">
        <v>163</v>
      </c>
      <c r="F26" s="57" t="s">
        <v>164</v>
      </c>
      <c r="G26" s="57" t="s">
        <v>165</v>
      </c>
      <c r="H26" s="57" t="s">
        <v>166</v>
      </c>
      <c r="I26" s="58" t="s">
        <v>167</v>
      </c>
    </row>
    <row r="27" customFormat="false" ht="15" hidden="false" customHeight="false" outlineLevel="0" collapsed="false">
      <c r="A27" s="60" t="s">
        <v>122</v>
      </c>
      <c r="B27" s="61" t="n">
        <v>8</v>
      </c>
      <c r="C27" s="62" t="n">
        <v>408.24</v>
      </c>
      <c r="D27" s="63" t="n">
        <v>9389.53</v>
      </c>
      <c r="E27" s="64"/>
      <c r="F27" s="64"/>
      <c r="G27" s="65" t="n">
        <v>9389.53</v>
      </c>
      <c r="H27" s="65" t="n">
        <v>9389.53</v>
      </c>
      <c r="I27" s="66"/>
    </row>
    <row r="28" customFormat="false" ht="15" hidden="false" customHeight="false" outlineLevel="0" collapsed="false">
      <c r="A28" s="67" t="s">
        <v>33</v>
      </c>
      <c r="B28" s="68" t="n">
        <v>1068</v>
      </c>
      <c r="C28" s="69" t="n">
        <v>50733.5501</v>
      </c>
      <c r="D28" s="70" t="n">
        <v>883591.1</v>
      </c>
      <c r="E28" s="71"/>
      <c r="F28" s="70" t="n">
        <v>155927.73</v>
      </c>
      <c r="G28" s="72" t="n">
        <v>1039518.83</v>
      </c>
      <c r="H28" s="72" t="n">
        <v>1039518.83</v>
      </c>
      <c r="I28" s="73"/>
    </row>
    <row r="29" customFormat="false" ht="15" hidden="false" customHeight="false" outlineLevel="0" collapsed="false">
      <c r="A29" s="74" t="s">
        <v>168</v>
      </c>
      <c r="B29" s="75" t="n">
        <v>1076</v>
      </c>
      <c r="C29" s="76" t="n">
        <v>51141.7901</v>
      </c>
      <c r="D29" s="77" t="n">
        <v>892980.63</v>
      </c>
      <c r="E29" s="78"/>
      <c r="F29" s="77" t="n">
        <v>155927.73</v>
      </c>
      <c r="G29" s="79" t="n">
        <v>1048908.36</v>
      </c>
      <c r="H29" s="79" t="n">
        <v>1048908.36</v>
      </c>
      <c r="I29" s="80"/>
    </row>
    <row r="30" customFormat="false" ht="15" hidden="false" customHeight="false" outlineLevel="0" collapsed="false">
      <c r="A30" s="51"/>
      <c r="B30" s="52" t="s">
        <v>159</v>
      </c>
      <c r="C30" s="53"/>
      <c r="D30" s="53"/>
      <c r="E30" s="53"/>
      <c r="F30" s="53"/>
      <c r="G30" s="53"/>
      <c r="H30" s="53"/>
      <c r="I30" s="54"/>
    </row>
    <row r="31" customFormat="false" ht="15" hidden="false" customHeight="false" outlineLevel="0" collapsed="false">
      <c r="A31" s="55" t="s">
        <v>0</v>
      </c>
      <c r="B31" s="56" t="s">
        <v>160</v>
      </c>
      <c r="C31" s="57" t="s">
        <v>161</v>
      </c>
      <c r="D31" s="57" t="s">
        <v>162</v>
      </c>
      <c r="E31" s="57" t="s">
        <v>163</v>
      </c>
      <c r="F31" s="57" t="s">
        <v>164</v>
      </c>
      <c r="G31" s="57" t="s">
        <v>165</v>
      </c>
      <c r="H31" s="57" t="s">
        <v>166</v>
      </c>
      <c r="I31" s="58" t="s">
        <v>167</v>
      </c>
    </row>
    <row r="32" customFormat="false" ht="15" hidden="false" customHeight="false" outlineLevel="0" collapsed="false">
      <c r="A32" s="60" t="s">
        <v>150</v>
      </c>
      <c r="B32" s="61" t="n">
        <v>90</v>
      </c>
      <c r="C32" s="62" t="n">
        <v>4226.45</v>
      </c>
      <c r="D32" s="63" t="n">
        <v>74723.58</v>
      </c>
      <c r="E32" s="64"/>
      <c r="F32" s="63" t="n">
        <v>13186.5</v>
      </c>
      <c r="G32" s="65" t="n">
        <v>87910.08</v>
      </c>
      <c r="H32" s="65" t="n">
        <v>87910.08</v>
      </c>
      <c r="I32" s="66"/>
    </row>
    <row r="33" customFormat="false" ht="15" hidden="false" customHeight="false" outlineLevel="0" collapsed="false">
      <c r="A33" s="67" t="s">
        <v>29</v>
      </c>
      <c r="B33" s="83" t="n">
        <v>556</v>
      </c>
      <c r="C33" s="84" t="n">
        <v>26782.1901</v>
      </c>
      <c r="D33" s="85" t="n">
        <v>473508.82</v>
      </c>
      <c r="E33" s="86"/>
      <c r="F33" s="85" t="n">
        <v>83560.29</v>
      </c>
      <c r="G33" s="87" t="n">
        <v>557069.11</v>
      </c>
      <c r="H33" s="87" t="n">
        <v>557069.11</v>
      </c>
      <c r="I33" s="88"/>
    </row>
    <row r="34" customFormat="false" ht="15" hidden="false" customHeight="false" outlineLevel="0" collapsed="false">
      <c r="A34" s="67" t="s">
        <v>45</v>
      </c>
      <c r="B34" s="68" t="n">
        <v>430</v>
      </c>
      <c r="C34" s="69" t="n">
        <v>20133.15</v>
      </c>
      <c r="D34" s="70" t="n">
        <v>344748.23</v>
      </c>
      <c r="E34" s="71"/>
      <c r="F34" s="70" t="n">
        <v>59180.94</v>
      </c>
      <c r="G34" s="72" t="n">
        <v>403929.17</v>
      </c>
      <c r="H34" s="72" t="n">
        <v>403929.17</v>
      </c>
      <c r="I34" s="73"/>
    </row>
    <row r="35" customFormat="false" ht="15" hidden="false" customHeight="true" outlineLevel="0" collapsed="false">
      <c r="A35" s="74" t="s">
        <v>168</v>
      </c>
      <c r="B35" s="75" t="n">
        <v>1076</v>
      </c>
      <c r="C35" s="76" t="n">
        <v>51141.7901</v>
      </c>
      <c r="D35" s="77" t="n">
        <v>892980.63</v>
      </c>
      <c r="E35" s="78"/>
      <c r="F35" s="77" t="n">
        <v>155927.73</v>
      </c>
      <c r="G35" s="79" t="n">
        <v>1048908.36</v>
      </c>
      <c r="H35" s="79" t="n">
        <v>1048908.36</v>
      </c>
      <c r="I35" s="80"/>
    </row>
    <row r="40" customFormat="false" ht="15" hidden="false" customHeight="false" outlineLevel="0" collapsed="false">
      <c r="B40" s="49"/>
      <c r="C40" s="47"/>
      <c r="D40" s="47"/>
      <c r="E40" s="47"/>
      <c r="F40" s="47"/>
      <c r="U40" s="81" t="s">
        <v>3</v>
      </c>
      <c r="V40" s="82" t="s">
        <v>169</v>
      </c>
      <c r="Y40" s="0"/>
      <c r="AB40" s="81" t="s">
        <v>3</v>
      </c>
      <c r="AC40" s="82" t="s">
        <v>169</v>
      </c>
      <c r="AF40" s="0"/>
      <c r="AI40" s="81" t="s">
        <v>3</v>
      </c>
      <c r="AJ40" s="82" t="s">
        <v>169</v>
      </c>
      <c r="AP40" s="20"/>
    </row>
    <row r="41" customFormat="false" ht="15" hidden="false" customHeight="false" outlineLevel="0" collapsed="false">
      <c r="B41" s="49"/>
      <c r="C41" s="47"/>
      <c r="D41" s="47"/>
      <c r="E41" s="47"/>
      <c r="F41" s="47"/>
      <c r="I41" s="20"/>
      <c r="J41" s="20"/>
      <c r="K41" s="20" t="s">
        <v>170</v>
      </c>
      <c r="L41" s="20"/>
      <c r="M41" s="20"/>
      <c r="N41" s="20"/>
      <c r="O41" s="20"/>
      <c r="P41" s="20"/>
      <c r="Q41" s="20"/>
      <c r="R41" s="20"/>
      <c r="S41" s="20"/>
      <c r="T41" s="20"/>
      <c r="Y41" s="0"/>
      <c r="AA41" s="20"/>
      <c r="AF41" s="0"/>
      <c r="AH41" s="20"/>
      <c r="AO41" s="20"/>
      <c r="AP41" s="20" t="s">
        <v>171</v>
      </c>
    </row>
    <row r="42" customFormat="false" ht="15" hidden="false" customHeight="false" outlineLevel="0" collapsed="false">
      <c r="A42" s="51"/>
      <c r="B42" s="52" t="s">
        <v>159</v>
      </c>
      <c r="C42" s="53"/>
      <c r="D42" s="53"/>
      <c r="E42" s="53"/>
      <c r="F42" s="53"/>
      <c r="G42" s="53"/>
      <c r="H42" s="53"/>
      <c r="I42" s="54"/>
      <c r="K42" s="51"/>
      <c r="L42" s="52" t="s">
        <v>159</v>
      </c>
      <c r="M42" s="53"/>
      <c r="N42" s="53"/>
      <c r="O42" s="53"/>
      <c r="P42" s="53"/>
      <c r="Q42" s="53"/>
      <c r="R42" s="53"/>
      <c r="S42" s="54"/>
      <c r="U42" s="89" t="s">
        <v>159</v>
      </c>
      <c r="V42" s="53"/>
      <c r="W42" s="53"/>
      <c r="X42" s="53"/>
      <c r="Y42" s="54"/>
      <c r="AB42" s="89" t="s">
        <v>159</v>
      </c>
      <c r="AC42" s="53"/>
      <c r="AD42" s="53"/>
      <c r="AE42" s="53"/>
      <c r="AF42" s="54"/>
      <c r="AI42" s="89" t="s">
        <v>159</v>
      </c>
      <c r="AJ42" s="53"/>
      <c r="AK42" s="53"/>
      <c r="AL42" s="53"/>
      <c r="AM42" s="54"/>
      <c r="AP42" s="90" t="s">
        <v>26</v>
      </c>
      <c r="AQ42" s="91" t="s">
        <v>160</v>
      </c>
      <c r="AR42" s="91" t="s">
        <v>161</v>
      </c>
      <c r="AS42" s="91" t="s">
        <v>167</v>
      </c>
      <c r="AT42" s="91" t="s">
        <v>165</v>
      </c>
      <c r="AU42" s="91" t="s">
        <v>162</v>
      </c>
    </row>
    <row r="43" customFormat="false" ht="15" hidden="false" customHeight="false" outlineLevel="0" collapsed="false">
      <c r="A43" s="55" t="s">
        <v>1</v>
      </c>
      <c r="B43" s="56" t="s">
        <v>160</v>
      </c>
      <c r="C43" s="57" t="s">
        <v>161</v>
      </c>
      <c r="D43" s="57" t="s">
        <v>162</v>
      </c>
      <c r="E43" s="57" t="s">
        <v>163</v>
      </c>
      <c r="F43" s="57" t="s">
        <v>164</v>
      </c>
      <c r="G43" s="57" t="s">
        <v>165</v>
      </c>
      <c r="H43" s="57" t="s">
        <v>166</v>
      </c>
      <c r="I43" s="58" t="s">
        <v>167</v>
      </c>
      <c r="K43" s="55" t="s">
        <v>26</v>
      </c>
      <c r="L43" s="56" t="s">
        <v>160</v>
      </c>
      <c r="M43" s="57" t="s">
        <v>161</v>
      </c>
      <c r="N43" s="57" t="s">
        <v>162</v>
      </c>
      <c r="O43" s="57" t="s">
        <v>163</v>
      </c>
      <c r="P43" s="57" t="s">
        <v>164</v>
      </c>
      <c r="Q43" s="57" t="s">
        <v>165</v>
      </c>
      <c r="R43" s="57" t="s">
        <v>166</v>
      </c>
      <c r="S43" s="58" t="s">
        <v>167</v>
      </c>
      <c r="U43" s="92" t="s">
        <v>160</v>
      </c>
      <c r="V43" s="57" t="s">
        <v>161</v>
      </c>
      <c r="W43" s="57" t="s">
        <v>167</v>
      </c>
      <c r="X43" s="57" t="s">
        <v>165</v>
      </c>
      <c r="Y43" s="58" t="s">
        <v>162</v>
      </c>
      <c r="AB43" s="92" t="s">
        <v>160</v>
      </c>
      <c r="AC43" s="57" t="s">
        <v>161</v>
      </c>
      <c r="AD43" s="57" t="s">
        <v>167</v>
      </c>
      <c r="AE43" s="57" t="s">
        <v>165</v>
      </c>
      <c r="AF43" s="58" t="s">
        <v>162</v>
      </c>
      <c r="AI43" s="92" t="s">
        <v>160</v>
      </c>
      <c r="AJ43" s="57" t="s">
        <v>161</v>
      </c>
      <c r="AK43" s="57" t="s">
        <v>167</v>
      </c>
      <c r="AL43" s="57" t="s">
        <v>165</v>
      </c>
      <c r="AM43" s="58" t="s">
        <v>162</v>
      </c>
      <c r="AP43" s="93" t="s">
        <v>172</v>
      </c>
      <c r="AQ43" s="94" t="n">
        <v>5</v>
      </c>
      <c r="AR43" s="95" t="n">
        <v>208.525</v>
      </c>
      <c r="AS43" s="96" t="n">
        <v>0</v>
      </c>
      <c r="AT43" s="96" t="n">
        <v>4120.44</v>
      </c>
      <c r="AU43" s="96" t="n">
        <v>3469.856</v>
      </c>
    </row>
    <row r="44" customFormat="false" ht="15" hidden="false" customHeight="false" outlineLevel="0" collapsed="false">
      <c r="A44" s="97" t="n">
        <v>45510</v>
      </c>
      <c r="B44" s="61" t="n">
        <v>67</v>
      </c>
      <c r="C44" s="62" t="n">
        <v>3368.6351</v>
      </c>
      <c r="D44" s="63" t="n">
        <v>59557.46</v>
      </c>
      <c r="E44" s="64"/>
      <c r="F44" s="63" t="n">
        <v>10510.14</v>
      </c>
      <c r="G44" s="65" t="n">
        <v>70067.6</v>
      </c>
      <c r="H44" s="65" t="n">
        <v>70067.6</v>
      </c>
      <c r="I44" s="66"/>
      <c r="K44" s="60" t="s">
        <v>173</v>
      </c>
      <c r="L44" s="61" t="n">
        <v>452</v>
      </c>
      <c r="M44" s="62" t="n">
        <v>21409.0701</v>
      </c>
      <c r="N44" s="63" t="n">
        <v>375585.08</v>
      </c>
      <c r="O44" s="64"/>
      <c r="P44" s="63" t="n">
        <v>66279.68</v>
      </c>
      <c r="Q44" s="65" t="n">
        <v>441864.76</v>
      </c>
      <c r="R44" s="65" t="n">
        <v>441864.76</v>
      </c>
      <c r="S44" s="66"/>
      <c r="U44" s="98" t="n">
        <v>27572</v>
      </c>
      <c r="V44" s="99" t="n">
        <v>1304176.66</v>
      </c>
      <c r="W44" s="99" t="n">
        <v>1596469.47220999</v>
      </c>
      <c r="X44" s="99" t="n">
        <v>28016788.563675</v>
      </c>
      <c r="Y44" s="100" t="n">
        <v>22933372.904945</v>
      </c>
      <c r="AB44" s="98" t="n">
        <v>27572</v>
      </c>
      <c r="AC44" s="99" t="n">
        <v>1304176.66</v>
      </c>
      <c r="AD44" s="99" t="n">
        <v>1596469.47220999</v>
      </c>
      <c r="AE44" s="99" t="n">
        <v>28016788.563675</v>
      </c>
      <c r="AF44" s="100" t="n">
        <v>22933372.904945</v>
      </c>
      <c r="AI44" s="98" t="n">
        <v>27572</v>
      </c>
      <c r="AJ44" s="99" t="n">
        <v>1304176.66</v>
      </c>
      <c r="AK44" s="99" t="n">
        <v>1596469.47220999</v>
      </c>
      <c r="AL44" s="99" t="n">
        <v>28016788.563675</v>
      </c>
      <c r="AM44" s="100" t="n">
        <v>22933372.904945</v>
      </c>
      <c r="AP44" s="93" t="s">
        <v>174</v>
      </c>
      <c r="AQ44" s="94" t="n">
        <v>133</v>
      </c>
      <c r="AR44" s="95" t="n">
        <v>5786.365</v>
      </c>
      <c r="AS44" s="96" t="n">
        <v>7524.738</v>
      </c>
      <c r="AT44" s="96" t="n">
        <v>137484.2231</v>
      </c>
      <c r="AU44" s="96" t="n">
        <v>95090.4464</v>
      </c>
    </row>
    <row r="45" customFormat="false" ht="15" hidden="false" customHeight="false" outlineLevel="0" collapsed="false">
      <c r="A45" s="101" t="n">
        <v>45511</v>
      </c>
      <c r="B45" s="83" t="n">
        <v>177</v>
      </c>
      <c r="C45" s="84" t="n">
        <v>8183.185</v>
      </c>
      <c r="D45" s="85" t="n">
        <v>142460.5</v>
      </c>
      <c r="E45" s="86"/>
      <c r="F45" s="85" t="n">
        <v>25140.07</v>
      </c>
      <c r="G45" s="87" t="n">
        <v>167600.57</v>
      </c>
      <c r="H45" s="87" t="n">
        <v>167600.57</v>
      </c>
      <c r="I45" s="88"/>
      <c r="K45" s="67" t="s">
        <v>175</v>
      </c>
      <c r="L45" s="83" t="n">
        <v>534</v>
      </c>
      <c r="M45" s="84" t="n">
        <v>25506.27</v>
      </c>
      <c r="N45" s="85" t="n">
        <v>442671.97</v>
      </c>
      <c r="O45" s="86"/>
      <c r="P45" s="85" t="n">
        <v>76461.55</v>
      </c>
      <c r="Q45" s="87" t="n">
        <v>519133.52</v>
      </c>
      <c r="R45" s="87" t="n">
        <v>519133.52</v>
      </c>
      <c r="S45" s="88"/>
      <c r="AP45" s="93" t="s">
        <v>176</v>
      </c>
      <c r="AQ45" s="102" t="n">
        <v>436</v>
      </c>
      <c r="AR45" s="103" t="n">
        <v>18886.58</v>
      </c>
      <c r="AS45" s="103" t="n">
        <v>76206.1126</v>
      </c>
      <c r="AT45" s="104" t="n">
        <v>364826.2162</v>
      </c>
      <c r="AU45" s="104" t="n">
        <v>307222.0768</v>
      </c>
    </row>
    <row r="46" customFormat="false" ht="15" hidden="false" customHeight="false" outlineLevel="0" collapsed="false">
      <c r="A46" s="101" t="n">
        <v>45512</v>
      </c>
      <c r="B46" s="83" t="n">
        <v>42</v>
      </c>
      <c r="C46" s="84" t="n">
        <v>1930.015</v>
      </c>
      <c r="D46" s="85" t="n">
        <v>34088.58</v>
      </c>
      <c r="E46" s="86"/>
      <c r="F46" s="85" t="n">
        <v>6015.62</v>
      </c>
      <c r="G46" s="87" t="n">
        <v>40104.2</v>
      </c>
      <c r="H46" s="87" t="n">
        <v>40104.2</v>
      </c>
      <c r="I46" s="88"/>
      <c r="K46" s="67" t="s">
        <v>177</v>
      </c>
      <c r="L46" s="68" t="n">
        <v>90</v>
      </c>
      <c r="M46" s="69" t="n">
        <v>4226.45</v>
      </c>
      <c r="N46" s="70" t="n">
        <v>74723.58</v>
      </c>
      <c r="O46" s="71"/>
      <c r="P46" s="70" t="n">
        <v>13186.5</v>
      </c>
      <c r="Q46" s="72" t="n">
        <v>87910.08</v>
      </c>
      <c r="R46" s="72" t="n">
        <v>87910.08</v>
      </c>
      <c r="S46" s="73"/>
      <c r="AP46" s="93" t="s">
        <v>178</v>
      </c>
      <c r="AQ46" s="102" t="n">
        <v>529</v>
      </c>
      <c r="AR46" s="103" t="n">
        <v>23770.745</v>
      </c>
      <c r="AS46" s="103" t="n">
        <v>79388.149845</v>
      </c>
      <c r="AT46" s="104" t="n">
        <v>472018.849285</v>
      </c>
      <c r="AU46" s="103" t="n">
        <v>396031.93624</v>
      </c>
    </row>
    <row r="47" customFormat="false" ht="15" hidden="false" customHeight="false" outlineLevel="0" collapsed="false">
      <c r="A47" s="101" t="n">
        <v>45513</v>
      </c>
      <c r="B47" s="83" t="n">
        <v>103</v>
      </c>
      <c r="C47" s="84" t="n">
        <v>5014.215</v>
      </c>
      <c r="D47" s="85" t="n">
        <v>87976.38</v>
      </c>
      <c r="E47" s="86"/>
      <c r="F47" s="85" t="n">
        <v>15525.24</v>
      </c>
      <c r="G47" s="87" t="n">
        <v>103501.62</v>
      </c>
      <c r="H47" s="87" t="n">
        <v>103501.62</v>
      </c>
      <c r="I47" s="88"/>
      <c r="K47" s="74" t="s">
        <v>168</v>
      </c>
      <c r="L47" s="75" t="n">
        <v>1076</v>
      </c>
      <c r="M47" s="76" t="n">
        <v>51141.7901</v>
      </c>
      <c r="N47" s="77" t="n">
        <v>892980.63</v>
      </c>
      <c r="O47" s="78"/>
      <c r="P47" s="77" t="n">
        <v>155927.73</v>
      </c>
      <c r="Q47" s="79" t="n">
        <v>1048908.36</v>
      </c>
      <c r="R47" s="79" t="n">
        <v>1048908.36</v>
      </c>
      <c r="S47" s="80"/>
      <c r="AP47" s="93" t="s">
        <v>179</v>
      </c>
      <c r="AQ47" s="102" t="n">
        <v>429</v>
      </c>
      <c r="AR47" s="103" t="n">
        <v>19179.245</v>
      </c>
      <c r="AS47" s="103" t="n">
        <v>88803.87535</v>
      </c>
      <c r="AT47" s="104" t="n">
        <v>359525.79133</v>
      </c>
      <c r="AU47" s="103" t="n">
        <v>302758.56112</v>
      </c>
    </row>
    <row r="48" customFormat="false" ht="15" hidden="false" customHeight="false" outlineLevel="0" collapsed="false">
      <c r="A48" s="101" t="n">
        <v>45514</v>
      </c>
      <c r="B48" s="83" t="n">
        <v>63</v>
      </c>
      <c r="C48" s="84" t="n">
        <v>2913.02</v>
      </c>
      <c r="D48" s="85" t="n">
        <v>51502.16</v>
      </c>
      <c r="E48" s="86"/>
      <c r="F48" s="85" t="n">
        <v>9088.61</v>
      </c>
      <c r="G48" s="87" t="n">
        <v>60590.77</v>
      </c>
      <c r="H48" s="87" t="n">
        <v>60590.77</v>
      </c>
      <c r="I48" s="88"/>
      <c r="AP48" s="93" t="s">
        <v>180</v>
      </c>
      <c r="AQ48" s="102" t="n">
        <v>702</v>
      </c>
      <c r="AR48" s="103" t="n">
        <v>30849.31</v>
      </c>
      <c r="AS48" s="103" t="n">
        <v>6838.89</v>
      </c>
      <c r="AT48" s="104" t="n">
        <v>673469.5228</v>
      </c>
      <c r="AU48" s="103" t="n">
        <v>497781.8212</v>
      </c>
    </row>
    <row r="49" customFormat="false" ht="15" hidden="false" customHeight="false" outlineLevel="0" collapsed="false">
      <c r="A49" s="101" t="n">
        <v>45516</v>
      </c>
      <c r="B49" s="83" t="n">
        <v>38</v>
      </c>
      <c r="C49" s="84" t="n">
        <v>1828.39</v>
      </c>
      <c r="D49" s="85" t="n">
        <v>32325.91</v>
      </c>
      <c r="E49" s="86"/>
      <c r="F49" s="85" t="n">
        <v>5704.57</v>
      </c>
      <c r="G49" s="87" t="n">
        <v>38030.48</v>
      </c>
      <c r="H49" s="87" t="n">
        <v>38030.48</v>
      </c>
      <c r="I49" s="88"/>
      <c r="AP49" s="93" t="s">
        <v>181</v>
      </c>
      <c r="AQ49" s="94" t="n">
        <v>967</v>
      </c>
      <c r="AR49" s="103" t="n">
        <v>45654.135</v>
      </c>
      <c r="AS49" s="104" t="n">
        <v>57452.488245</v>
      </c>
      <c r="AT49" s="104" t="n">
        <v>977374.681855</v>
      </c>
      <c r="AU49" s="103" t="n">
        <v>764872.28275</v>
      </c>
    </row>
    <row r="50" customFormat="false" ht="15" hidden="false" customHeight="false" outlineLevel="0" collapsed="false">
      <c r="A50" s="101" t="n">
        <v>45517</v>
      </c>
      <c r="B50" s="83" t="n">
        <v>222</v>
      </c>
      <c r="C50" s="84" t="n">
        <v>10304.91</v>
      </c>
      <c r="D50" s="85" t="n">
        <v>175838.52</v>
      </c>
      <c r="E50" s="86"/>
      <c r="F50" s="85" t="n">
        <v>31030.31</v>
      </c>
      <c r="G50" s="87" t="n">
        <v>206868.83</v>
      </c>
      <c r="H50" s="87" t="n">
        <v>206868.83</v>
      </c>
      <c r="I50" s="88"/>
      <c r="AP50" s="93" t="s">
        <v>182</v>
      </c>
      <c r="AQ50" s="94" t="n">
        <v>910</v>
      </c>
      <c r="AR50" s="103" t="n">
        <v>40715.55</v>
      </c>
      <c r="AS50" s="104" t="n">
        <v>9072.9</v>
      </c>
      <c r="AT50" s="104" t="n">
        <v>925249.06579</v>
      </c>
      <c r="AU50" s="103" t="n">
        <v>690585.79921</v>
      </c>
    </row>
    <row r="51" customFormat="false" ht="15" hidden="false" customHeight="false" outlineLevel="0" collapsed="false">
      <c r="A51" s="101" t="n">
        <v>45518</v>
      </c>
      <c r="B51" s="83" t="n">
        <v>147</v>
      </c>
      <c r="C51" s="84" t="n">
        <v>7046.035</v>
      </c>
      <c r="D51" s="85" t="n">
        <v>122941.39</v>
      </c>
      <c r="E51" s="86"/>
      <c r="F51" s="85" t="n">
        <v>20678.68</v>
      </c>
      <c r="G51" s="87" t="n">
        <v>143620.07</v>
      </c>
      <c r="H51" s="87" t="n">
        <v>143620.07</v>
      </c>
      <c r="I51" s="88"/>
      <c r="AP51" s="93" t="s">
        <v>183</v>
      </c>
      <c r="AQ51" s="94" t="n">
        <v>1121</v>
      </c>
      <c r="AR51" s="103" t="n">
        <v>51220.505</v>
      </c>
      <c r="AS51" s="104" t="n">
        <v>21813.105</v>
      </c>
      <c r="AT51" s="104" t="n">
        <v>1208451.91</v>
      </c>
      <c r="AU51" s="103" t="n">
        <v>923540.845</v>
      </c>
    </row>
    <row r="52" customFormat="false" ht="15" hidden="false" customHeight="false" outlineLevel="0" collapsed="false">
      <c r="A52" s="101" t="n">
        <v>45519</v>
      </c>
      <c r="B52" s="83" t="n">
        <v>127</v>
      </c>
      <c r="C52" s="84" t="n">
        <v>6326.935</v>
      </c>
      <c r="D52" s="85" t="n">
        <v>111566.15</v>
      </c>
      <c r="E52" s="86"/>
      <c r="F52" s="85" t="n">
        <v>19047.99</v>
      </c>
      <c r="G52" s="87" t="n">
        <v>130614.14</v>
      </c>
      <c r="H52" s="87" t="n">
        <v>130614.14</v>
      </c>
      <c r="I52" s="88"/>
      <c r="AP52" s="93" t="s">
        <v>184</v>
      </c>
      <c r="AQ52" s="94" t="n">
        <v>624</v>
      </c>
      <c r="AR52" s="103" t="n">
        <v>29493.72</v>
      </c>
      <c r="AS52" s="104" t="n">
        <v>6984.18</v>
      </c>
      <c r="AT52" s="104" t="n">
        <v>721863.19438</v>
      </c>
      <c r="AU52" s="103" t="n">
        <v>549893.34802</v>
      </c>
    </row>
    <row r="53" customFormat="false" ht="15" hidden="false" customHeight="false" outlineLevel="0" collapsed="false">
      <c r="A53" s="101" t="n">
        <v>45523</v>
      </c>
      <c r="B53" s="68" t="n">
        <v>90</v>
      </c>
      <c r="C53" s="69" t="n">
        <v>4226.45</v>
      </c>
      <c r="D53" s="70" t="n">
        <v>74723.58</v>
      </c>
      <c r="E53" s="71"/>
      <c r="F53" s="70" t="n">
        <v>13186.5</v>
      </c>
      <c r="G53" s="72" t="n">
        <v>87910.08</v>
      </c>
      <c r="H53" s="72" t="n">
        <v>87910.08</v>
      </c>
      <c r="I53" s="73"/>
      <c r="AP53" s="93" t="s">
        <v>185</v>
      </c>
      <c r="AQ53" s="94" t="n">
        <v>260</v>
      </c>
      <c r="AR53" s="103" t="n">
        <v>13007.3</v>
      </c>
      <c r="AS53" s="104" t="n">
        <v>0</v>
      </c>
      <c r="AT53" s="104" t="n">
        <v>349904.750075</v>
      </c>
      <c r="AU53" s="103" t="n">
        <v>272040.790925</v>
      </c>
    </row>
    <row r="54" customFormat="false" ht="15" hidden="false" customHeight="false" outlineLevel="0" collapsed="false">
      <c r="A54" s="105" t="s">
        <v>168</v>
      </c>
      <c r="B54" s="75" t="n">
        <v>1076</v>
      </c>
      <c r="C54" s="76" t="n">
        <v>51141.7901</v>
      </c>
      <c r="D54" s="77" t="n">
        <v>892980.63</v>
      </c>
      <c r="E54" s="78"/>
      <c r="F54" s="77" t="n">
        <v>155927.73</v>
      </c>
      <c r="G54" s="79" t="n">
        <v>1048908.36</v>
      </c>
      <c r="H54" s="79" t="n">
        <v>1048908.36</v>
      </c>
      <c r="I54" s="80"/>
      <c r="AP54" s="93" t="s">
        <v>186</v>
      </c>
      <c r="AQ54" s="94" t="n">
        <v>462</v>
      </c>
      <c r="AR54" s="103" t="n">
        <v>21751.11</v>
      </c>
      <c r="AS54" s="104" t="n">
        <v>0</v>
      </c>
      <c r="AT54" s="104" t="n">
        <v>585761.93374</v>
      </c>
      <c r="AU54" s="103" t="n">
        <v>455678.4</v>
      </c>
    </row>
    <row r="55" customFormat="false" ht="15" hidden="false" customHeight="false" outlineLevel="0" collapsed="false">
      <c r="AP55" s="93" t="s">
        <v>187</v>
      </c>
      <c r="AQ55" s="94" t="n">
        <v>73</v>
      </c>
      <c r="AR55" s="103" t="n">
        <v>3470.065</v>
      </c>
      <c r="AS55" s="104" t="n">
        <v>0</v>
      </c>
      <c r="AT55" s="104" t="n">
        <v>100631.88</v>
      </c>
      <c r="AU55" s="103" t="n">
        <v>79811.49</v>
      </c>
    </row>
    <row r="56" customFormat="false" ht="15" hidden="false" customHeight="false" outlineLevel="0" collapsed="false">
      <c r="AP56" s="106" t="s">
        <v>188</v>
      </c>
      <c r="AQ56" s="107" t="n">
        <v>6651</v>
      </c>
      <c r="AR56" s="108" t="n">
        <v>303993.155</v>
      </c>
      <c r="AS56" s="109" t="n">
        <v>354084.43904</v>
      </c>
      <c r="AT56" s="109" t="n">
        <v>6880682.458555</v>
      </c>
      <c r="AU56" s="109" t="n">
        <v>5338777.653665</v>
      </c>
    </row>
    <row r="57" customFormat="false" ht="15" hidden="false" customHeight="true" outlineLevel="0" collapsed="false"/>
    <row r="62" customFormat="false" ht="15" hidden="false" customHeight="false" outlineLevel="0" collapsed="false">
      <c r="L62" s="49"/>
      <c r="M62" s="47"/>
      <c r="N62" s="47"/>
      <c r="O62" s="47"/>
      <c r="P62" s="47"/>
    </row>
    <row r="63" customFormat="false" ht="15" hidden="false" customHeight="false" outlineLevel="0" collapsed="false">
      <c r="L63" s="49"/>
      <c r="M63" s="47"/>
      <c r="N63" s="47"/>
      <c r="O63" s="47"/>
      <c r="P63" s="47"/>
    </row>
    <row r="64" customFormat="false" ht="15" hidden="false" customHeight="false" outlineLevel="0" collapsed="false">
      <c r="L64" s="49"/>
      <c r="M64" s="47"/>
      <c r="N64" s="47"/>
      <c r="O64" s="47"/>
      <c r="P64" s="47"/>
    </row>
    <row r="65" customFormat="false" ht="15" hidden="false" customHeight="false" outlineLevel="0" collapsed="false">
      <c r="L65" s="49"/>
      <c r="M65" s="47"/>
      <c r="N65" s="47"/>
      <c r="O65" s="47"/>
      <c r="P65" s="47"/>
    </row>
    <row r="66" customFormat="false" ht="15" hidden="false" customHeight="false" outlineLevel="0" collapsed="false">
      <c r="K66" s="20" t="s">
        <v>189</v>
      </c>
      <c r="L66" s="49"/>
      <c r="M66" s="47"/>
      <c r="N66" s="47"/>
      <c r="O66" s="47"/>
      <c r="P66" s="47"/>
    </row>
    <row r="67" customFormat="false" ht="15" hidden="false" customHeight="false" outlineLevel="0" collapsed="false">
      <c r="K67" s="51" t="s">
        <v>160</v>
      </c>
      <c r="L67" s="52" t="s">
        <v>3</v>
      </c>
      <c r="M67" s="53"/>
      <c r="N67" s="54"/>
    </row>
    <row r="68" customFormat="false" ht="15" hidden="false" customHeight="false" outlineLevel="0" collapsed="false">
      <c r="K68" s="55" t="s">
        <v>26</v>
      </c>
      <c r="L68" s="56" t="s">
        <v>31</v>
      </c>
      <c r="M68" s="57" t="s">
        <v>47</v>
      </c>
      <c r="N68" s="110" t="s">
        <v>168</v>
      </c>
    </row>
    <row r="69" customFormat="false" ht="15" hidden="false" customHeight="false" outlineLevel="0" collapsed="false">
      <c r="K69" s="60" t="s">
        <v>173</v>
      </c>
      <c r="L69" s="61" t="n">
        <v>329</v>
      </c>
      <c r="M69" s="111" t="n">
        <v>123</v>
      </c>
      <c r="N69" s="112" t="n">
        <v>452</v>
      </c>
    </row>
    <row r="70" customFormat="false" ht="15" hidden="false" customHeight="false" outlineLevel="0" collapsed="false">
      <c r="K70" s="67" t="s">
        <v>175</v>
      </c>
      <c r="L70" s="83" t="n">
        <v>227</v>
      </c>
      <c r="M70" s="113" t="n">
        <v>307</v>
      </c>
      <c r="N70" s="114" t="n">
        <v>534</v>
      </c>
    </row>
    <row r="71" customFormat="false" ht="15" hidden="false" customHeight="false" outlineLevel="0" collapsed="false">
      <c r="K71" s="67" t="s">
        <v>177</v>
      </c>
      <c r="L71" s="68" t="n">
        <v>90</v>
      </c>
      <c r="M71" s="115"/>
      <c r="N71" s="116" t="n">
        <v>90</v>
      </c>
    </row>
    <row r="72" customFormat="false" ht="15" hidden="false" customHeight="false" outlineLevel="0" collapsed="false">
      <c r="K72" s="74" t="s">
        <v>168</v>
      </c>
      <c r="L72" s="75" t="n">
        <v>646</v>
      </c>
      <c r="M72" s="117" t="n">
        <v>430</v>
      </c>
      <c r="N72" s="118" t="n">
        <v>1076</v>
      </c>
    </row>
    <row r="87" customFormat="false" ht="15" hidden="false" customHeight="false" outlineLevel="0" collapsed="false">
      <c r="L87" s="49"/>
      <c r="M87" s="47"/>
      <c r="N87" s="47"/>
      <c r="O87" s="47"/>
      <c r="P87" s="47"/>
    </row>
    <row r="88" customFormat="false" ht="15" hidden="false" customHeight="false" outlineLevel="0" collapsed="false">
      <c r="L88" s="49"/>
      <c r="M88" s="47"/>
      <c r="N88" s="47"/>
      <c r="O88" s="47"/>
      <c r="P88" s="47"/>
    </row>
    <row r="89" customFormat="false" ht="15" hidden="false" customHeight="false" outlineLevel="0" collapsed="false">
      <c r="L89" s="49"/>
      <c r="M89" s="47"/>
      <c r="N89" s="47"/>
      <c r="O89" s="47"/>
      <c r="P89" s="47"/>
    </row>
    <row r="90" customFormat="false" ht="15" hidden="false" customHeight="false" outlineLevel="0" collapsed="false">
      <c r="K90" s="119"/>
      <c r="L90" s="120" t="s">
        <v>159</v>
      </c>
      <c r="M90" s="121"/>
      <c r="N90" s="47"/>
      <c r="O90" s="47"/>
      <c r="P90" s="47"/>
    </row>
    <row r="91" customFormat="false" ht="15" hidden="false" customHeight="false" outlineLevel="0" collapsed="false">
      <c r="K91" s="122" t="s">
        <v>27</v>
      </c>
      <c r="L91" s="123" t="s">
        <v>160</v>
      </c>
      <c r="M91" s="124" t="s">
        <v>161</v>
      </c>
      <c r="N91" s="47" t="e">
        <f aca="false">M91/50</f>
        <v>#VALUE!</v>
      </c>
      <c r="O91" s="47"/>
      <c r="P91" s="47"/>
    </row>
    <row r="92" customFormat="false" ht="15" hidden="false" customHeight="false" outlineLevel="0" collapsed="false">
      <c r="K92" s="125" t="s">
        <v>190</v>
      </c>
      <c r="L92" s="126" t="n">
        <v>27572</v>
      </c>
      <c r="M92" s="127" t="n">
        <v>1304176.66</v>
      </c>
      <c r="N92" s="47" t="n">
        <f aca="false">M92/50</f>
        <v>26083.5332</v>
      </c>
      <c r="O92" s="47"/>
      <c r="P92" s="47"/>
    </row>
    <row r="93" customFormat="false" ht="15" hidden="false" customHeight="false" outlineLevel="0" collapsed="false">
      <c r="K93" s="128" t="s">
        <v>168</v>
      </c>
      <c r="L93" s="129" t="n">
        <v>27572</v>
      </c>
      <c r="M93" s="130" t="n">
        <v>1304176.66</v>
      </c>
      <c r="N93" s="47" t="n">
        <f aca="false">M93/50</f>
        <v>26083.5332</v>
      </c>
      <c r="O93" s="47"/>
      <c r="P93" s="47"/>
    </row>
    <row r="94" customFormat="false" ht="15" hidden="false" customHeight="false" outlineLevel="0" collapsed="false">
      <c r="N94" s="47" t="n">
        <f aca="false">M94/50</f>
        <v>0</v>
      </c>
      <c r="O94" s="47"/>
      <c r="P94" s="47"/>
    </row>
    <row r="95" customFormat="false" ht="15" hidden="false" customHeight="false" outlineLevel="0" collapsed="false">
      <c r="N95" s="47" t="n">
        <f aca="false">M95/50</f>
        <v>0</v>
      </c>
      <c r="O95" s="47"/>
      <c r="P95" s="47"/>
    </row>
    <row r="96" customFormat="false" ht="15" hidden="false" customHeight="false" outlineLevel="0" collapsed="false">
      <c r="N96" s="47" t="e">
        <f aca="false">SUM(N91:N95)</f>
        <v>#VALUE!</v>
      </c>
      <c r="O96" s="47"/>
      <c r="P96" s="47"/>
    </row>
    <row r="97" customFormat="false" ht="15" hidden="false" customHeight="false" outlineLevel="0" collapsed="false">
      <c r="N97" s="47"/>
      <c r="O97" s="47"/>
      <c r="P97" s="47"/>
    </row>
    <row r="98" customFormat="false" ht="15" hidden="false" customHeight="false" outlineLevel="0" collapsed="false">
      <c r="K98" s="81" t="s">
        <v>3</v>
      </c>
      <c r="L98" s="82" t="s">
        <v>169</v>
      </c>
      <c r="P98" s="47"/>
      <c r="Q98" s="81" t="s">
        <v>3</v>
      </c>
      <c r="R98" s="82" t="s">
        <v>169</v>
      </c>
    </row>
    <row r="99" customFormat="false" ht="15" hidden="false" customHeight="false" outlineLevel="0" collapsed="false">
      <c r="P99" s="47"/>
    </row>
    <row r="100" customFormat="false" ht="15" hidden="false" customHeight="false" outlineLevel="0" collapsed="false">
      <c r="K100" s="89" t="s">
        <v>25</v>
      </c>
      <c r="L100" s="53"/>
      <c r="M100" s="53"/>
      <c r="N100" s="53"/>
      <c r="O100" s="54"/>
      <c r="Q100" s="51" t="s">
        <v>160</v>
      </c>
      <c r="R100" s="52" t="s">
        <v>25</v>
      </c>
      <c r="S100" s="53"/>
      <c r="T100" s="53"/>
      <c r="U100" s="53"/>
      <c r="V100" s="54"/>
    </row>
    <row r="101" customFormat="false" ht="15" hidden="false" customHeight="false" outlineLevel="0" collapsed="false">
      <c r="K101" s="92" t="s">
        <v>171</v>
      </c>
      <c r="L101" s="57" t="s">
        <v>35</v>
      </c>
      <c r="M101" s="57" t="s">
        <v>49</v>
      </c>
      <c r="N101" s="57" t="s">
        <v>191</v>
      </c>
      <c r="O101" s="110" t="s">
        <v>168</v>
      </c>
      <c r="Q101" s="55" t="s">
        <v>192</v>
      </c>
      <c r="R101" s="56" t="s">
        <v>171</v>
      </c>
      <c r="S101" s="57" t="s">
        <v>35</v>
      </c>
      <c r="T101" s="57" t="s">
        <v>49</v>
      </c>
      <c r="U101" s="57" t="s">
        <v>191</v>
      </c>
      <c r="V101" s="110" t="s">
        <v>168</v>
      </c>
    </row>
    <row r="102" customFormat="false" ht="15" hidden="false" customHeight="false" outlineLevel="0" collapsed="false">
      <c r="K102" s="98" t="n">
        <v>6651</v>
      </c>
      <c r="L102" s="131" t="n">
        <v>16323</v>
      </c>
      <c r="M102" s="131" t="n">
        <v>4598</v>
      </c>
      <c r="N102" s="132" t="n">
        <v>0</v>
      </c>
      <c r="O102" s="118" t="n">
        <v>27572</v>
      </c>
      <c r="Q102" s="60" t="s">
        <v>193</v>
      </c>
      <c r="R102" s="133"/>
      <c r="S102" s="134" t="n">
        <v>38</v>
      </c>
      <c r="T102" s="64"/>
      <c r="U102" s="135"/>
      <c r="V102" s="112" t="n">
        <v>38</v>
      </c>
    </row>
    <row r="103" customFormat="false" ht="15" hidden="false" customHeight="false" outlineLevel="0" collapsed="false">
      <c r="Q103" s="67" t="s">
        <v>194</v>
      </c>
      <c r="R103" s="136"/>
      <c r="S103" s="137" t="n">
        <v>759</v>
      </c>
      <c r="T103" s="86"/>
      <c r="U103" s="113" t="n">
        <v>0</v>
      </c>
      <c r="V103" s="114" t="n">
        <v>759</v>
      </c>
    </row>
    <row r="104" customFormat="false" ht="15" hidden="false" customHeight="false" outlineLevel="0" collapsed="false">
      <c r="Q104" s="67" t="s">
        <v>195</v>
      </c>
      <c r="R104" s="136"/>
      <c r="S104" s="137" t="n">
        <v>3</v>
      </c>
      <c r="T104" s="86"/>
      <c r="U104" s="138"/>
      <c r="V104" s="114" t="n">
        <v>3</v>
      </c>
    </row>
    <row r="105" customFormat="false" ht="15" hidden="false" customHeight="false" outlineLevel="0" collapsed="false">
      <c r="Q105" s="67" t="s">
        <v>196</v>
      </c>
      <c r="R105" s="136"/>
      <c r="S105" s="137" t="n">
        <v>849</v>
      </c>
      <c r="T105" s="86"/>
      <c r="U105" s="138"/>
      <c r="V105" s="114" t="n">
        <v>849</v>
      </c>
    </row>
    <row r="106" customFormat="false" ht="15" hidden="false" customHeight="false" outlineLevel="0" collapsed="false">
      <c r="Q106" s="67" t="s">
        <v>197</v>
      </c>
      <c r="R106" s="136"/>
      <c r="S106" s="137" t="n">
        <v>463</v>
      </c>
      <c r="T106" s="86"/>
      <c r="U106" s="138"/>
      <c r="V106" s="114" t="n">
        <v>463</v>
      </c>
    </row>
    <row r="107" customFormat="false" ht="15" hidden="false" customHeight="false" outlineLevel="0" collapsed="false">
      <c r="Q107" s="67" t="s">
        <v>198</v>
      </c>
      <c r="R107" s="136"/>
      <c r="S107" s="137" t="n">
        <v>855</v>
      </c>
      <c r="T107" s="86"/>
      <c r="U107" s="138"/>
      <c r="V107" s="114" t="n">
        <v>855</v>
      </c>
    </row>
    <row r="108" customFormat="false" ht="15" hidden="false" customHeight="false" outlineLevel="0" collapsed="false">
      <c r="Q108" s="67" t="s">
        <v>199</v>
      </c>
      <c r="R108" s="136"/>
      <c r="S108" s="137" t="n">
        <v>118</v>
      </c>
      <c r="T108" s="86"/>
      <c r="U108" s="138"/>
      <c r="V108" s="114" t="n">
        <v>118</v>
      </c>
    </row>
    <row r="109" customFormat="false" ht="15" hidden="false" customHeight="false" outlineLevel="0" collapsed="false">
      <c r="Q109" s="67" t="s">
        <v>200</v>
      </c>
      <c r="R109" s="136"/>
      <c r="S109" s="137" t="n">
        <v>217</v>
      </c>
      <c r="T109" s="86"/>
      <c r="U109" s="138"/>
      <c r="V109" s="114" t="n">
        <v>217</v>
      </c>
    </row>
    <row r="110" customFormat="false" ht="15" hidden="false" customHeight="false" outlineLevel="0" collapsed="false">
      <c r="Q110" s="67" t="s">
        <v>201</v>
      </c>
      <c r="R110" s="136"/>
      <c r="S110" s="137" t="n">
        <v>101</v>
      </c>
      <c r="T110" s="86"/>
      <c r="U110" s="138"/>
      <c r="V110" s="114" t="n">
        <v>101</v>
      </c>
    </row>
    <row r="111" customFormat="false" ht="15" hidden="false" customHeight="false" outlineLevel="0" collapsed="false">
      <c r="Q111" s="67" t="s">
        <v>202</v>
      </c>
      <c r="R111" s="136"/>
      <c r="S111" s="137" t="n">
        <v>217</v>
      </c>
      <c r="T111" s="86"/>
      <c r="U111" s="138"/>
      <c r="V111" s="114" t="n">
        <v>217</v>
      </c>
    </row>
    <row r="112" customFormat="false" ht="15" hidden="false" customHeight="false" outlineLevel="0" collapsed="false">
      <c r="Q112" s="67" t="s">
        <v>203</v>
      </c>
      <c r="R112" s="136"/>
      <c r="S112" s="137" t="n">
        <v>295</v>
      </c>
      <c r="T112" s="86"/>
      <c r="U112" s="138"/>
      <c r="V112" s="114" t="n">
        <v>295</v>
      </c>
    </row>
    <row r="113" customFormat="false" ht="15" hidden="false" customHeight="false" outlineLevel="0" collapsed="false">
      <c r="Q113" s="67" t="s">
        <v>204</v>
      </c>
      <c r="R113" s="136"/>
      <c r="S113" s="137" t="n">
        <v>392</v>
      </c>
      <c r="T113" s="86"/>
      <c r="U113" s="138"/>
      <c r="V113" s="114" t="n">
        <v>392</v>
      </c>
    </row>
    <row r="114" customFormat="false" ht="15" hidden="false" customHeight="false" outlineLevel="0" collapsed="false">
      <c r="Q114" s="67" t="s">
        <v>205</v>
      </c>
      <c r="R114" s="136"/>
      <c r="S114" s="137" t="n">
        <v>352</v>
      </c>
      <c r="T114" s="137" t="n">
        <v>53</v>
      </c>
      <c r="U114" s="113" t="n">
        <v>0</v>
      </c>
      <c r="V114" s="114" t="n">
        <v>405</v>
      </c>
    </row>
    <row r="115" customFormat="false" ht="15" hidden="false" customHeight="false" outlineLevel="0" collapsed="false">
      <c r="Q115" s="67" t="s">
        <v>206</v>
      </c>
      <c r="R115" s="136"/>
      <c r="S115" s="137" t="n">
        <v>830</v>
      </c>
      <c r="T115" s="137" t="n">
        <v>137</v>
      </c>
      <c r="U115" s="138"/>
      <c r="V115" s="114" t="n">
        <v>967</v>
      </c>
    </row>
    <row r="116" customFormat="false" ht="15" hidden="false" customHeight="false" outlineLevel="0" collapsed="false">
      <c r="Q116" s="67" t="s">
        <v>207</v>
      </c>
      <c r="R116" s="136"/>
      <c r="S116" s="137" t="n">
        <v>43</v>
      </c>
      <c r="T116" s="137" t="n">
        <v>31</v>
      </c>
      <c r="U116" s="138"/>
      <c r="V116" s="114" t="n">
        <v>74</v>
      </c>
    </row>
    <row r="117" customFormat="false" ht="15" hidden="false" customHeight="false" outlineLevel="0" collapsed="false">
      <c r="Q117" s="67" t="s">
        <v>208</v>
      </c>
      <c r="R117" s="136"/>
      <c r="S117" s="86"/>
      <c r="T117" s="137" t="n">
        <v>1</v>
      </c>
      <c r="U117" s="138"/>
      <c r="V117" s="114" t="n">
        <v>1</v>
      </c>
    </row>
    <row r="118" customFormat="false" ht="15" hidden="false" customHeight="false" outlineLevel="0" collapsed="false">
      <c r="Q118" s="67" t="s">
        <v>209</v>
      </c>
      <c r="R118" s="136"/>
      <c r="S118" s="137" t="n">
        <v>819</v>
      </c>
      <c r="T118" s="86"/>
      <c r="U118" s="138"/>
      <c r="V118" s="114" t="n">
        <v>819</v>
      </c>
    </row>
    <row r="119" customFormat="false" ht="15" hidden="false" customHeight="false" outlineLevel="0" collapsed="false">
      <c r="Q119" s="67" t="s">
        <v>210</v>
      </c>
      <c r="R119" s="136"/>
      <c r="S119" s="137" t="n">
        <v>508</v>
      </c>
      <c r="T119" s="137" t="n">
        <v>327</v>
      </c>
      <c r="U119" s="138"/>
      <c r="V119" s="114" t="n">
        <v>835</v>
      </c>
    </row>
    <row r="120" customFormat="false" ht="15" hidden="false" customHeight="false" outlineLevel="0" collapsed="false">
      <c r="B120" s="49"/>
      <c r="C120" s="47"/>
      <c r="D120" s="47"/>
      <c r="E120" s="47"/>
      <c r="F120" s="47"/>
      <c r="Q120" s="67" t="s">
        <v>211</v>
      </c>
      <c r="R120" s="136"/>
      <c r="S120" s="137" t="n">
        <v>1777</v>
      </c>
      <c r="T120" s="137" t="n">
        <v>61</v>
      </c>
      <c r="U120" s="138"/>
      <c r="V120" s="114" t="n">
        <v>1838</v>
      </c>
    </row>
    <row r="121" customFormat="false" ht="15" hidden="false" customHeight="false" outlineLevel="0" collapsed="false">
      <c r="B121" s="49"/>
      <c r="C121" s="47"/>
      <c r="D121" s="47"/>
      <c r="E121" s="47"/>
      <c r="F121" s="47"/>
      <c r="L121" s="139" t="s">
        <v>171</v>
      </c>
      <c r="M121" s="139" t="s">
        <v>35</v>
      </c>
      <c r="N121" s="139" t="s">
        <v>49</v>
      </c>
      <c r="O121" s="139" t="s">
        <v>188</v>
      </c>
      <c r="Q121" s="67" t="s">
        <v>212</v>
      </c>
      <c r="R121" s="136"/>
      <c r="S121" s="137" t="n">
        <v>783</v>
      </c>
      <c r="T121" s="137" t="n">
        <v>227</v>
      </c>
      <c r="U121" s="138"/>
      <c r="V121" s="114" t="n">
        <v>1010</v>
      </c>
    </row>
    <row r="122" customFormat="false" ht="15" hidden="false" customHeight="false" outlineLevel="0" collapsed="false">
      <c r="B122" s="49"/>
      <c r="C122" s="47"/>
      <c r="D122" s="47"/>
      <c r="E122" s="47"/>
      <c r="F122" s="47"/>
      <c r="K122" s="20" t="s">
        <v>213</v>
      </c>
      <c r="L122" s="20" t="n">
        <f aca="false">COUNT(L102:L119)</f>
        <v>1</v>
      </c>
      <c r="M122" s="20" t="n">
        <f aca="false">COUNT(M102:M119)</f>
        <v>1</v>
      </c>
      <c r="N122" s="20" t="n">
        <f aca="false">COUNT(N102:N119)</f>
        <v>0</v>
      </c>
      <c r="O122" s="20" t="n">
        <f aca="false">COUNT(O102:O119)</f>
        <v>1</v>
      </c>
      <c r="Q122" s="67" t="s">
        <v>214</v>
      </c>
      <c r="R122" s="136"/>
      <c r="S122" s="137" t="n">
        <v>1038</v>
      </c>
      <c r="T122" s="137" t="n">
        <v>307</v>
      </c>
      <c r="U122" s="113" t="n">
        <v>0</v>
      </c>
      <c r="V122" s="114" t="n">
        <v>1345</v>
      </c>
    </row>
    <row r="123" customFormat="false" ht="15" hidden="false" customHeight="false" outlineLevel="0" collapsed="false">
      <c r="B123" s="49"/>
      <c r="C123" s="47"/>
      <c r="D123" s="47"/>
      <c r="E123" s="47"/>
      <c r="F123" s="47"/>
      <c r="K123" s="20" t="s">
        <v>215</v>
      </c>
      <c r="L123" s="49" t="n">
        <f aca="false">AVERAGE(L102:L119)</f>
        <v>16323</v>
      </c>
      <c r="M123" s="49" t="n">
        <f aca="false">AVERAGE(M102:M119)</f>
        <v>4598</v>
      </c>
      <c r="N123" s="49" t="n">
        <f aca="false">AVERAGE(N102:N119)</f>
        <v>0</v>
      </c>
      <c r="O123" s="49" t="n">
        <f aca="false">AVERAGE(O102:O119)</f>
        <v>27572</v>
      </c>
      <c r="Q123" s="67" t="s">
        <v>216</v>
      </c>
      <c r="R123" s="83" t="n">
        <v>5</v>
      </c>
      <c r="S123" s="137" t="n">
        <v>20</v>
      </c>
      <c r="T123" s="86"/>
      <c r="U123" s="138"/>
      <c r="V123" s="114" t="n">
        <v>25</v>
      </c>
    </row>
    <row r="124" customFormat="false" ht="15" hidden="false" customHeight="false" outlineLevel="0" collapsed="false">
      <c r="B124" s="49"/>
      <c r="C124" s="47"/>
      <c r="D124" s="47"/>
      <c r="E124" s="47"/>
      <c r="F124" s="47"/>
      <c r="Q124" s="67" t="s">
        <v>217</v>
      </c>
      <c r="R124" s="83" t="n">
        <v>6</v>
      </c>
      <c r="S124" s="137" t="n">
        <v>427</v>
      </c>
      <c r="T124" s="137" t="n">
        <v>364</v>
      </c>
      <c r="U124" s="113" t="n">
        <v>0</v>
      </c>
      <c r="V124" s="114" t="n">
        <v>797</v>
      </c>
    </row>
    <row r="125" customFormat="false" ht="15" hidden="false" customHeight="false" outlineLevel="0" collapsed="false">
      <c r="B125" s="49"/>
      <c r="C125" s="47"/>
      <c r="D125" s="47"/>
      <c r="E125" s="47"/>
      <c r="F125" s="47"/>
      <c r="Q125" s="67" t="s">
        <v>218</v>
      </c>
      <c r="R125" s="136"/>
      <c r="S125" s="137" t="n">
        <v>570</v>
      </c>
      <c r="T125" s="137" t="n">
        <v>142</v>
      </c>
      <c r="U125" s="113" t="n">
        <v>0</v>
      </c>
      <c r="V125" s="114" t="n">
        <v>712</v>
      </c>
    </row>
    <row r="126" customFormat="false" ht="15" hidden="false" customHeight="false" outlineLevel="0" collapsed="false">
      <c r="B126" s="49"/>
      <c r="C126" s="47"/>
      <c r="D126" s="47"/>
      <c r="E126" s="47"/>
      <c r="F126" s="47"/>
      <c r="Q126" s="67" t="s">
        <v>219</v>
      </c>
      <c r="R126" s="83" t="n">
        <v>72</v>
      </c>
      <c r="S126" s="86"/>
      <c r="T126" s="137" t="n">
        <v>298</v>
      </c>
      <c r="U126" s="138"/>
      <c r="V126" s="114" t="n">
        <v>370</v>
      </c>
    </row>
    <row r="127" customFormat="false" ht="15" hidden="false" customHeight="false" outlineLevel="0" collapsed="false">
      <c r="B127" s="49"/>
      <c r="C127" s="47"/>
      <c r="D127" s="47"/>
      <c r="E127" s="47"/>
      <c r="F127" s="47"/>
      <c r="Q127" s="67" t="s">
        <v>220</v>
      </c>
      <c r="R127" s="83" t="n">
        <v>55</v>
      </c>
      <c r="S127" s="86"/>
      <c r="T127" s="137" t="n">
        <v>31</v>
      </c>
      <c r="U127" s="138"/>
      <c r="V127" s="114" t="n">
        <v>86</v>
      </c>
    </row>
    <row r="128" customFormat="false" ht="15" hidden="false" customHeight="false" outlineLevel="0" collapsed="false">
      <c r="B128" s="49"/>
      <c r="C128" s="47"/>
      <c r="D128" s="47"/>
      <c r="E128" s="47"/>
      <c r="F128" s="47"/>
      <c r="Q128" s="67" t="s">
        <v>221</v>
      </c>
      <c r="R128" s="83" t="n">
        <v>42</v>
      </c>
      <c r="S128" s="137" t="n">
        <v>657</v>
      </c>
      <c r="T128" s="86"/>
      <c r="U128" s="113" t="n">
        <v>0</v>
      </c>
      <c r="V128" s="114" t="n">
        <v>699</v>
      </c>
    </row>
    <row r="129" customFormat="false" ht="15" hidden="false" customHeight="false" outlineLevel="0" collapsed="false">
      <c r="B129" s="49"/>
      <c r="C129" s="47"/>
      <c r="D129" s="47"/>
      <c r="E129" s="47"/>
      <c r="F129" s="47"/>
      <c r="Q129" s="67" t="s">
        <v>222</v>
      </c>
      <c r="R129" s="83" t="n">
        <v>85</v>
      </c>
      <c r="S129" s="137" t="n">
        <v>522</v>
      </c>
      <c r="T129" s="137" t="n">
        <v>411</v>
      </c>
      <c r="U129" s="113" t="n">
        <v>0</v>
      </c>
      <c r="V129" s="114" t="n">
        <v>1018</v>
      </c>
    </row>
    <row r="130" customFormat="false" ht="15" hidden="false" customHeight="false" outlineLevel="0" collapsed="false">
      <c r="B130" s="49"/>
      <c r="C130" s="47"/>
      <c r="D130" s="47"/>
      <c r="E130" s="47"/>
      <c r="F130" s="47"/>
      <c r="Q130" s="67" t="s">
        <v>223</v>
      </c>
      <c r="R130" s="83" t="n">
        <v>30</v>
      </c>
      <c r="S130" s="137" t="n">
        <v>323</v>
      </c>
      <c r="T130" s="137" t="n">
        <v>4</v>
      </c>
      <c r="U130" s="138"/>
      <c r="V130" s="114" t="n">
        <v>357</v>
      </c>
    </row>
    <row r="131" customFormat="false" ht="15" hidden="false" customHeight="false" outlineLevel="0" collapsed="false">
      <c r="B131" s="49"/>
      <c r="C131" s="47"/>
      <c r="D131" s="47"/>
      <c r="E131" s="47"/>
      <c r="F131" s="47"/>
      <c r="Q131" s="67" t="s">
        <v>224</v>
      </c>
      <c r="R131" s="83" t="n">
        <v>178</v>
      </c>
      <c r="S131" s="137" t="n">
        <v>499</v>
      </c>
      <c r="T131" s="86"/>
      <c r="U131" s="138"/>
      <c r="V131" s="114" t="n">
        <v>677</v>
      </c>
    </row>
    <row r="132" customFormat="false" ht="15" hidden="false" customHeight="false" outlineLevel="0" collapsed="false">
      <c r="B132" s="49"/>
      <c r="C132" s="47"/>
      <c r="D132" s="47"/>
      <c r="E132" s="47"/>
      <c r="F132" s="47"/>
      <c r="Q132" s="67" t="s">
        <v>225</v>
      </c>
      <c r="R132" s="83" t="n">
        <v>24</v>
      </c>
      <c r="S132" s="137" t="n">
        <v>463</v>
      </c>
      <c r="T132" s="137" t="n">
        <v>254</v>
      </c>
      <c r="U132" s="138"/>
      <c r="V132" s="114" t="n">
        <v>741</v>
      </c>
    </row>
    <row r="133" customFormat="false" ht="15" hidden="false" customHeight="false" outlineLevel="0" collapsed="false">
      <c r="B133" s="49"/>
      <c r="C133" s="47"/>
      <c r="D133" s="47"/>
      <c r="E133" s="47"/>
      <c r="F133" s="47"/>
      <c r="Q133" s="67" t="s">
        <v>226</v>
      </c>
      <c r="R133" s="83" t="n">
        <v>77</v>
      </c>
      <c r="S133" s="86"/>
      <c r="T133" s="137" t="n">
        <v>42</v>
      </c>
      <c r="U133" s="138"/>
      <c r="V133" s="114" t="n">
        <v>119</v>
      </c>
    </row>
    <row r="134" customFormat="false" ht="15" hidden="false" customHeight="false" outlineLevel="0" collapsed="false">
      <c r="B134" s="49"/>
      <c r="C134" s="47"/>
      <c r="D134" s="47"/>
      <c r="E134" s="47"/>
      <c r="F134" s="47"/>
      <c r="Q134" s="67" t="s">
        <v>227</v>
      </c>
      <c r="R134" s="83" t="n">
        <v>106</v>
      </c>
      <c r="S134" s="137" t="n">
        <v>407</v>
      </c>
      <c r="T134" s="86"/>
      <c r="U134" s="138"/>
      <c r="V134" s="114" t="n">
        <v>513</v>
      </c>
    </row>
    <row r="135" customFormat="false" ht="15" hidden="false" customHeight="false" outlineLevel="0" collapsed="false">
      <c r="B135" s="49"/>
      <c r="C135" s="47"/>
      <c r="D135" s="47"/>
      <c r="E135" s="47"/>
      <c r="F135" s="47"/>
      <c r="Q135" s="67" t="s">
        <v>228</v>
      </c>
      <c r="R135" s="83" t="n">
        <v>43</v>
      </c>
      <c r="S135" s="86"/>
      <c r="T135" s="137" t="n">
        <v>96</v>
      </c>
      <c r="U135" s="138"/>
      <c r="V135" s="114" t="n">
        <v>139</v>
      </c>
    </row>
    <row r="136" customFormat="false" ht="15" hidden="false" customHeight="false" outlineLevel="0" collapsed="false">
      <c r="B136" s="49"/>
      <c r="C136" s="47"/>
      <c r="D136" s="47"/>
      <c r="E136" s="47"/>
      <c r="F136" s="47"/>
      <c r="Q136" s="67" t="s">
        <v>229</v>
      </c>
      <c r="R136" s="83" t="n">
        <v>257</v>
      </c>
      <c r="S136" s="137" t="n">
        <v>48</v>
      </c>
      <c r="T136" s="86"/>
      <c r="U136" s="138"/>
      <c r="V136" s="114" t="n">
        <v>305</v>
      </c>
    </row>
    <row r="137" customFormat="false" ht="15" hidden="false" customHeight="false" outlineLevel="0" collapsed="false">
      <c r="B137" s="49"/>
      <c r="C137" s="47"/>
      <c r="D137" s="47"/>
      <c r="E137" s="47"/>
      <c r="F137" s="47"/>
      <c r="Q137" s="67" t="s">
        <v>230</v>
      </c>
      <c r="R137" s="136"/>
      <c r="S137" s="137" t="n">
        <v>48</v>
      </c>
      <c r="T137" s="86"/>
      <c r="U137" s="138"/>
      <c r="V137" s="114" t="n">
        <v>48</v>
      </c>
    </row>
    <row r="138" customFormat="false" ht="15" hidden="false" customHeight="false" outlineLevel="0" collapsed="false">
      <c r="B138" s="49"/>
      <c r="C138" s="47"/>
      <c r="D138" s="47"/>
      <c r="E138" s="47"/>
      <c r="F138" s="47"/>
      <c r="Q138" s="67" t="s">
        <v>231</v>
      </c>
      <c r="R138" s="83" t="n">
        <v>123</v>
      </c>
      <c r="S138" s="86"/>
      <c r="T138" s="86"/>
      <c r="U138" s="138"/>
      <c r="V138" s="114" t="n">
        <v>123</v>
      </c>
    </row>
    <row r="139" customFormat="false" ht="15" hidden="false" customHeight="false" outlineLevel="0" collapsed="false">
      <c r="B139" s="49"/>
      <c r="C139" s="47"/>
      <c r="D139" s="47"/>
      <c r="E139" s="47"/>
      <c r="F139" s="47"/>
      <c r="Q139" s="67" t="s">
        <v>232</v>
      </c>
      <c r="R139" s="136"/>
      <c r="S139" s="137" t="n">
        <v>83</v>
      </c>
      <c r="T139" s="86"/>
      <c r="U139" s="138"/>
      <c r="V139" s="114" t="n">
        <v>83</v>
      </c>
    </row>
    <row r="140" customFormat="false" ht="15" hidden="false" customHeight="false" outlineLevel="0" collapsed="false">
      <c r="B140" s="49"/>
      <c r="C140" s="47"/>
      <c r="D140" s="47"/>
      <c r="E140" s="47"/>
      <c r="F140" s="47"/>
      <c r="Q140" s="67" t="s">
        <v>233</v>
      </c>
      <c r="R140" s="83" t="n">
        <v>182</v>
      </c>
      <c r="S140" s="137" t="n">
        <v>86</v>
      </c>
      <c r="T140" s="86"/>
      <c r="U140" s="138"/>
      <c r="V140" s="114" t="n">
        <v>268</v>
      </c>
    </row>
    <row r="141" customFormat="false" ht="15" hidden="false" customHeight="false" outlineLevel="0" collapsed="false">
      <c r="B141" s="49"/>
      <c r="C141" s="47"/>
      <c r="D141" s="47"/>
      <c r="E141" s="47"/>
      <c r="F141" s="47"/>
      <c r="Q141" s="67" t="s">
        <v>234</v>
      </c>
      <c r="R141" s="83" t="n">
        <v>138</v>
      </c>
      <c r="S141" s="137" t="n">
        <v>59</v>
      </c>
      <c r="T141" s="137" t="n">
        <v>13</v>
      </c>
      <c r="U141" s="138"/>
      <c r="V141" s="114" t="n">
        <v>210</v>
      </c>
    </row>
    <row r="142" customFormat="false" ht="15" hidden="false" customHeight="false" outlineLevel="0" collapsed="false">
      <c r="B142" s="49"/>
      <c r="C142" s="47"/>
      <c r="D142" s="47"/>
      <c r="E142" s="47"/>
      <c r="F142" s="47"/>
      <c r="Q142" s="67" t="s">
        <v>235</v>
      </c>
      <c r="R142" s="136"/>
      <c r="S142" s="137" t="n">
        <v>26</v>
      </c>
      <c r="T142" s="86"/>
      <c r="U142" s="138"/>
      <c r="V142" s="114" t="n">
        <v>26</v>
      </c>
    </row>
    <row r="143" customFormat="false" ht="15" hidden="false" customHeight="false" outlineLevel="0" collapsed="false">
      <c r="B143" s="49"/>
      <c r="C143" s="47"/>
      <c r="D143" s="47"/>
      <c r="E143" s="47"/>
      <c r="F143" s="47"/>
      <c r="Q143" s="67" t="s">
        <v>236</v>
      </c>
      <c r="R143" s="136"/>
      <c r="S143" s="137" t="n">
        <v>43</v>
      </c>
      <c r="T143" s="86"/>
      <c r="U143" s="138"/>
      <c r="V143" s="114" t="n">
        <v>43</v>
      </c>
    </row>
    <row r="144" customFormat="false" ht="15" hidden="false" customHeight="false" outlineLevel="0" collapsed="false">
      <c r="B144" s="49"/>
      <c r="C144" s="47"/>
      <c r="D144" s="47"/>
      <c r="E144" s="47"/>
      <c r="F144" s="47"/>
      <c r="Q144" s="67" t="s">
        <v>237</v>
      </c>
      <c r="R144" s="83" t="n">
        <v>109</v>
      </c>
      <c r="S144" s="86"/>
      <c r="T144" s="86"/>
      <c r="U144" s="138"/>
      <c r="V144" s="114" t="n">
        <v>109</v>
      </c>
    </row>
    <row r="145" customFormat="false" ht="15" hidden="false" customHeight="false" outlineLevel="0" collapsed="false">
      <c r="B145" s="49"/>
      <c r="C145" s="47"/>
      <c r="D145" s="47"/>
      <c r="E145" s="47"/>
      <c r="F145" s="47"/>
      <c r="Q145" s="67" t="s">
        <v>238</v>
      </c>
      <c r="R145" s="136"/>
      <c r="S145" s="137" t="n">
        <v>7</v>
      </c>
      <c r="T145" s="86"/>
      <c r="U145" s="138"/>
      <c r="V145" s="114" t="n">
        <v>7</v>
      </c>
    </row>
    <row r="146" customFormat="false" ht="15" hidden="false" customHeight="false" outlineLevel="0" collapsed="false">
      <c r="B146" s="49"/>
      <c r="C146" s="47"/>
      <c r="D146" s="47"/>
      <c r="E146" s="47"/>
      <c r="F146" s="47"/>
      <c r="Q146" s="67" t="s">
        <v>239</v>
      </c>
      <c r="R146" s="83" t="n">
        <v>134</v>
      </c>
      <c r="S146" s="86"/>
      <c r="T146" s="86"/>
      <c r="U146" s="138"/>
      <c r="V146" s="114" t="n">
        <v>134</v>
      </c>
    </row>
    <row r="147" customFormat="false" ht="15" hidden="false" customHeight="false" outlineLevel="0" collapsed="false">
      <c r="B147" s="49"/>
      <c r="C147" s="47"/>
      <c r="D147" s="47"/>
      <c r="E147" s="47"/>
      <c r="F147" s="47"/>
      <c r="Q147" s="67" t="s">
        <v>240</v>
      </c>
      <c r="R147" s="83" t="n">
        <v>160</v>
      </c>
      <c r="S147" s="137" t="n">
        <v>45</v>
      </c>
      <c r="T147" s="137" t="n">
        <v>82</v>
      </c>
      <c r="U147" s="138"/>
      <c r="V147" s="114" t="n">
        <v>287</v>
      </c>
    </row>
    <row r="148" customFormat="false" ht="15" hidden="false" customHeight="false" outlineLevel="0" collapsed="false">
      <c r="B148" s="49"/>
      <c r="C148" s="47"/>
      <c r="D148" s="47"/>
      <c r="E148" s="47"/>
      <c r="F148" s="47"/>
      <c r="Q148" s="67" t="s">
        <v>241</v>
      </c>
      <c r="R148" s="83" t="n">
        <v>208</v>
      </c>
      <c r="S148" s="137" t="n">
        <v>85</v>
      </c>
      <c r="T148" s="86"/>
      <c r="U148" s="138"/>
      <c r="V148" s="114" t="n">
        <v>293</v>
      </c>
    </row>
    <row r="149" customFormat="false" ht="15" hidden="false" customHeight="false" outlineLevel="0" collapsed="false">
      <c r="B149" s="49"/>
      <c r="C149" s="47"/>
      <c r="D149" s="47"/>
      <c r="E149" s="47"/>
      <c r="F149" s="47"/>
      <c r="Q149" s="67" t="s">
        <v>242</v>
      </c>
      <c r="R149" s="83" t="n">
        <v>200</v>
      </c>
      <c r="S149" s="86"/>
      <c r="T149" s="86"/>
      <c r="U149" s="138"/>
      <c r="V149" s="114" t="n">
        <v>200</v>
      </c>
    </row>
    <row r="150" customFormat="false" ht="15" hidden="false" customHeight="false" outlineLevel="0" collapsed="false">
      <c r="B150" s="49"/>
      <c r="C150" s="47"/>
      <c r="D150" s="47"/>
      <c r="E150" s="47"/>
      <c r="F150" s="47"/>
      <c r="Q150" s="67" t="s">
        <v>243</v>
      </c>
      <c r="R150" s="83" t="n">
        <v>65</v>
      </c>
      <c r="S150" s="137" t="n">
        <v>240</v>
      </c>
      <c r="T150" s="137" t="n">
        <v>104</v>
      </c>
      <c r="U150" s="138"/>
      <c r="V150" s="114" t="n">
        <v>409</v>
      </c>
    </row>
    <row r="151" customFormat="false" ht="15" hidden="false" customHeight="false" outlineLevel="0" collapsed="false">
      <c r="B151" s="49"/>
      <c r="C151" s="47"/>
      <c r="D151" s="47"/>
      <c r="E151" s="47"/>
      <c r="F151" s="47"/>
      <c r="Q151" s="67" t="s">
        <v>244</v>
      </c>
      <c r="R151" s="83" t="n">
        <v>902</v>
      </c>
      <c r="S151" s="137" t="n">
        <v>60</v>
      </c>
      <c r="T151" s="137" t="n">
        <v>16</v>
      </c>
      <c r="U151" s="138"/>
      <c r="V151" s="114" t="n">
        <v>978</v>
      </c>
    </row>
    <row r="152" customFormat="false" ht="15" hidden="false" customHeight="false" outlineLevel="0" collapsed="false">
      <c r="B152" s="49"/>
      <c r="C152" s="47"/>
      <c r="D152" s="47"/>
      <c r="E152" s="47"/>
      <c r="F152" s="47"/>
      <c r="Q152" s="67" t="s">
        <v>245</v>
      </c>
      <c r="R152" s="83" t="n">
        <v>66</v>
      </c>
      <c r="S152" s="86"/>
      <c r="T152" s="137" t="n">
        <v>5</v>
      </c>
      <c r="U152" s="138"/>
      <c r="V152" s="114" t="n">
        <v>71</v>
      </c>
    </row>
    <row r="153" customFormat="false" ht="15" hidden="false" customHeight="false" outlineLevel="0" collapsed="false">
      <c r="B153" s="49"/>
      <c r="C153" s="47"/>
      <c r="D153" s="47"/>
      <c r="E153" s="47"/>
      <c r="F153" s="47"/>
      <c r="Q153" s="67" t="s">
        <v>246</v>
      </c>
      <c r="R153" s="83" t="n">
        <v>794</v>
      </c>
      <c r="S153" s="137" t="n">
        <v>109</v>
      </c>
      <c r="T153" s="86"/>
      <c r="U153" s="138"/>
      <c r="V153" s="114" t="n">
        <v>903</v>
      </c>
    </row>
    <row r="154" customFormat="false" ht="15" hidden="false" customHeight="false" outlineLevel="0" collapsed="false">
      <c r="B154" s="49"/>
      <c r="C154" s="47"/>
      <c r="D154" s="47"/>
      <c r="E154" s="47"/>
      <c r="F154" s="47"/>
      <c r="Q154" s="67" t="s">
        <v>247</v>
      </c>
      <c r="R154" s="83" t="n">
        <v>50</v>
      </c>
      <c r="S154" s="137" t="n">
        <v>129</v>
      </c>
      <c r="T154" s="86"/>
      <c r="U154" s="138"/>
      <c r="V154" s="114" t="n">
        <v>179</v>
      </c>
    </row>
    <row r="155" customFormat="false" ht="15" hidden="false" customHeight="false" outlineLevel="0" collapsed="false">
      <c r="B155" s="49"/>
      <c r="C155" s="47"/>
      <c r="D155" s="47"/>
      <c r="E155" s="47"/>
      <c r="F155" s="47"/>
      <c r="Q155" s="67" t="s">
        <v>248</v>
      </c>
      <c r="R155" s="83" t="n">
        <v>652</v>
      </c>
      <c r="S155" s="137" t="n">
        <v>175</v>
      </c>
      <c r="T155" s="86"/>
      <c r="U155" s="138"/>
      <c r="V155" s="114" t="n">
        <v>827</v>
      </c>
    </row>
    <row r="156" customFormat="false" ht="15" hidden="false" customHeight="false" outlineLevel="0" collapsed="false">
      <c r="B156" s="49"/>
      <c r="C156" s="47"/>
      <c r="D156" s="47"/>
      <c r="E156" s="47"/>
      <c r="F156" s="47"/>
      <c r="Q156" s="67" t="s">
        <v>249</v>
      </c>
      <c r="R156" s="83" t="n">
        <v>175</v>
      </c>
      <c r="S156" s="137" t="n">
        <v>52</v>
      </c>
      <c r="T156" s="86"/>
      <c r="U156" s="138"/>
      <c r="V156" s="114" t="n">
        <v>227</v>
      </c>
    </row>
    <row r="157" customFormat="false" ht="15" hidden="false" customHeight="false" outlineLevel="0" collapsed="false">
      <c r="B157" s="49"/>
      <c r="C157" s="47"/>
      <c r="D157" s="47"/>
      <c r="E157" s="47"/>
      <c r="F157" s="47"/>
      <c r="Q157" s="67" t="s">
        <v>250</v>
      </c>
      <c r="R157" s="83" t="n">
        <v>183</v>
      </c>
      <c r="S157" s="137" t="n">
        <v>76</v>
      </c>
      <c r="T157" s="137" t="n">
        <v>84</v>
      </c>
      <c r="U157" s="138"/>
      <c r="V157" s="114" t="n">
        <v>343</v>
      </c>
    </row>
    <row r="158" customFormat="false" ht="15" hidden="false" customHeight="false" outlineLevel="0" collapsed="false">
      <c r="B158" s="49"/>
      <c r="C158" s="47"/>
      <c r="D158" s="47"/>
      <c r="E158" s="47"/>
      <c r="F158" s="47"/>
      <c r="Q158" s="67" t="s">
        <v>251</v>
      </c>
      <c r="R158" s="83" t="n">
        <v>56</v>
      </c>
      <c r="S158" s="86"/>
      <c r="T158" s="86"/>
      <c r="U158" s="138"/>
      <c r="V158" s="114" t="n">
        <v>56</v>
      </c>
    </row>
    <row r="159" customFormat="false" ht="15" hidden="false" customHeight="false" outlineLevel="0" collapsed="false">
      <c r="B159" s="49"/>
      <c r="C159" s="47"/>
      <c r="D159" s="47"/>
      <c r="E159" s="47"/>
      <c r="F159" s="47"/>
      <c r="Q159" s="67" t="s">
        <v>252</v>
      </c>
      <c r="R159" s="136"/>
      <c r="S159" s="137" t="n">
        <v>44</v>
      </c>
      <c r="T159" s="86"/>
      <c r="U159" s="138"/>
      <c r="V159" s="114" t="n">
        <v>44</v>
      </c>
    </row>
    <row r="160" customFormat="false" ht="15" hidden="false" customHeight="false" outlineLevel="0" collapsed="false">
      <c r="B160" s="49"/>
      <c r="C160" s="47"/>
      <c r="D160" s="47"/>
      <c r="E160" s="47"/>
      <c r="F160" s="47"/>
      <c r="Q160" s="67" t="s">
        <v>253</v>
      </c>
      <c r="R160" s="83" t="n">
        <v>55</v>
      </c>
      <c r="S160" s="86"/>
      <c r="T160" s="86"/>
      <c r="U160" s="138"/>
      <c r="V160" s="114" t="n">
        <v>55</v>
      </c>
    </row>
    <row r="161" customFormat="false" ht="15" hidden="false" customHeight="false" outlineLevel="0" collapsed="false">
      <c r="B161" s="49"/>
      <c r="C161" s="47"/>
      <c r="D161" s="47"/>
      <c r="E161" s="47"/>
      <c r="F161" s="47"/>
      <c r="Q161" s="67" t="s">
        <v>254</v>
      </c>
      <c r="R161" s="83" t="n">
        <v>425</v>
      </c>
      <c r="S161" s="137" t="n">
        <v>36</v>
      </c>
      <c r="T161" s="137" t="n">
        <v>95</v>
      </c>
      <c r="U161" s="138"/>
      <c r="V161" s="114" t="n">
        <v>556</v>
      </c>
    </row>
    <row r="162" customFormat="false" ht="15" hidden="false" customHeight="false" outlineLevel="0" collapsed="false">
      <c r="B162" s="49"/>
      <c r="C162" s="47"/>
      <c r="D162" s="47"/>
      <c r="E162" s="47"/>
      <c r="F162" s="47"/>
      <c r="Q162" s="67" t="s">
        <v>255</v>
      </c>
      <c r="R162" s="136"/>
      <c r="S162" s="86"/>
      <c r="T162" s="137" t="n">
        <v>279</v>
      </c>
      <c r="U162" s="138"/>
      <c r="V162" s="114" t="n">
        <v>279</v>
      </c>
    </row>
    <row r="163" customFormat="false" ht="15" hidden="false" customHeight="false" outlineLevel="0" collapsed="false">
      <c r="B163" s="49"/>
      <c r="C163" s="47"/>
      <c r="D163" s="47"/>
      <c r="E163" s="47"/>
      <c r="F163" s="47"/>
      <c r="Q163" s="67" t="s">
        <v>256</v>
      </c>
      <c r="R163" s="136"/>
      <c r="S163" s="86"/>
      <c r="T163" s="137" t="n">
        <v>296</v>
      </c>
      <c r="U163" s="138"/>
      <c r="V163" s="114" t="n">
        <v>296</v>
      </c>
    </row>
    <row r="164" customFormat="false" ht="15" hidden="false" customHeight="false" outlineLevel="0" collapsed="false">
      <c r="B164" s="49"/>
      <c r="C164" s="47"/>
      <c r="D164" s="47"/>
      <c r="E164" s="47"/>
      <c r="F164" s="47"/>
      <c r="Q164" s="67" t="s">
        <v>257</v>
      </c>
      <c r="R164" s="83" t="n">
        <v>98</v>
      </c>
      <c r="S164" s="137" t="n">
        <v>60</v>
      </c>
      <c r="T164" s="86"/>
      <c r="U164" s="138"/>
      <c r="V164" s="114" t="n">
        <v>158</v>
      </c>
    </row>
    <row r="165" customFormat="false" ht="15" hidden="false" customHeight="false" outlineLevel="0" collapsed="false">
      <c r="B165" s="49"/>
      <c r="C165" s="47"/>
      <c r="D165" s="47"/>
      <c r="E165" s="47"/>
      <c r="F165" s="47"/>
      <c r="Q165" s="67" t="s">
        <v>258</v>
      </c>
      <c r="R165" s="83" t="n">
        <v>101</v>
      </c>
      <c r="S165" s="137" t="n">
        <v>39</v>
      </c>
      <c r="T165" s="137" t="n">
        <v>536</v>
      </c>
      <c r="U165" s="138"/>
      <c r="V165" s="114" t="n">
        <v>676</v>
      </c>
    </row>
    <row r="166" customFormat="false" ht="15" hidden="false" customHeight="false" outlineLevel="0" collapsed="false">
      <c r="B166" s="49"/>
      <c r="C166" s="47"/>
      <c r="D166" s="47"/>
      <c r="E166" s="47"/>
      <c r="F166" s="47"/>
      <c r="Q166" s="67" t="s">
        <v>259</v>
      </c>
      <c r="R166" s="136"/>
      <c r="S166" s="137" t="n">
        <v>77</v>
      </c>
      <c r="T166" s="137" t="n">
        <v>20</v>
      </c>
      <c r="U166" s="138"/>
      <c r="V166" s="114" t="n">
        <v>97</v>
      </c>
    </row>
    <row r="167" customFormat="false" ht="15" hidden="false" customHeight="false" outlineLevel="0" collapsed="false">
      <c r="B167" s="49"/>
      <c r="C167" s="47"/>
      <c r="D167" s="47"/>
      <c r="E167" s="47"/>
      <c r="F167" s="47"/>
      <c r="Q167" s="67" t="s">
        <v>260</v>
      </c>
      <c r="R167" s="83" t="n">
        <v>111</v>
      </c>
      <c r="S167" s="86"/>
      <c r="T167" s="86"/>
      <c r="U167" s="138"/>
      <c r="V167" s="114" t="n">
        <v>111</v>
      </c>
    </row>
    <row r="168" customFormat="false" ht="15" hidden="false" customHeight="false" outlineLevel="0" collapsed="false">
      <c r="B168" s="49"/>
      <c r="C168" s="47"/>
      <c r="D168" s="47"/>
      <c r="E168" s="47"/>
      <c r="F168" s="47"/>
      <c r="Q168" s="67" t="s">
        <v>261</v>
      </c>
      <c r="R168" s="83" t="n">
        <v>149</v>
      </c>
      <c r="S168" s="137" t="n">
        <v>30</v>
      </c>
      <c r="T168" s="137" t="n">
        <v>160</v>
      </c>
      <c r="U168" s="138"/>
      <c r="V168" s="114" t="n">
        <v>339</v>
      </c>
    </row>
    <row r="169" customFormat="false" ht="15" hidden="false" customHeight="false" outlineLevel="0" collapsed="false">
      <c r="B169" s="49"/>
      <c r="C169" s="47"/>
      <c r="D169" s="47"/>
      <c r="E169" s="47"/>
      <c r="F169" s="47"/>
      <c r="Q169" s="67" t="s">
        <v>262</v>
      </c>
      <c r="R169" s="136"/>
      <c r="S169" s="86"/>
      <c r="T169" s="137" t="n">
        <v>9</v>
      </c>
      <c r="U169" s="138"/>
      <c r="V169" s="114" t="n">
        <v>9</v>
      </c>
    </row>
    <row r="170" customFormat="false" ht="15" hidden="false" customHeight="false" outlineLevel="0" collapsed="false">
      <c r="B170" s="49"/>
      <c r="C170" s="47"/>
      <c r="D170" s="47"/>
      <c r="E170" s="47"/>
      <c r="F170" s="47"/>
      <c r="Q170" s="67" t="s">
        <v>263</v>
      </c>
      <c r="R170" s="136"/>
      <c r="S170" s="137" t="n">
        <v>103</v>
      </c>
      <c r="T170" s="86"/>
      <c r="U170" s="138"/>
      <c r="V170" s="114" t="n">
        <v>103</v>
      </c>
    </row>
    <row r="171" customFormat="false" ht="15" hidden="false" customHeight="false" outlineLevel="0" collapsed="false">
      <c r="B171" s="49"/>
      <c r="C171" s="47"/>
      <c r="D171" s="47"/>
      <c r="E171" s="47"/>
      <c r="F171" s="47"/>
      <c r="Q171" s="67" t="s">
        <v>264</v>
      </c>
      <c r="R171" s="136"/>
      <c r="S171" s="137" t="n">
        <v>184</v>
      </c>
      <c r="T171" s="86"/>
      <c r="U171" s="138"/>
      <c r="V171" s="114" t="n">
        <v>184</v>
      </c>
    </row>
    <row r="172" customFormat="false" ht="15" hidden="false" customHeight="false" outlineLevel="0" collapsed="false">
      <c r="B172" s="49"/>
      <c r="C172" s="47"/>
      <c r="D172" s="47"/>
      <c r="E172" s="47"/>
      <c r="F172" s="47"/>
      <c r="Q172" s="67" t="s">
        <v>265</v>
      </c>
      <c r="R172" s="83" t="n">
        <v>252</v>
      </c>
      <c r="S172" s="86"/>
      <c r="T172" s="137" t="n">
        <v>14</v>
      </c>
      <c r="U172" s="138"/>
      <c r="V172" s="114" t="n">
        <v>266</v>
      </c>
    </row>
    <row r="173" customFormat="false" ht="15" hidden="false" customHeight="false" outlineLevel="0" collapsed="false">
      <c r="B173" s="49"/>
      <c r="C173" s="47"/>
      <c r="D173" s="47"/>
      <c r="E173" s="47"/>
      <c r="F173" s="47"/>
      <c r="Q173" s="67" t="s">
        <v>266</v>
      </c>
      <c r="R173" s="136"/>
      <c r="S173" s="86"/>
      <c r="T173" s="137" t="n">
        <v>42</v>
      </c>
      <c r="U173" s="138"/>
      <c r="V173" s="114" t="n">
        <v>42</v>
      </c>
    </row>
    <row r="174" customFormat="false" ht="15" hidden="false" customHeight="false" outlineLevel="0" collapsed="false">
      <c r="B174" s="49"/>
      <c r="C174" s="47"/>
      <c r="D174" s="47"/>
      <c r="E174" s="47"/>
      <c r="F174" s="47"/>
      <c r="Q174" s="67" t="s">
        <v>267</v>
      </c>
      <c r="R174" s="83" t="n">
        <v>95</v>
      </c>
      <c r="S174" s="86"/>
      <c r="T174" s="137" t="n">
        <v>57</v>
      </c>
      <c r="U174" s="138"/>
      <c r="V174" s="114" t="n">
        <v>152</v>
      </c>
    </row>
    <row r="175" customFormat="false" ht="15" hidden="false" customHeight="false" outlineLevel="0" collapsed="false">
      <c r="B175" s="49"/>
      <c r="C175" s="47"/>
      <c r="D175" s="47"/>
      <c r="E175" s="47"/>
      <c r="F175" s="47"/>
      <c r="Q175" s="67" t="s">
        <v>268</v>
      </c>
      <c r="R175" s="83" t="n">
        <v>115</v>
      </c>
      <c r="S175" s="86"/>
      <c r="T175" s="86"/>
      <c r="U175" s="138"/>
      <c r="V175" s="114" t="n">
        <v>115</v>
      </c>
    </row>
    <row r="176" customFormat="false" ht="15" hidden="false" customHeight="false" outlineLevel="0" collapsed="false">
      <c r="B176" s="49"/>
      <c r="C176" s="47"/>
      <c r="D176" s="47"/>
      <c r="E176" s="47"/>
      <c r="F176" s="47"/>
      <c r="Q176" s="67" t="s">
        <v>269</v>
      </c>
      <c r="R176" s="83" t="n">
        <v>73</v>
      </c>
      <c r="S176" s="86"/>
      <c r="T176" s="86"/>
      <c r="U176" s="138"/>
      <c r="V176" s="114" t="n">
        <v>73</v>
      </c>
    </row>
    <row r="177" customFormat="false" ht="15" hidden="false" customHeight="false" outlineLevel="0" collapsed="false">
      <c r="B177" s="49"/>
      <c r="C177" s="47"/>
      <c r="D177" s="47"/>
      <c r="E177" s="47"/>
      <c r="F177" s="47"/>
      <c r="Q177" s="67" t="s">
        <v>270</v>
      </c>
      <c r="R177" s="140"/>
      <c r="S177" s="141" t="n">
        <v>34</v>
      </c>
      <c r="T177" s="71"/>
      <c r="U177" s="115"/>
      <c r="V177" s="116" t="n">
        <v>34</v>
      </c>
    </row>
    <row r="178" customFormat="false" ht="15" hidden="false" customHeight="false" outlineLevel="0" collapsed="false">
      <c r="B178" s="49"/>
      <c r="C178" s="47"/>
      <c r="D178" s="47"/>
      <c r="E178" s="47"/>
      <c r="F178" s="47"/>
      <c r="Q178" s="74" t="s">
        <v>168</v>
      </c>
      <c r="R178" s="75" t="n">
        <v>6651</v>
      </c>
      <c r="S178" s="142" t="n">
        <v>16323</v>
      </c>
      <c r="T178" s="142" t="n">
        <v>4598</v>
      </c>
      <c r="U178" s="117" t="n">
        <v>0</v>
      </c>
      <c r="V178" s="118" t="n">
        <v>27572</v>
      </c>
    </row>
    <row r="179" customFormat="false" ht="15" hidden="false" customHeight="false" outlineLevel="0" collapsed="false">
      <c r="B179" s="49"/>
      <c r="C179" s="47"/>
      <c r="D179" s="47"/>
      <c r="E179" s="47"/>
      <c r="F179" s="47"/>
    </row>
    <row r="180" customFormat="false" ht="15" hidden="false" customHeight="false" outlineLevel="0" collapsed="false">
      <c r="B180" s="49"/>
      <c r="C180" s="47"/>
      <c r="D180" s="47"/>
      <c r="E180" s="47"/>
      <c r="F180" s="47"/>
    </row>
    <row r="181" customFormat="false" ht="15" hidden="false" customHeight="false" outlineLevel="0" collapsed="false">
      <c r="B181" s="49"/>
      <c r="C181" s="47"/>
      <c r="D181" s="47"/>
      <c r="E181" s="47"/>
      <c r="F181" s="47"/>
      <c r="R181" s="139" t="s">
        <v>171</v>
      </c>
      <c r="S181" s="139" t="s">
        <v>35</v>
      </c>
      <c r="T181" s="139" t="s">
        <v>49</v>
      </c>
      <c r="U181" s="139" t="s">
        <v>188</v>
      </c>
    </row>
    <row r="182" customFormat="false" ht="15" hidden="false" customHeight="false" outlineLevel="0" collapsed="false">
      <c r="B182" s="49"/>
      <c r="C182" s="47"/>
      <c r="D182" s="47"/>
      <c r="E182" s="47"/>
      <c r="F182" s="47"/>
      <c r="Q182" s="20" t="s">
        <v>271</v>
      </c>
      <c r="R182" s="20" t="n">
        <f aca="false">COUNT(R102:R177)</f>
        <v>40</v>
      </c>
      <c r="S182" s="20" t="n">
        <f aca="false">COUNT(S102:S177)</f>
        <v>55</v>
      </c>
      <c r="T182" s="20" t="n">
        <f aca="false">COUNT(T102:T177)</f>
        <v>33</v>
      </c>
      <c r="U182" s="20" t="n">
        <f aca="false">COUNT(U102:U177)</f>
        <v>0</v>
      </c>
    </row>
    <row r="183" customFormat="false" ht="15" hidden="false" customHeight="false" outlineLevel="0" collapsed="false">
      <c r="B183" s="49"/>
      <c r="C183" s="47"/>
      <c r="D183" s="47"/>
      <c r="E183" s="47"/>
      <c r="F183" s="47"/>
      <c r="Q183" s="20" t="s">
        <v>215</v>
      </c>
      <c r="R183" s="49" t="n">
        <f aca="false">AVERAGE(R102:R177)</f>
        <v>166.275</v>
      </c>
      <c r="S183" s="49" t="n">
        <f aca="false">AVERAGE(S102:S177)</f>
        <v>296.781818181818</v>
      </c>
      <c r="T183" s="49" t="n">
        <f aca="false">AVERAGE(T102:T177)</f>
        <v>139.333333333333</v>
      </c>
      <c r="U183" s="49" t="n">
        <f aca="false">AVERAGE(U102:U177)</f>
        <v>0</v>
      </c>
    </row>
    <row r="184" customFormat="false" ht="15" hidden="false" customHeight="false" outlineLevel="0" collapsed="false">
      <c r="B184" s="49"/>
      <c r="C184" s="47"/>
      <c r="D184" s="47"/>
      <c r="E184" s="47"/>
      <c r="F184" s="47"/>
    </row>
    <row r="185" customFormat="false" ht="15" hidden="false" customHeight="false" outlineLevel="0" collapsed="false">
      <c r="B185" s="49"/>
      <c r="C185" s="47"/>
      <c r="D185" s="47"/>
      <c r="E185" s="47"/>
      <c r="F185" s="47"/>
    </row>
    <row r="186" customFormat="false" ht="15" hidden="false" customHeight="false" outlineLevel="0" collapsed="false">
      <c r="B186" s="49"/>
      <c r="C186" s="47"/>
      <c r="D186" s="47"/>
      <c r="E186" s="47"/>
      <c r="F186" s="47"/>
    </row>
    <row r="187" customFormat="false" ht="15" hidden="false" customHeight="false" outlineLevel="0" collapsed="false">
      <c r="B187" s="49"/>
      <c r="C187" s="47"/>
      <c r="D187" s="47"/>
      <c r="E187" s="47"/>
      <c r="F187" s="47"/>
    </row>
    <row r="188" customFormat="false" ht="15" hidden="false" customHeight="false" outlineLevel="0" collapsed="false">
      <c r="B188" s="49"/>
      <c r="C188" s="47"/>
      <c r="D188" s="47"/>
      <c r="E188" s="47"/>
      <c r="F188" s="47"/>
    </row>
    <row r="189" customFormat="false" ht="15" hidden="false" customHeight="false" outlineLevel="0" collapsed="false">
      <c r="B189" s="49"/>
      <c r="C189" s="47"/>
      <c r="D189" s="47"/>
      <c r="E189" s="47"/>
      <c r="F189" s="47"/>
    </row>
    <row r="190" customFormat="false" ht="15" hidden="false" customHeight="false" outlineLevel="0" collapsed="false">
      <c r="B190" s="49"/>
      <c r="C190" s="47"/>
      <c r="D190" s="47"/>
      <c r="E190" s="47"/>
      <c r="F190" s="47"/>
    </row>
    <row r="191" customFormat="false" ht="15" hidden="false" customHeight="false" outlineLevel="0" collapsed="false">
      <c r="B191" s="49"/>
      <c r="C191" s="47"/>
      <c r="D191" s="47"/>
      <c r="E191" s="47"/>
      <c r="F191" s="47"/>
    </row>
    <row r="192" customFormat="false" ht="15" hidden="false" customHeight="false" outlineLevel="0" collapsed="false">
      <c r="B192" s="49"/>
      <c r="C192" s="47"/>
      <c r="D192" s="47"/>
      <c r="E192" s="47"/>
      <c r="F192" s="47"/>
    </row>
    <row r="193" customFormat="false" ht="15" hidden="false" customHeight="false" outlineLevel="0" collapsed="false">
      <c r="B193" s="49"/>
      <c r="C193" s="47"/>
      <c r="D193" s="47"/>
      <c r="E193" s="47"/>
      <c r="F193" s="47"/>
    </row>
    <row r="194" customFormat="false" ht="15" hidden="false" customHeight="false" outlineLevel="0" collapsed="false">
      <c r="B194" s="49"/>
      <c r="C194" s="47"/>
      <c r="D194" s="47"/>
      <c r="E194" s="47"/>
      <c r="F194" s="47"/>
    </row>
    <row r="195" customFormat="false" ht="15" hidden="false" customHeight="false" outlineLevel="0" collapsed="false">
      <c r="B195" s="49"/>
      <c r="C195" s="47"/>
      <c r="D195" s="47"/>
      <c r="E195" s="47"/>
      <c r="F195" s="47"/>
    </row>
    <row r="196" customFormat="false" ht="15" hidden="false" customHeight="false" outlineLevel="0" collapsed="false">
      <c r="B196" s="49"/>
      <c r="C196" s="47"/>
      <c r="D196" s="47"/>
      <c r="E196" s="47"/>
      <c r="F196" s="47"/>
    </row>
    <row r="197" customFormat="false" ht="15" hidden="false" customHeight="false" outlineLevel="0" collapsed="false">
      <c r="B197" s="49"/>
      <c r="C197" s="47"/>
      <c r="D197" s="47"/>
      <c r="E197" s="47"/>
      <c r="F197" s="47"/>
    </row>
    <row r="198" customFormat="false" ht="15" hidden="false" customHeight="false" outlineLevel="0" collapsed="false">
      <c r="B198" s="49"/>
      <c r="C198" s="47"/>
      <c r="D198" s="47"/>
      <c r="E198" s="47"/>
      <c r="F198" s="47"/>
    </row>
    <row r="199" customFormat="false" ht="15" hidden="false" customHeight="false" outlineLevel="0" collapsed="false">
      <c r="B199" s="49"/>
      <c r="C199" s="47"/>
      <c r="D199" s="47"/>
      <c r="E199" s="47"/>
      <c r="F199" s="47"/>
    </row>
    <row r="200" customFormat="false" ht="15" hidden="false" customHeight="false" outlineLevel="0" collapsed="false">
      <c r="B200" s="49"/>
      <c r="C200" s="47"/>
      <c r="D200" s="47"/>
      <c r="E200" s="47"/>
      <c r="F200" s="47"/>
    </row>
    <row r="201" customFormat="false" ht="15" hidden="false" customHeight="false" outlineLevel="0" collapsed="false">
      <c r="B201" s="49"/>
      <c r="C201" s="47"/>
      <c r="D201" s="47"/>
      <c r="E201" s="47"/>
      <c r="F201" s="47"/>
    </row>
    <row r="202" customFormat="false" ht="15" hidden="false" customHeight="false" outlineLevel="0" collapsed="false">
      <c r="B202" s="49"/>
      <c r="C202" s="47"/>
      <c r="D202" s="47"/>
      <c r="E202" s="47"/>
      <c r="F202" s="47"/>
    </row>
    <row r="203" customFormat="false" ht="15" hidden="false" customHeight="false" outlineLevel="0" collapsed="false">
      <c r="B203" s="49"/>
      <c r="C203" s="47"/>
      <c r="D203" s="47"/>
      <c r="E203" s="47"/>
      <c r="F203" s="47"/>
    </row>
    <row r="204" customFormat="false" ht="15" hidden="false" customHeight="false" outlineLevel="0" collapsed="false">
      <c r="B204" s="49"/>
      <c r="C204" s="47"/>
      <c r="D204" s="47"/>
      <c r="E204" s="47"/>
      <c r="F204" s="47"/>
    </row>
    <row r="205" customFormat="false" ht="15" hidden="false" customHeight="false" outlineLevel="0" collapsed="false">
      <c r="B205" s="49"/>
      <c r="C205" s="47"/>
      <c r="D205" s="47"/>
      <c r="E205" s="47"/>
      <c r="F205" s="47"/>
    </row>
    <row r="206" customFormat="false" ht="15" hidden="false" customHeight="false" outlineLevel="0" collapsed="false">
      <c r="B206" s="49"/>
      <c r="C206" s="47"/>
      <c r="D206" s="47"/>
      <c r="E206" s="47"/>
      <c r="F206" s="47"/>
    </row>
    <row r="207" customFormat="false" ht="15" hidden="false" customHeight="false" outlineLevel="0" collapsed="false">
      <c r="B207" s="49"/>
      <c r="C207" s="47"/>
      <c r="D207" s="47"/>
      <c r="E207" s="47"/>
      <c r="F207" s="47"/>
    </row>
    <row r="208" customFormat="false" ht="15" hidden="false" customHeight="false" outlineLevel="0" collapsed="false">
      <c r="B208" s="49"/>
      <c r="C208" s="47"/>
      <c r="D208" s="47"/>
      <c r="E208" s="47"/>
      <c r="F208" s="47"/>
    </row>
    <row r="209" customFormat="false" ht="15" hidden="false" customHeight="false" outlineLevel="0" collapsed="false">
      <c r="B209" s="49"/>
      <c r="C209" s="47"/>
      <c r="D209" s="47"/>
      <c r="E209" s="47"/>
      <c r="F209" s="47"/>
    </row>
    <row r="210" customFormat="false" ht="15" hidden="false" customHeight="false" outlineLevel="0" collapsed="false">
      <c r="B210" s="49"/>
      <c r="C210" s="47"/>
      <c r="D210" s="47"/>
      <c r="E210" s="47"/>
      <c r="F210" s="47"/>
    </row>
    <row r="211" customFormat="false" ht="15" hidden="false" customHeight="false" outlineLevel="0" collapsed="false">
      <c r="B211" s="49"/>
      <c r="C211" s="47"/>
      <c r="D211" s="47"/>
      <c r="E211" s="47"/>
      <c r="F211" s="47"/>
    </row>
    <row r="212" customFormat="false" ht="15" hidden="false" customHeight="false" outlineLevel="0" collapsed="false">
      <c r="B212" s="49"/>
      <c r="C212" s="47"/>
      <c r="D212" s="47"/>
      <c r="E212" s="47"/>
      <c r="F212" s="47"/>
    </row>
    <row r="213" customFormat="false" ht="15" hidden="false" customHeight="false" outlineLevel="0" collapsed="false">
      <c r="B213" s="49"/>
      <c r="C213" s="47"/>
      <c r="D213" s="47"/>
      <c r="E213" s="47"/>
      <c r="F213" s="47"/>
    </row>
    <row r="214" customFormat="false" ht="15" hidden="false" customHeight="false" outlineLevel="0" collapsed="false">
      <c r="B214" s="49"/>
      <c r="C214" s="47"/>
      <c r="D214" s="47"/>
      <c r="E214" s="47"/>
      <c r="F214" s="47"/>
    </row>
    <row r="215" customFormat="false" ht="15" hidden="false" customHeight="false" outlineLevel="0" collapsed="false">
      <c r="B215" s="49"/>
      <c r="C215" s="47"/>
      <c r="D215" s="47"/>
      <c r="E215" s="47"/>
      <c r="F215" s="47"/>
    </row>
    <row r="216" customFormat="false" ht="15" hidden="false" customHeight="false" outlineLevel="0" collapsed="false">
      <c r="B216" s="49"/>
      <c r="C216" s="47"/>
      <c r="D216" s="47"/>
      <c r="E216" s="47"/>
      <c r="F216" s="47"/>
    </row>
    <row r="217" customFormat="false" ht="15" hidden="false" customHeight="false" outlineLevel="0" collapsed="false">
      <c r="B217" s="49"/>
      <c r="C217" s="47"/>
      <c r="D217" s="47"/>
      <c r="E217" s="47"/>
      <c r="F217" s="47"/>
    </row>
    <row r="218" customFormat="false" ht="15" hidden="false" customHeight="false" outlineLevel="0" collapsed="false">
      <c r="B218" s="49"/>
      <c r="C218" s="47"/>
      <c r="D218" s="47"/>
      <c r="E218" s="47"/>
      <c r="F218" s="47"/>
    </row>
    <row r="219" customFormat="false" ht="15" hidden="false" customHeight="false" outlineLevel="0" collapsed="false">
      <c r="B219" s="49"/>
      <c r="C219" s="47"/>
      <c r="D219" s="47"/>
      <c r="E219" s="47"/>
      <c r="F219" s="47"/>
    </row>
    <row r="220" customFormat="false" ht="15" hidden="false" customHeight="false" outlineLevel="0" collapsed="false">
      <c r="B220" s="49"/>
      <c r="C220" s="47"/>
      <c r="D220" s="47"/>
      <c r="E220" s="47"/>
      <c r="F220" s="47"/>
    </row>
    <row r="221" customFormat="false" ht="15" hidden="false" customHeight="false" outlineLevel="0" collapsed="false">
      <c r="B221" s="49"/>
      <c r="C221" s="47"/>
      <c r="D221" s="47"/>
      <c r="E221" s="47"/>
      <c r="F221" s="47"/>
    </row>
    <row r="222" customFormat="false" ht="15" hidden="false" customHeight="false" outlineLevel="0" collapsed="false">
      <c r="B222" s="49"/>
      <c r="C222" s="47"/>
      <c r="D222" s="47"/>
      <c r="E222" s="47"/>
      <c r="F222" s="47"/>
    </row>
    <row r="223" customFormat="false" ht="15" hidden="false" customHeight="false" outlineLevel="0" collapsed="false">
      <c r="B223" s="49"/>
      <c r="C223" s="47"/>
      <c r="D223" s="47"/>
      <c r="E223" s="47"/>
      <c r="F223" s="47"/>
    </row>
    <row r="224" customFormat="false" ht="15" hidden="false" customHeight="false" outlineLevel="0" collapsed="false">
      <c r="B224" s="49"/>
      <c r="C224" s="47"/>
      <c r="D224" s="47"/>
      <c r="E224" s="47"/>
      <c r="F224" s="47"/>
    </row>
    <row r="225" customFormat="false" ht="15" hidden="false" customHeight="false" outlineLevel="0" collapsed="false">
      <c r="B225" s="49"/>
      <c r="C225" s="47"/>
      <c r="D225" s="47"/>
      <c r="E225" s="47"/>
      <c r="F225" s="47"/>
    </row>
    <row r="226" customFormat="false" ht="15" hidden="false" customHeight="false" outlineLevel="0" collapsed="false">
      <c r="B226" s="49"/>
      <c r="C226" s="47"/>
      <c r="D226" s="47"/>
      <c r="E226" s="47"/>
      <c r="F226" s="47"/>
    </row>
    <row r="227" customFormat="false" ht="15" hidden="false" customHeight="false" outlineLevel="0" collapsed="false">
      <c r="B227" s="49"/>
      <c r="C227" s="47"/>
      <c r="D227" s="47"/>
      <c r="E227" s="47"/>
      <c r="F227" s="47"/>
    </row>
    <row r="228" customFormat="false" ht="15" hidden="false" customHeight="false" outlineLevel="0" collapsed="false">
      <c r="B228" s="49"/>
      <c r="C228" s="47"/>
      <c r="D228" s="47"/>
      <c r="E228" s="47"/>
      <c r="F228" s="47"/>
    </row>
    <row r="229" customFormat="false" ht="15" hidden="false" customHeight="false" outlineLevel="0" collapsed="false">
      <c r="B229" s="49"/>
      <c r="C229" s="47"/>
      <c r="D229" s="47"/>
      <c r="E229" s="47"/>
      <c r="F229" s="47"/>
    </row>
    <row r="230" customFormat="false" ht="15" hidden="false" customHeight="false" outlineLevel="0" collapsed="false">
      <c r="B230" s="49"/>
      <c r="C230" s="47"/>
      <c r="D230" s="47"/>
      <c r="E230" s="47"/>
      <c r="F230" s="47"/>
    </row>
    <row r="231" customFormat="false" ht="15" hidden="false" customHeight="false" outlineLevel="0" collapsed="false">
      <c r="B231" s="49"/>
      <c r="C231" s="47"/>
      <c r="D231" s="47"/>
      <c r="E231" s="47"/>
      <c r="F231" s="47"/>
    </row>
    <row r="232" customFormat="false" ht="15" hidden="false" customHeight="false" outlineLevel="0" collapsed="false">
      <c r="B232" s="49"/>
      <c r="C232" s="47"/>
      <c r="D232" s="47"/>
      <c r="E232" s="47"/>
      <c r="F232" s="47"/>
    </row>
    <row r="233" customFormat="false" ht="15" hidden="false" customHeight="false" outlineLevel="0" collapsed="false">
      <c r="B233" s="49"/>
      <c r="C233" s="47"/>
      <c r="D233" s="47"/>
      <c r="E233" s="47"/>
      <c r="F233" s="47"/>
    </row>
    <row r="234" customFormat="false" ht="15" hidden="false" customHeight="false" outlineLevel="0" collapsed="false">
      <c r="B234" s="49"/>
      <c r="C234" s="47"/>
      <c r="D234" s="47"/>
      <c r="E234" s="47"/>
      <c r="F234" s="47"/>
    </row>
    <row r="235" customFormat="false" ht="15" hidden="false" customHeight="false" outlineLevel="0" collapsed="false">
      <c r="B235" s="49"/>
      <c r="C235" s="47"/>
      <c r="D235" s="47"/>
      <c r="E235" s="47"/>
      <c r="F235" s="47"/>
    </row>
    <row r="236" customFormat="false" ht="15" hidden="false" customHeight="false" outlineLevel="0" collapsed="false">
      <c r="B236" s="49"/>
      <c r="C236" s="47"/>
      <c r="D236" s="47"/>
      <c r="E236" s="47"/>
      <c r="F236" s="47"/>
    </row>
    <row r="237" customFormat="false" ht="15" hidden="false" customHeight="false" outlineLevel="0" collapsed="false">
      <c r="B237" s="49"/>
      <c r="C237" s="47"/>
      <c r="D237" s="47"/>
      <c r="E237" s="47"/>
      <c r="F237" s="47"/>
    </row>
    <row r="238" customFormat="false" ht="15" hidden="false" customHeight="false" outlineLevel="0" collapsed="false">
      <c r="B238" s="49"/>
      <c r="C238" s="47"/>
      <c r="D238" s="47"/>
      <c r="E238" s="47"/>
      <c r="F238" s="47"/>
    </row>
    <row r="239" customFormat="false" ht="15" hidden="false" customHeight="false" outlineLevel="0" collapsed="false">
      <c r="B239" s="49"/>
      <c r="C239" s="47"/>
      <c r="D239" s="47"/>
      <c r="E239" s="47"/>
      <c r="F239" s="47"/>
    </row>
    <row r="240" customFormat="false" ht="15" hidden="false" customHeight="false" outlineLevel="0" collapsed="false">
      <c r="B240" s="49"/>
      <c r="C240" s="47"/>
      <c r="D240" s="47"/>
      <c r="E240" s="47"/>
      <c r="F240" s="47"/>
    </row>
    <row r="241" customFormat="false" ht="15" hidden="false" customHeight="false" outlineLevel="0" collapsed="false">
      <c r="B241" s="49"/>
      <c r="C241" s="47"/>
      <c r="D241" s="47"/>
      <c r="E241" s="47"/>
      <c r="F241" s="47"/>
    </row>
    <row r="242" customFormat="false" ht="15" hidden="false" customHeight="false" outlineLevel="0" collapsed="false">
      <c r="B242" s="49"/>
      <c r="C242" s="47"/>
      <c r="D242" s="47"/>
      <c r="E242" s="47"/>
      <c r="F242" s="47"/>
    </row>
    <row r="243" customFormat="false" ht="15" hidden="false" customHeight="false" outlineLevel="0" collapsed="false">
      <c r="B243" s="49"/>
      <c r="C243" s="47"/>
      <c r="D243" s="47"/>
      <c r="E243" s="47"/>
      <c r="F243" s="47"/>
    </row>
    <row r="244" customFormat="false" ht="15" hidden="false" customHeight="false" outlineLevel="0" collapsed="false">
      <c r="B244" s="49"/>
      <c r="C244" s="47"/>
      <c r="D244" s="47"/>
      <c r="E244" s="47"/>
      <c r="F244" s="47"/>
    </row>
    <row r="245" customFormat="false" ht="15" hidden="false" customHeight="false" outlineLevel="0" collapsed="false">
      <c r="B245" s="49"/>
      <c r="C245" s="47"/>
      <c r="D245" s="47"/>
      <c r="E245" s="47"/>
      <c r="F245" s="47"/>
    </row>
    <row r="246" customFormat="false" ht="15" hidden="false" customHeight="false" outlineLevel="0" collapsed="false">
      <c r="B246" s="49"/>
      <c r="C246" s="47"/>
      <c r="D246" s="47"/>
      <c r="E246" s="47"/>
      <c r="F246" s="47"/>
    </row>
    <row r="247" customFormat="false" ht="15" hidden="false" customHeight="false" outlineLevel="0" collapsed="false">
      <c r="B247" s="49"/>
      <c r="C247" s="47"/>
      <c r="D247" s="47"/>
      <c r="E247" s="47"/>
      <c r="F247" s="47"/>
    </row>
    <row r="248" customFormat="false" ht="15" hidden="false" customHeight="false" outlineLevel="0" collapsed="false">
      <c r="B248" s="49"/>
      <c r="C248" s="47"/>
      <c r="D248" s="47"/>
      <c r="E248" s="47"/>
      <c r="F248" s="47"/>
    </row>
    <row r="249" customFormat="false" ht="15" hidden="false" customHeight="false" outlineLevel="0" collapsed="false">
      <c r="B249" s="49"/>
      <c r="C249" s="47"/>
      <c r="D249" s="47"/>
      <c r="E249" s="47"/>
      <c r="F249" s="47"/>
    </row>
    <row r="250" customFormat="false" ht="15" hidden="false" customHeight="false" outlineLevel="0" collapsed="false">
      <c r="B250" s="49"/>
      <c r="C250" s="47"/>
      <c r="D250" s="47"/>
      <c r="E250" s="47"/>
      <c r="F250" s="47"/>
    </row>
    <row r="251" customFormat="false" ht="15" hidden="false" customHeight="false" outlineLevel="0" collapsed="false">
      <c r="B251" s="49"/>
      <c r="C251" s="47"/>
      <c r="D251" s="47"/>
      <c r="E251" s="47"/>
      <c r="F251" s="47"/>
    </row>
    <row r="252" customFormat="false" ht="15" hidden="false" customHeight="false" outlineLevel="0" collapsed="false">
      <c r="B252" s="49"/>
      <c r="C252" s="47"/>
      <c r="D252" s="47"/>
      <c r="E252" s="47"/>
      <c r="F252" s="47"/>
    </row>
    <row r="253" customFormat="false" ht="15" hidden="false" customHeight="false" outlineLevel="0" collapsed="false">
      <c r="B253" s="49"/>
      <c r="C253" s="47"/>
      <c r="D253" s="47"/>
      <c r="E253" s="47"/>
      <c r="F253" s="47"/>
    </row>
    <row r="254" customFormat="false" ht="15" hidden="false" customHeight="false" outlineLevel="0" collapsed="false">
      <c r="B254" s="49"/>
      <c r="C254" s="47"/>
      <c r="D254" s="47"/>
      <c r="E254" s="47"/>
      <c r="F254" s="47"/>
    </row>
    <row r="255" customFormat="false" ht="15" hidden="false" customHeight="false" outlineLevel="0" collapsed="false">
      <c r="B255" s="49"/>
      <c r="C255" s="47"/>
      <c r="D255" s="47"/>
      <c r="E255" s="47"/>
      <c r="F255" s="47"/>
    </row>
    <row r="256" customFormat="false" ht="15" hidden="false" customHeight="false" outlineLevel="0" collapsed="false">
      <c r="B256" s="49"/>
      <c r="C256" s="47"/>
      <c r="D256" s="47"/>
      <c r="E256" s="47"/>
      <c r="F256" s="47"/>
    </row>
    <row r="257" customFormat="false" ht="15" hidden="false" customHeight="false" outlineLevel="0" collapsed="false">
      <c r="B257" s="49"/>
      <c r="C257" s="47"/>
      <c r="D257" s="47"/>
      <c r="E257" s="47"/>
      <c r="F257" s="47"/>
    </row>
    <row r="258" customFormat="false" ht="15" hidden="false" customHeight="false" outlineLevel="0" collapsed="false">
      <c r="B258" s="49"/>
      <c r="C258" s="47"/>
      <c r="D258" s="47"/>
      <c r="E258" s="47"/>
      <c r="F258" s="47"/>
    </row>
    <row r="259" customFormat="false" ht="15" hidden="false" customHeight="false" outlineLevel="0" collapsed="false">
      <c r="B259" s="49"/>
      <c r="C259" s="47"/>
      <c r="D259" s="47"/>
      <c r="E259" s="47"/>
      <c r="F259" s="47"/>
    </row>
    <row r="260" customFormat="false" ht="15" hidden="false" customHeight="false" outlineLevel="0" collapsed="false">
      <c r="B260" s="49"/>
      <c r="C260" s="47"/>
      <c r="D260" s="47"/>
      <c r="E260" s="47"/>
      <c r="F260" s="47"/>
    </row>
    <row r="261" customFormat="false" ht="15" hidden="false" customHeight="false" outlineLevel="0" collapsed="false">
      <c r="B261" s="49"/>
      <c r="C261" s="47"/>
      <c r="D261" s="47"/>
      <c r="E261" s="47"/>
      <c r="F261" s="47"/>
    </row>
    <row r="262" customFormat="false" ht="15" hidden="false" customHeight="false" outlineLevel="0" collapsed="false">
      <c r="B262" s="49"/>
      <c r="C262" s="47"/>
      <c r="D262" s="47"/>
      <c r="E262" s="47"/>
      <c r="F262" s="47"/>
    </row>
    <row r="263" customFormat="false" ht="15" hidden="false" customHeight="false" outlineLevel="0" collapsed="false">
      <c r="B263" s="49"/>
      <c r="C263" s="47"/>
      <c r="D263" s="47"/>
      <c r="E263" s="47"/>
      <c r="F263" s="47"/>
    </row>
    <row r="264" customFormat="false" ht="15" hidden="false" customHeight="false" outlineLevel="0" collapsed="false">
      <c r="B264" s="49"/>
      <c r="C264" s="47"/>
      <c r="D264" s="47"/>
      <c r="E264" s="47"/>
      <c r="F264" s="47"/>
    </row>
    <row r="265" customFormat="false" ht="15" hidden="false" customHeight="false" outlineLevel="0" collapsed="false">
      <c r="B265" s="49"/>
      <c r="C265" s="47"/>
      <c r="D265" s="47"/>
      <c r="E265" s="47"/>
      <c r="F265" s="47"/>
    </row>
    <row r="266" customFormat="false" ht="15" hidden="false" customHeight="false" outlineLevel="0" collapsed="false">
      <c r="B266" s="49"/>
      <c r="C266" s="47"/>
      <c r="D266" s="47"/>
      <c r="E266" s="47"/>
      <c r="F266" s="47"/>
    </row>
    <row r="267" customFormat="false" ht="15" hidden="false" customHeight="false" outlineLevel="0" collapsed="false">
      <c r="B267" s="49"/>
      <c r="C267" s="47"/>
      <c r="D267" s="47"/>
      <c r="E267" s="47"/>
      <c r="F267" s="47"/>
    </row>
    <row r="268" customFormat="false" ht="15" hidden="false" customHeight="false" outlineLevel="0" collapsed="false">
      <c r="B268" s="49"/>
      <c r="C268" s="47"/>
      <c r="D268" s="47"/>
      <c r="E268" s="47"/>
      <c r="F268" s="47"/>
    </row>
    <row r="269" customFormat="false" ht="15" hidden="false" customHeight="false" outlineLevel="0" collapsed="false">
      <c r="B269" s="49"/>
      <c r="C269" s="47"/>
      <c r="D269" s="47"/>
      <c r="E269" s="47"/>
      <c r="F269" s="47"/>
    </row>
    <row r="270" customFormat="false" ht="15" hidden="false" customHeight="false" outlineLevel="0" collapsed="false">
      <c r="B270" s="49"/>
      <c r="C270" s="47"/>
      <c r="D270" s="47"/>
      <c r="E270" s="47"/>
      <c r="F270" s="47"/>
    </row>
    <row r="271" customFormat="false" ht="15" hidden="false" customHeight="false" outlineLevel="0" collapsed="false">
      <c r="B271" s="49"/>
      <c r="C271" s="47"/>
      <c r="D271" s="47"/>
      <c r="E271" s="47"/>
      <c r="F271" s="47"/>
    </row>
    <row r="272" customFormat="false" ht="15" hidden="false" customHeight="false" outlineLevel="0" collapsed="false">
      <c r="B272" s="49"/>
      <c r="C272" s="47"/>
      <c r="D272" s="47"/>
      <c r="E272" s="47"/>
      <c r="F272" s="47"/>
    </row>
    <row r="273" customFormat="false" ht="15" hidden="false" customHeight="false" outlineLevel="0" collapsed="false">
      <c r="B273" s="49"/>
      <c r="C273" s="47"/>
      <c r="D273" s="47"/>
      <c r="E273" s="47"/>
      <c r="F273" s="47"/>
    </row>
    <row r="274" customFormat="false" ht="15" hidden="false" customHeight="false" outlineLevel="0" collapsed="false">
      <c r="B274" s="49"/>
      <c r="C274" s="47"/>
      <c r="D274" s="47"/>
      <c r="E274" s="47"/>
      <c r="F274" s="47"/>
    </row>
    <row r="275" customFormat="false" ht="15" hidden="false" customHeight="false" outlineLevel="0" collapsed="false">
      <c r="B275" s="49"/>
      <c r="C275" s="47"/>
      <c r="D275" s="47"/>
      <c r="E275" s="47"/>
      <c r="F275" s="47"/>
    </row>
    <row r="276" customFormat="false" ht="15" hidden="false" customHeight="false" outlineLevel="0" collapsed="false">
      <c r="B276" s="49"/>
      <c r="C276" s="47"/>
      <c r="D276" s="47"/>
      <c r="E276" s="47"/>
      <c r="F276" s="47"/>
    </row>
    <row r="277" customFormat="false" ht="15" hidden="false" customHeight="false" outlineLevel="0" collapsed="false">
      <c r="B277" s="49"/>
      <c r="C277" s="47"/>
      <c r="D277" s="47"/>
      <c r="E277" s="47"/>
      <c r="F277" s="47"/>
    </row>
    <row r="278" customFormat="false" ht="15" hidden="false" customHeight="false" outlineLevel="0" collapsed="false">
      <c r="B278" s="49"/>
      <c r="C278" s="47"/>
      <c r="D278" s="47"/>
      <c r="E278" s="47"/>
      <c r="F278" s="47"/>
    </row>
    <row r="279" customFormat="false" ht="15" hidden="false" customHeight="false" outlineLevel="0" collapsed="false">
      <c r="B279" s="49"/>
      <c r="C279" s="47"/>
      <c r="D279" s="47"/>
      <c r="E279" s="47"/>
      <c r="F279" s="47"/>
    </row>
    <row r="280" customFormat="false" ht="15" hidden="false" customHeight="false" outlineLevel="0" collapsed="false">
      <c r="B280" s="49"/>
      <c r="C280" s="47"/>
      <c r="D280" s="47"/>
      <c r="E280" s="47"/>
      <c r="F280" s="47"/>
    </row>
    <row r="281" customFormat="false" ht="15" hidden="false" customHeight="false" outlineLevel="0" collapsed="false">
      <c r="B281" s="49"/>
      <c r="C281" s="47"/>
      <c r="D281" s="47"/>
      <c r="E281" s="47"/>
      <c r="F281" s="47"/>
    </row>
    <row r="282" customFormat="false" ht="15" hidden="false" customHeight="false" outlineLevel="0" collapsed="false">
      <c r="B282" s="49"/>
      <c r="C282" s="47"/>
      <c r="D282" s="47"/>
      <c r="E282" s="47"/>
      <c r="F282" s="47"/>
    </row>
    <row r="283" customFormat="false" ht="15" hidden="false" customHeight="false" outlineLevel="0" collapsed="false">
      <c r="B283" s="49"/>
      <c r="C283" s="47"/>
      <c r="D283" s="47"/>
      <c r="E283" s="47"/>
      <c r="F283" s="47"/>
    </row>
    <row r="284" customFormat="false" ht="15" hidden="false" customHeight="false" outlineLevel="0" collapsed="false">
      <c r="B284" s="49"/>
      <c r="C284" s="47"/>
      <c r="D284" s="47"/>
      <c r="E284" s="47"/>
      <c r="F284" s="47"/>
    </row>
    <row r="285" customFormat="false" ht="15" hidden="false" customHeight="false" outlineLevel="0" collapsed="false">
      <c r="B285" s="49"/>
      <c r="C285" s="47"/>
      <c r="D285" s="47"/>
      <c r="E285" s="47"/>
      <c r="F285" s="47"/>
    </row>
    <row r="286" customFormat="false" ht="15" hidden="false" customHeight="false" outlineLevel="0" collapsed="false">
      <c r="B286" s="49"/>
      <c r="C286" s="47"/>
      <c r="D286" s="47"/>
      <c r="E286" s="47"/>
      <c r="F286" s="47"/>
    </row>
    <row r="287" customFormat="false" ht="15" hidden="false" customHeight="false" outlineLevel="0" collapsed="false">
      <c r="B287" s="49"/>
      <c r="C287" s="47"/>
      <c r="D287" s="47"/>
      <c r="E287" s="47"/>
      <c r="F287" s="47"/>
    </row>
    <row r="288" customFormat="false" ht="15" hidden="false" customHeight="false" outlineLevel="0" collapsed="false">
      <c r="B288" s="49"/>
      <c r="C288" s="47"/>
      <c r="D288" s="47"/>
      <c r="E288" s="47"/>
      <c r="F288" s="47"/>
    </row>
    <row r="289" customFormat="false" ht="15" hidden="false" customHeight="false" outlineLevel="0" collapsed="false">
      <c r="B289" s="49"/>
      <c r="C289" s="47"/>
      <c r="D289" s="47"/>
      <c r="E289" s="47"/>
      <c r="F289" s="47"/>
    </row>
    <row r="290" customFormat="false" ht="15" hidden="false" customHeight="false" outlineLevel="0" collapsed="false">
      <c r="B290" s="49"/>
      <c r="C290" s="47"/>
      <c r="D290" s="47"/>
      <c r="E290" s="47"/>
      <c r="F290" s="47"/>
    </row>
    <row r="291" customFormat="false" ht="15" hidden="false" customHeight="false" outlineLevel="0" collapsed="false">
      <c r="B291" s="49"/>
      <c r="C291" s="47"/>
      <c r="D291" s="47"/>
      <c r="E291" s="47"/>
      <c r="F291" s="47"/>
    </row>
    <row r="292" customFormat="false" ht="15" hidden="false" customHeight="false" outlineLevel="0" collapsed="false">
      <c r="B292" s="49"/>
      <c r="C292" s="47"/>
      <c r="D292" s="47"/>
      <c r="E292" s="47"/>
      <c r="F292" s="47"/>
    </row>
    <row r="293" customFormat="false" ht="15" hidden="false" customHeight="false" outlineLevel="0" collapsed="false">
      <c r="B293" s="49"/>
      <c r="C293" s="47"/>
      <c r="D293" s="47"/>
      <c r="E293" s="47"/>
      <c r="F293" s="47"/>
    </row>
    <row r="294" customFormat="false" ht="15" hidden="false" customHeight="false" outlineLevel="0" collapsed="false">
      <c r="B294" s="49"/>
      <c r="C294" s="47"/>
      <c r="D294" s="47"/>
      <c r="E294" s="47"/>
      <c r="F294" s="47"/>
    </row>
    <row r="295" customFormat="false" ht="15" hidden="false" customHeight="false" outlineLevel="0" collapsed="false">
      <c r="B295" s="49"/>
      <c r="C295" s="47"/>
      <c r="D295" s="47"/>
      <c r="E295" s="47"/>
      <c r="F295" s="47"/>
    </row>
    <row r="296" customFormat="false" ht="15" hidden="false" customHeight="false" outlineLevel="0" collapsed="false">
      <c r="B296" s="49"/>
      <c r="C296" s="47"/>
      <c r="D296" s="47"/>
      <c r="E296" s="47"/>
      <c r="F296" s="47"/>
    </row>
    <row r="297" customFormat="false" ht="15" hidden="false" customHeight="false" outlineLevel="0" collapsed="false">
      <c r="B297" s="49"/>
      <c r="C297" s="47"/>
      <c r="D297" s="47"/>
      <c r="E297" s="47"/>
      <c r="F297" s="47"/>
    </row>
    <row r="298" customFormat="false" ht="15" hidden="false" customHeight="false" outlineLevel="0" collapsed="false">
      <c r="B298" s="49"/>
      <c r="C298" s="47"/>
      <c r="D298" s="47"/>
      <c r="E298" s="47"/>
      <c r="F298" s="47"/>
    </row>
    <row r="299" customFormat="false" ht="15" hidden="false" customHeight="false" outlineLevel="0" collapsed="false">
      <c r="B299" s="49"/>
      <c r="C299" s="47"/>
      <c r="D299" s="47"/>
      <c r="E299" s="47"/>
      <c r="F299" s="47"/>
    </row>
    <row r="300" customFormat="false" ht="15" hidden="false" customHeight="false" outlineLevel="0" collapsed="false">
      <c r="B300" s="49"/>
      <c r="C300" s="47"/>
      <c r="D300" s="47"/>
      <c r="E300" s="47"/>
      <c r="F300" s="47"/>
    </row>
    <row r="301" customFormat="false" ht="15" hidden="false" customHeight="false" outlineLevel="0" collapsed="false">
      <c r="B301" s="49"/>
      <c r="C301" s="47"/>
      <c r="D301" s="47"/>
      <c r="E301" s="47"/>
      <c r="F301" s="47"/>
    </row>
    <row r="302" customFormat="false" ht="15" hidden="false" customHeight="false" outlineLevel="0" collapsed="false">
      <c r="B302" s="49"/>
      <c r="C302" s="47"/>
      <c r="D302" s="47"/>
      <c r="E302" s="47"/>
      <c r="F302" s="47"/>
    </row>
    <row r="303" customFormat="false" ht="15" hidden="false" customHeight="false" outlineLevel="0" collapsed="false">
      <c r="B303" s="49"/>
      <c r="C303" s="47"/>
      <c r="D303" s="47"/>
      <c r="E303" s="47"/>
      <c r="F303" s="47"/>
    </row>
    <row r="304" customFormat="false" ht="15" hidden="false" customHeight="false" outlineLevel="0" collapsed="false">
      <c r="B304" s="49"/>
      <c r="C304" s="47"/>
      <c r="D304" s="47"/>
      <c r="E304" s="47"/>
      <c r="F304" s="47"/>
    </row>
    <row r="305" customFormat="false" ht="15" hidden="false" customHeight="false" outlineLevel="0" collapsed="false">
      <c r="B305" s="49"/>
      <c r="C305" s="47"/>
      <c r="D305" s="47"/>
      <c r="E305" s="47"/>
      <c r="F305" s="47"/>
    </row>
    <row r="306" customFormat="false" ht="15" hidden="false" customHeight="false" outlineLevel="0" collapsed="false">
      <c r="B306" s="49"/>
      <c r="C306" s="47"/>
      <c r="D306" s="47"/>
      <c r="E306" s="47"/>
      <c r="F306" s="47"/>
    </row>
    <row r="307" customFormat="false" ht="15" hidden="false" customHeight="false" outlineLevel="0" collapsed="false">
      <c r="B307" s="49"/>
      <c r="C307" s="47"/>
      <c r="D307" s="47"/>
      <c r="E307" s="47"/>
      <c r="F307" s="47"/>
    </row>
    <row r="308" customFormat="false" ht="15" hidden="false" customHeight="false" outlineLevel="0" collapsed="false">
      <c r="B308" s="49"/>
      <c r="C308" s="47"/>
      <c r="D308" s="47"/>
      <c r="E308" s="47"/>
      <c r="F308" s="47"/>
    </row>
    <row r="309" customFormat="false" ht="15" hidden="false" customHeight="false" outlineLevel="0" collapsed="false">
      <c r="B309" s="49"/>
      <c r="C309" s="47"/>
      <c r="D309" s="47"/>
      <c r="E309" s="47"/>
      <c r="F309" s="47"/>
    </row>
    <row r="310" customFormat="false" ht="15" hidden="false" customHeight="false" outlineLevel="0" collapsed="false">
      <c r="B310" s="49"/>
      <c r="C310" s="47"/>
      <c r="D310" s="47"/>
      <c r="E310" s="47"/>
      <c r="F310" s="47"/>
    </row>
    <row r="311" customFormat="false" ht="15" hidden="false" customHeight="false" outlineLevel="0" collapsed="false">
      <c r="B311" s="49"/>
      <c r="C311" s="47"/>
      <c r="D311" s="47"/>
      <c r="E311" s="47"/>
      <c r="F311" s="47"/>
    </row>
    <row r="312" customFormat="false" ht="15" hidden="false" customHeight="false" outlineLevel="0" collapsed="false">
      <c r="B312" s="49"/>
      <c r="C312" s="47"/>
      <c r="D312" s="47"/>
      <c r="E312" s="47"/>
      <c r="F312" s="47"/>
    </row>
    <row r="313" customFormat="false" ht="15" hidden="false" customHeight="false" outlineLevel="0" collapsed="false">
      <c r="B313" s="49"/>
      <c r="C313" s="47"/>
      <c r="D313" s="47"/>
      <c r="E313" s="47"/>
      <c r="F313" s="47"/>
    </row>
    <row r="314" customFormat="false" ht="15" hidden="false" customHeight="false" outlineLevel="0" collapsed="false">
      <c r="B314" s="49"/>
      <c r="C314" s="47"/>
      <c r="D314" s="47"/>
      <c r="E314" s="47"/>
      <c r="F314" s="47"/>
    </row>
    <row r="315" customFormat="false" ht="15" hidden="false" customHeight="false" outlineLevel="0" collapsed="false">
      <c r="B315" s="49"/>
      <c r="C315" s="47"/>
      <c r="D315" s="47"/>
      <c r="E315" s="47"/>
      <c r="F315" s="47"/>
    </row>
    <row r="316" customFormat="false" ht="15" hidden="false" customHeight="false" outlineLevel="0" collapsed="false">
      <c r="B316" s="49"/>
      <c r="C316" s="47"/>
      <c r="D316" s="47"/>
      <c r="E316" s="47"/>
      <c r="F316" s="47"/>
    </row>
    <row r="317" customFormat="false" ht="15" hidden="false" customHeight="false" outlineLevel="0" collapsed="false">
      <c r="B317" s="49"/>
      <c r="C317" s="47"/>
      <c r="D317" s="47"/>
      <c r="E317" s="47"/>
      <c r="F317" s="47"/>
    </row>
    <row r="318" customFormat="false" ht="15" hidden="false" customHeight="false" outlineLevel="0" collapsed="false">
      <c r="B318" s="49"/>
      <c r="C318" s="47"/>
      <c r="D318" s="47"/>
      <c r="E318" s="47"/>
      <c r="F318" s="47"/>
    </row>
    <row r="319" customFormat="false" ht="15" hidden="false" customHeight="false" outlineLevel="0" collapsed="false">
      <c r="B319" s="49"/>
      <c r="C319" s="47"/>
      <c r="D319" s="47"/>
      <c r="E319" s="47"/>
      <c r="F319" s="47"/>
    </row>
    <row r="320" customFormat="false" ht="15" hidden="false" customHeight="false" outlineLevel="0" collapsed="false">
      <c r="B320" s="49"/>
      <c r="C320" s="47"/>
      <c r="D320" s="47"/>
      <c r="E320" s="47"/>
      <c r="F320" s="47"/>
    </row>
    <row r="321" customFormat="false" ht="15" hidden="false" customHeight="false" outlineLevel="0" collapsed="false">
      <c r="B321" s="49"/>
      <c r="C321" s="47"/>
      <c r="D321" s="47"/>
      <c r="E321" s="47"/>
      <c r="F321" s="47"/>
    </row>
    <row r="322" customFormat="false" ht="15" hidden="false" customHeight="false" outlineLevel="0" collapsed="false">
      <c r="B322" s="49"/>
      <c r="C322" s="47"/>
      <c r="D322" s="47"/>
      <c r="E322" s="47"/>
      <c r="F322" s="47"/>
    </row>
    <row r="323" customFormat="false" ht="15" hidden="false" customHeight="false" outlineLevel="0" collapsed="false">
      <c r="B323" s="49"/>
      <c r="C323" s="47"/>
      <c r="D323" s="47"/>
      <c r="E323" s="47"/>
      <c r="F323" s="47"/>
    </row>
    <row r="324" customFormat="false" ht="15" hidden="false" customHeight="false" outlineLevel="0" collapsed="false">
      <c r="B324" s="49"/>
      <c r="C324" s="47"/>
      <c r="D324" s="47"/>
      <c r="E324" s="47"/>
      <c r="F324" s="47"/>
    </row>
    <row r="325" customFormat="false" ht="15" hidden="false" customHeight="false" outlineLevel="0" collapsed="false">
      <c r="B325" s="49"/>
      <c r="C325" s="47"/>
      <c r="D325" s="47"/>
      <c r="E325" s="47"/>
      <c r="F325" s="47"/>
    </row>
    <row r="326" customFormat="false" ht="15" hidden="false" customHeight="false" outlineLevel="0" collapsed="false">
      <c r="B326" s="49"/>
      <c r="C326" s="47"/>
      <c r="D326" s="47"/>
      <c r="E326" s="47"/>
      <c r="F326" s="47"/>
    </row>
    <row r="327" customFormat="false" ht="15" hidden="false" customHeight="false" outlineLevel="0" collapsed="false">
      <c r="B327" s="49"/>
      <c r="C327" s="47"/>
      <c r="D327" s="47"/>
      <c r="E327" s="47"/>
      <c r="F327" s="47"/>
    </row>
    <row r="328" customFormat="false" ht="15" hidden="false" customHeight="false" outlineLevel="0" collapsed="false">
      <c r="B328" s="49"/>
      <c r="C328" s="47"/>
      <c r="D328" s="47"/>
      <c r="E328" s="47"/>
      <c r="F328" s="47"/>
    </row>
    <row r="329" customFormat="false" ht="15" hidden="false" customHeight="false" outlineLevel="0" collapsed="false">
      <c r="B329" s="49"/>
      <c r="C329" s="47"/>
      <c r="D329" s="47"/>
      <c r="E329" s="47"/>
      <c r="F329" s="47"/>
    </row>
    <row r="330" customFormat="false" ht="15" hidden="false" customHeight="false" outlineLevel="0" collapsed="false">
      <c r="B330" s="49"/>
      <c r="C330" s="47"/>
      <c r="D330" s="47"/>
      <c r="E330" s="47"/>
      <c r="F330" s="47"/>
    </row>
    <row r="331" customFormat="false" ht="15" hidden="false" customHeight="false" outlineLevel="0" collapsed="false">
      <c r="B331" s="49"/>
      <c r="C331" s="47"/>
      <c r="D331" s="47"/>
      <c r="E331" s="47"/>
      <c r="F331" s="47"/>
    </row>
    <row r="332" customFormat="false" ht="15" hidden="false" customHeight="false" outlineLevel="0" collapsed="false">
      <c r="B332" s="49"/>
      <c r="C332" s="47"/>
      <c r="D332" s="47"/>
      <c r="E332" s="47"/>
      <c r="F332" s="47"/>
    </row>
    <row r="333" customFormat="false" ht="15" hidden="false" customHeight="false" outlineLevel="0" collapsed="false">
      <c r="B333" s="49"/>
      <c r="C333" s="47"/>
      <c r="D333" s="47"/>
      <c r="E333" s="47"/>
      <c r="F333" s="47"/>
    </row>
    <row r="334" customFormat="false" ht="15" hidden="false" customHeight="false" outlineLevel="0" collapsed="false">
      <c r="B334" s="49"/>
      <c r="C334" s="47"/>
      <c r="D334" s="47"/>
      <c r="E334" s="47"/>
      <c r="F334" s="47"/>
    </row>
    <row r="335" customFormat="false" ht="15" hidden="false" customHeight="false" outlineLevel="0" collapsed="false">
      <c r="B335" s="49"/>
      <c r="C335" s="47"/>
      <c r="D335" s="47"/>
      <c r="E335" s="47"/>
      <c r="F335" s="47"/>
    </row>
    <row r="336" customFormat="false" ht="15" hidden="false" customHeight="false" outlineLevel="0" collapsed="false">
      <c r="B336" s="49"/>
      <c r="C336" s="47"/>
      <c r="D336" s="47"/>
      <c r="E336" s="47"/>
      <c r="F336" s="47"/>
    </row>
    <row r="337" customFormat="false" ht="15" hidden="false" customHeight="false" outlineLevel="0" collapsed="false">
      <c r="B337" s="49"/>
      <c r="C337" s="47"/>
      <c r="D337" s="47"/>
      <c r="E337" s="47"/>
      <c r="F337" s="47"/>
    </row>
    <row r="338" customFormat="false" ht="15" hidden="false" customHeight="false" outlineLevel="0" collapsed="false">
      <c r="B338" s="49"/>
      <c r="C338" s="47"/>
      <c r="D338" s="47"/>
      <c r="E338" s="47"/>
      <c r="F338" s="47"/>
    </row>
    <row r="339" customFormat="false" ht="15" hidden="false" customHeight="false" outlineLevel="0" collapsed="false">
      <c r="B339" s="49"/>
      <c r="C339" s="47"/>
      <c r="D339" s="47"/>
      <c r="E339" s="47"/>
      <c r="F339" s="47"/>
    </row>
    <row r="340" customFormat="false" ht="15" hidden="false" customHeight="false" outlineLevel="0" collapsed="false">
      <c r="B340" s="49"/>
      <c r="C340" s="47"/>
      <c r="D340" s="47"/>
      <c r="E340" s="47"/>
      <c r="F340" s="47"/>
    </row>
    <row r="341" customFormat="false" ht="15" hidden="false" customHeight="false" outlineLevel="0" collapsed="false">
      <c r="B341" s="49"/>
      <c r="C341" s="47"/>
      <c r="D341" s="47"/>
      <c r="E341" s="47"/>
      <c r="F341" s="47"/>
    </row>
    <row r="342" customFormat="false" ht="15" hidden="false" customHeight="false" outlineLevel="0" collapsed="false">
      <c r="B342" s="49"/>
      <c r="C342" s="47"/>
      <c r="D342" s="47"/>
      <c r="E342" s="47"/>
      <c r="F342" s="47"/>
    </row>
    <row r="343" customFormat="false" ht="15" hidden="false" customHeight="false" outlineLevel="0" collapsed="false">
      <c r="B343" s="49"/>
      <c r="C343" s="47"/>
      <c r="D343" s="47"/>
      <c r="E343" s="47"/>
      <c r="F343" s="47"/>
    </row>
    <row r="344" customFormat="false" ht="15" hidden="false" customHeight="false" outlineLevel="0" collapsed="false">
      <c r="B344" s="49"/>
      <c r="C344" s="47"/>
      <c r="D344" s="47"/>
      <c r="E344" s="47"/>
      <c r="F344" s="47"/>
    </row>
    <row r="345" customFormat="false" ht="15" hidden="false" customHeight="false" outlineLevel="0" collapsed="false">
      <c r="B345" s="49"/>
      <c r="C345" s="47"/>
      <c r="D345" s="47"/>
      <c r="E345" s="47"/>
      <c r="F345" s="47"/>
    </row>
    <row r="346" customFormat="false" ht="15" hidden="false" customHeight="false" outlineLevel="0" collapsed="false">
      <c r="B346" s="49"/>
      <c r="C346" s="47"/>
      <c r="D346" s="47"/>
      <c r="E346" s="47"/>
      <c r="F346" s="47"/>
    </row>
    <row r="347" customFormat="false" ht="15" hidden="false" customHeight="false" outlineLevel="0" collapsed="false">
      <c r="B347" s="49"/>
      <c r="C347" s="47"/>
      <c r="D347" s="47"/>
      <c r="E347" s="47"/>
      <c r="F347" s="47"/>
    </row>
    <row r="348" customFormat="false" ht="15" hidden="false" customHeight="false" outlineLevel="0" collapsed="false">
      <c r="B348" s="49"/>
      <c r="C348" s="47"/>
      <c r="D348" s="47"/>
      <c r="E348" s="47"/>
      <c r="F348" s="47"/>
    </row>
    <row r="349" customFormat="false" ht="15" hidden="false" customHeight="false" outlineLevel="0" collapsed="false">
      <c r="B349" s="49"/>
      <c r="C349" s="47"/>
      <c r="D349" s="47"/>
      <c r="E349" s="47"/>
      <c r="F349" s="47"/>
    </row>
    <row r="350" customFormat="false" ht="15" hidden="false" customHeight="false" outlineLevel="0" collapsed="false">
      <c r="B350" s="49"/>
      <c r="C350" s="47"/>
      <c r="D350" s="47"/>
      <c r="E350" s="47"/>
      <c r="F350" s="47"/>
    </row>
    <row r="351" customFormat="false" ht="15" hidden="false" customHeight="false" outlineLevel="0" collapsed="false">
      <c r="B351" s="49"/>
      <c r="C351" s="47"/>
      <c r="D351" s="47"/>
      <c r="E351" s="47"/>
      <c r="F351" s="47"/>
    </row>
    <row r="352" customFormat="false" ht="15" hidden="false" customHeight="false" outlineLevel="0" collapsed="false">
      <c r="B352" s="49"/>
      <c r="C352" s="47"/>
      <c r="D352" s="47"/>
      <c r="E352" s="47"/>
      <c r="F352" s="47"/>
    </row>
    <row r="353" customFormat="false" ht="15" hidden="false" customHeight="false" outlineLevel="0" collapsed="false">
      <c r="B353" s="49"/>
      <c r="C353" s="47"/>
      <c r="D353" s="47"/>
      <c r="E353" s="47"/>
      <c r="F353" s="47"/>
    </row>
    <row r="354" customFormat="false" ht="15" hidden="false" customHeight="false" outlineLevel="0" collapsed="false">
      <c r="B354" s="49"/>
      <c r="C354" s="47"/>
      <c r="D354" s="47"/>
      <c r="E354" s="47"/>
      <c r="F354" s="47"/>
    </row>
    <row r="355" customFormat="false" ht="15" hidden="false" customHeight="false" outlineLevel="0" collapsed="false">
      <c r="B355" s="49"/>
      <c r="C355" s="47"/>
      <c r="D355" s="47"/>
      <c r="E355" s="47"/>
      <c r="F355" s="47"/>
    </row>
    <row r="356" customFormat="false" ht="15" hidden="false" customHeight="false" outlineLevel="0" collapsed="false">
      <c r="B356" s="49"/>
      <c r="C356" s="47"/>
      <c r="D356" s="47"/>
      <c r="E356" s="47"/>
      <c r="F356" s="47"/>
    </row>
    <row r="357" customFormat="false" ht="15" hidden="false" customHeight="false" outlineLevel="0" collapsed="false">
      <c r="B357" s="49"/>
      <c r="C357" s="47"/>
      <c r="D357" s="47"/>
      <c r="E357" s="47"/>
      <c r="F357" s="47"/>
    </row>
    <row r="358" customFormat="false" ht="15" hidden="false" customHeight="false" outlineLevel="0" collapsed="false">
      <c r="B358" s="49"/>
      <c r="C358" s="47"/>
      <c r="D358" s="47"/>
      <c r="E358" s="47"/>
      <c r="F358" s="47"/>
    </row>
    <row r="359" customFormat="false" ht="15" hidden="false" customHeight="false" outlineLevel="0" collapsed="false">
      <c r="B359" s="49"/>
      <c r="C359" s="47"/>
      <c r="D359" s="47"/>
      <c r="E359" s="47"/>
      <c r="F359" s="47"/>
    </row>
    <row r="360" customFormat="false" ht="15" hidden="false" customHeight="false" outlineLevel="0" collapsed="false">
      <c r="B360" s="49"/>
      <c r="C360" s="47"/>
      <c r="D360" s="47"/>
      <c r="E360" s="47"/>
      <c r="F360" s="47"/>
    </row>
    <row r="361" customFormat="false" ht="15" hidden="false" customHeight="false" outlineLevel="0" collapsed="false">
      <c r="B361" s="49"/>
      <c r="C361" s="47"/>
      <c r="D361" s="47"/>
      <c r="E361" s="47"/>
      <c r="F361" s="47"/>
    </row>
    <row r="362" customFormat="false" ht="15" hidden="false" customHeight="false" outlineLevel="0" collapsed="false">
      <c r="B362" s="49"/>
      <c r="C362" s="47"/>
      <c r="D362" s="47"/>
      <c r="E362" s="47"/>
      <c r="F362" s="47"/>
    </row>
    <row r="363" customFormat="false" ht="15" hidden="false" customHeight="false" outlineLevel="0" collapsed="false">
      <c r="B363" s="49"/>
      <c r="C363" s="47"/>
      <c r="D363" s="47"/>
      <c r="E363" s="47"/>
      <c r="F363" s="47"/>
    </row>
    <row r="364" customFormat="false" ht="15" hidden="false" customHeight="false" outlineLevel="0" collapsed="false">
      <c r="B364" s="49"/>
      <c r="C364" s="47"/>
      <c r="D364" s="47"/>
      <c r="E364" s="47"/>
      <c r="F364" s="47"/>
    </row>
    <row r="365" customFormat="false" ht="15" hidden="false" customHeight="false" outlineLevel="0" collapsed="false">
      <c r="B365" s="49"/>
      <c r="C365" s="47"/>
      <c r="D365" s="47"/>
      <c r="E365" s="47"/>
      <c r="F365" s="47"/>
    </row>
    <row r="366" customFormat="false" ht="15" hidden="false" customHeight="false" outlineLevel="0" collapsed="false">
      <c r="B366" s="49"/>
      <c r="C366" s="47"/>
      <c r="D366" s="47"/>
      <c r="E366" s="47"/>
      <c r="F366" s="47"/>
    </row>
    <row r="367" customFormat="false" ht="15" hidden="false" customHeight="false" outlineLevel="0" collapsed="false">
      <c r="B367" s="49"/>
      <c r="C367" s="47"/>
      <c r="D367" s="47"/>
      <c r="E367" s="47"/>
      <c r="F367" s="47"/>
    </row>
    <row r="368" customFormat="false" ht="15" hidden="false" customHeight="false" outlineLevel="0" collapsed="false">
      <c r="B368" s="49"/>
      <c r="C368" s="47"/>
      <c r="D368" s="47"/>
      <c r="E368" s="47"/>
      <c r="F368" s="47"/>
    </row>
    <row r="369" customFormat="false" ht="15" hidden="false" customHeight="false" outlineLevel="0" collapsed="false">
      <c r="B369" s="49"/>
      <c r="C369" s="47"/>
      <c r="D369" s="47"/>
      <c r="E369" s="47"/>
      <c r="F369" s="47"/>
    </row>
    <row r="370" customFormat="false" ht="15" hidden="false" customHeight="false" outlineLevel="0" collapsed="false">
      <c r="B370" s="49"/>
      <c r="C370" s="47"/>
      <c r="D370" s="47"/>
      <c r="E370" s="47"/>
      <c r="F370" s="47"/>
    </row>
    <row r="371" customFormat="false" ht="15" hidden="false" customHeight="false" outlineLevel="0" collapsed="false">
      <c r="B371" s="49"/>
      <c r="C371" s="47"/>
      <c r="D371" s="47"/>
      <c r="E371" s="47"/>
      <c r="F371" s="47"/>
    </row>
    <row r="372" customFormat="false" ht="15" hidden="false" customHeight="false" outlineLevel="0" collapsed="false">
      <c r="B372" s="49"/>
      <c r="C372" s="47"/>
      <c r="D372" s="47"/>
      <c r="E372" s="47"/>
      <c r="F372" s="47"/>
    </row>
    <row r="373" customFormat="false" ht="15" hidden="false" customHeight="false" outlineLevel="0" collapsed="false">
      <c r="B373" s="49"/>
      <c r="C373" s="47"/>
      <c r="D373" s="47"/>
      <c r="E373" s="47"/>
      <c r="F373" s="47"/>
    </row>
    <row r="374" customFormat="false" ht="15" hidden="false" customHeight="false" outlineLevel="0" collapsed="false">
      <c r="B374" s="49"/>
      <c r="C374" s="47"/>
      <c r="D374" s="47"/>
      <c r="E374" s="47"/>
      <c r="F374" s="47"/>
    </row>
    <row r="375" customFormat="false" ht="15" hidden="false" customHeight="false" outlineLevel="0" collapsed="false">
      <c r="B375" s="49"/>
      <c r="C375" s="47"/>
      <c r="D375" s="47"/>
      <c r="E375" s="47"/>
      <c r="F375" s="47"/>
    </row>
    <row r="376" customFormat="false" ht="15" hidden="false" customHeight="false" outlineLevel="0" collapsed="false">
      <c r="B376" s="49"/>
      <c r="C376" s="47"/>
      <c r="D376" s="47"/>
      <c r="E376" s="47"/>
      <c r="F376" s="47"/>
    </row>
    <row r="377" customFormat="false" ht="15" hidden="false" customHeight="false" outlineLevel="0" collapsed="false">
      <c r="B377" s="49"/>
      <c r="C377" s="47"/>
      <c r="D377" s="47"/>
      <c r="E377" s="47"/>
      <c r="F377" s="47"/>
    </row>
    <row r="378" customFormat="false" ht="15" hidden="false" customHeight="false" outlineLevel="0" collapsed="false">
      <c r="B378" s="49"/>
      <c r="C378" s="47"/>
      <c r="D378" s="47"/>
      <c r="E378" s="47"/>
      <c r="F378" s="47"/>
    </row>
    <row r="379" customFormat="false" ht="15" hidden="false" customHeight="false" outlineLevel="0" collapsed="false">
      <c r="B379" s="49"/>
      <c r="C379" s="47"/>
      <c r="D379" s="47"/>
      <c r="E379" s="47"/>
      <c r="F379" s="47"/>
    </row>
    <row r="380" customFormat="false" ht="15" hidden="false" customHeight="false" outlineLevel="0" collapsed="false">
      <c r="B380" s="49"/>
      <c r="C380" s="47"/>
      <c r="D380" s="47"/>
      <c r="E380" s="47"/>
      <c r="F380" s="47"/>
    </row>
    <row r="381" customFormat="false" ht="15" hidden="false" customHeight="false" outlineLevel="0" collapsed="false">
      <c r="B381" s="49"/>
      <c r="C381" s="47"/>
      <c r="D381" s="47"/>
      <c r="E381" s="47"/>
      <c r="F381" s="47"/>
    </row>
    <row r="382" customFormat="false" ht="15" hidden="false" customHeight="false" outlineLevel="0" collapsed="false">
      <c r="B382" s="49"/>
      <c r="C382" s="47"/>
      <c r="D382" s="47"/>
      <c r="E382" s="47"/>
      <c r="F382" s="47"/>
    </row>
    <row r="383" customFormat="false" ht="15" hidden="false" customHeight="false" outlineLevel="0" collapsed="false">
      <c r="B383" s="49"/>
      <c r="C383" s="47"/>
      <c r="D383" s="47"/>
      <c r="E383" s="47"/>
      <c r="F383" s="47"/>
    </row>
    <row r="384" customFormat="false" ht="15" hidden="false" customHeight="false" outlineLevel="0" collapsed="false">
      <c r="B384" s="49"/>
      <c r="C384" s="47"/>
      <c r="D384" s="47"/>
      <c r="E384" s="47"/>
      <c r="F384" s="47"/>
    </row>
    <row r="385" customFormat="false" ht="15" hidden="false" customHeight="false" outlineLevel="0" collapsed="false">
      <c r="B385" s="49"/>
      <c r="C385" s="47"/>
      <c r="D385" s="47"/>
      <c r="E385" s="47"/>
      <c r="F385" s="47"/>
    </row>
    <row r="386" customFormat="false" ht="15" hidden="false" customHeight="false" outlineLevel="0" collapsed="false">
      <c r="B386" s="49"/>
      <c r="C386" s="47"/>
      <c r="D386" s="47"/>
      <c r="E386" s="47"/>
      <c r="F386" s="47"/>
    </row>
    <row r="387" customFormat="false" ht="15" hidden="false" customHeight="false" outlineLevel="0" collapsed="false">
      <c r="B387" s="49"/>
      <c r="C387" s="47"/>
      <c r="D387" s="47"/>
      <c r="E387" s="47"/>
      <c r="F387" s="47"/>
    </row>
    <row r="388" customFormat="false" ht="15" hidden="false" customHeight="false" outlineLevel="0" collapsed="false">
      <c r="B388" s="49"/>
      <c r="C388" s="47"/>
      <c r="D388" s="47"/>
      <c r="E388" s="47"/>
      <c r="F388" s="47"/>
    </row>
    <row r="389" customFormat="false" ht="15" hidden="false" customHeight="false" outlineLevel="0" collapsed="false">
      <c r="B389" s="49"/>
      <c r="C389" s="47"/>
      <c r="D389" s="47"/>
      <c r="E389" s="47"/>
      <c r="F389" s="47"/>
    </row>
    <row r="390" customFormat="false" ht="15" hidden="false" customHeight="false" outlineLevel="0" collapsed="false">
      <c r="B390" s="49"/>
      <c r="C390" s="47"/>
      <c r="D390" s="47"/>
      <c r="E390" s="47"/>
      <c r="F390" s="47"/>
    </row>
    <row r="391" customFormat="false" ht="15" hidden="false" customHeight="false" outlineLevel="0" collapsed="false">
      <c r="B391" s="49"/>
      <c r="C391" s="47"/>
      <c r="D391" s="47"/>
      <c r="E391" s="47"/>
      <c r="F391" s="47"/>
    </row>
    <row r="392" customFormat="false" ht="15" hidden="false" customHeight="false" outlineLevel="0" collapsed="false">
      <c r="B392" s="49"/>
      <c r="C392" s="47"/>
      <c r="D392" s="47"/>
      <c r="E392" s="47"/>
      <c r="F392" s="47"/>
    </row>
    <row r="393" customFormat="false" ht="15" hidden="false" customHeight="false" outlineLevel="0" collapsed="false">
      <c r="B393" s="49"/>
      <c r="C393" s="47"/>
      <c r="D393" s="47"/>
      <c r="E393" s="47"/>
      <c r="F393" s="47"/>
    </row>
    <row r="394" customFormat="false" ht="15" hidden="false" customHeight="false" outlineLevel="0" collapsed="false">
      <c r="B394" s="49"/>
      <c r="C394" s="47"/>
      <c r="D394" s="47"/>
      <c r="E394" s="47"/>
      <c r="F394" s="47"/>
    </row>
    <row r="395" customFormat="false" ht="15" hidden="false" customHeight="false" outlineLevel="0" collapsed="false">
      <c r="B395" s="49"/>
      <c r="C395" s="47"/>
      <c r="D395" s="47"/>
      <c r="E395" s="47"/>
      <c r="F395" s="47"/>
    </row>
    <row r="396" customFormat="false" ht="15" hidden="false" customHeight="false" outlineLevel="0" collapsed="false">
      <c r="B396" s="49"/>
      <c r="C396" s="47"/>
      <c r="D396" s="47"/>
      <c r="E396" s="47"/>
      <c r="F396" s="47"/>
    </row>
    <row r="397" customFormat="false" ht="15" hidden="false" customHeight="false" outlineLevel="0" collapsed="false">
      <c r="B397" s="49"/>
      <c r="C397" s="47"/>
      <c r="D397" s="47"/>
      <c r="E397" s="47"/>
      <c r="F397" s="47"/>
    </row>
    <row r="398" customFormat="false" ht="15" hidden="false" customHeight="false" outlineLevel="0" collapsed="false">
      <c r="B398" s="49"/>
      <c r="C398" s="47"/>
      <c r="D398" s="47"/>
      <c r="E398" s="47"/>
      <c r="F398" s="47"/>
    </row>
    <row r="399" customFormat="false" ht="15" hidden="false" customHeight="false" outlineLevel="0" collapsed="false">
      <c r="B399" s="49"/>
      <c r="C399" s="47"/>
      <c r="D399" s="47"/>
      <c r="E399" s="47"/>
      <c r="F399" s="47"/>
    </row>
    <row r="400" customFormat="false" ht="15" hidden="false" customHeight="false" outlineLevel="0" collapsed="false">
      <c r="B400" s="49"/>
      <c r="C400" s="47"/>
      <c r="D400" s="47"/>
      <c r="E400" s="47"/>
      <c r="F400" s="47"/>
    </row>
    <row r="401" customFormat="false" ht="15" hidden="false" customHeight="false" outlineLevel="0" collapsed="false">
      <c r="B401" s="49"/>
      <c r="C401" s="47"/>
      <c r="D401" s="47"/>
      <c r="E401" s="47"/>
      <c r="F401" s="47"/>
    </row>
    <row r="402" customFormat="false" ht="15" hidden="false" customHeight="false" outlineLevel="0" collapsed="false">
      <c r="B402" s="49"/>
      <c r="C402" s="47"/>
      <c r="D402" s="47"/>
      <c r="E402" s="47"/>
      <c r="F402" s="47"/>
    </row>
    <row r="403" customFormat="false" ht="15" hidden="false" customHeight="false" outlineLevel="0" collapsed="false">
      <c r="B403" s="49"/>
      <c r="C403" s="47"/>
      <c r="D403" s="47"/>
      <c r="E403" s="47"/>
      <c r="F403" s="47"/>
    </row>
    <row r="404" customFormat="false" ht="15" hidden="false" customHeight="false" outlineLevel="0" collapsed="false">
      <c r="B404" s="49"/>
      <c r="C404" s="47"/>
      <c r="D404" s="47"/>
      <c r="E404" s="47"/>
      <c r="F404" s="47"/>
    </row>
    <row r="405" customFormat="false" ht="15" hidden="false" customHeight="false" outlineLevel="0" collapsed="false">
      <c r="B405" s="49"/>
      <c r="C405" s="47"/>
      <c r="D405" s="47"/>
      <c r="E405" s="47"/>
      <c r="F405" s="47"/>
    </row>
    <row r="406" customFormat="false" ht="15" hidden="false" customHeight="false" outlineLevel="0" collapsed="false">
      <c r="B406" s="49"/>
      <c r="C406" s="47"/>
      <c r="D406" s="47"/>
      <c r="E406" s="47"/>
      <c r="F406" s="47"/>
    </row>
    <row r="407" customFormat="false" ht="15" hidden="false" customHeight="false" outlineLevel="0" collapsed="false">
      <c r="B407" s="49"/>
      <c r="C407" s="47"/>
      <c r="D407" s="47"/>
      <c r="E407" s="47"/>
      <c r="F407" s="47"/>
    </row>
    <row r="408" customFormat="false" ht="15" hidden="false" customHeight="false" outlineLevel="0" collapsed="false">
      <c r="B408" s="49"/>
      <c r="C408" s="47"/>
      <c r="D408" s="47"/>
      <c r="E408" s="47"/>
      <c r="F408" s="47"/>
    </row>
    <row r="409" customFormat="false" ht="15" hidden="false" customHeight="false" outlineLevel="0" collapsed="false">
      <c r="B409" s="49"/>
      <c r="C409" s="47"/>
      <c r="D409" s="47"/>
      <c r="E409" s="47"/>
      <c r="F409" s="47"/>
    </row>
    <row r="410" customFormat="false" ht="15" hidden="false" customHeight="false" outlineLevel="0" collapsed="false">
      <c r="B410" s="49"/>
      <c r="C410" s="47"/>
      <c r="D410" s="47"/>
      <c r="E410" s="47"/>
      <c r="F410" s="47"/>
    </row>
    <row r="411" customFormat="false" ht="15" hidden="false" customHeight="false" outlineLevel="0" collapsed="false">
      <c r="B411" s="49"/>
      <c r="C411" s="47"/>
      <c r="D411" s="47"/>
      <c r="E411" s="47"/>
      <c r="F411" s="47"/>
    </row>
    <row r="412" customFormat="false" ht="15" hidden="false" customHeight="false" outlineLevel="0" collapsed="false">
      <c r="B412" s="49"/>
      <c r="C412" s="47"/>
      <c r="D412" s="47"/>
      <c r="E412" s="47"/>
      <c r="F412" s="47"/>
    </row>
    <row r="413" customFormat="false" ht="15" hidden="false" customHeight="false" outlineLevel="0" collapsed="false">
      <c r="B413" s="49"/>
      <c r="C413" s="47"/>
      <c r="D413" s="47"/>
      <c r="E413" s="47"/>
      <c r="F413" s="47"/>
    </row>
    <row r="414" customFormat="false" ht="15" hidden="false" customHeight="false" outlineLevel="0" collapsed="false">
      <c r="B414" s="49"/>
      <c r="C414" s="47"/>
      <c r="D414" s="47"/>
      <c r="E414" s="47"/>
      <c r="F414" s="47"/>
    </row>
    <row r="415" customFormat="false" ht="15" hidden="false" customHeight="false" outlineLevel="0" collapsed="false">
      <c r="B415" s="49"/>
      <c r="C415" s="47"/>
      <c r="D415" s="47"/>
      <c r="E415" s="47"/>
      <c r="F415" s="47"/>
    </row>
    <row r="416" customFormat="false" ht="15" hidden="false" customHeight="false" outlineLevel="0" collapsed="false">
      <c r="B416" s="49"/>
      <c r="C416" s="47"/>
      <c r="D416" s="47"/>
      <c r="E416" s="47"/>
      <c r="F416" s="47"/>
    </row>
    <row r="417" customFormat="false" ht="15" hidden="false" customHeight="false" outlineLevel="0" collapsed="false">
      <c r="B417" s="49"/>
      <c r="C417" s="47"/>
      <c r="D417" s="47"/>
      <c r="E417" s="47"/>
      <c r="F417" s="47"/>
    </row>
    <row r="418" customFormat="false" ht="15" hidden="false" customHeight="false" outlineLevel="0" collapsed="false">
      <c r="B418" s="49"/>
      <c r="C418" s="47"/>
      <c r="D418" s="47"/>
      <c r="E418" s="47"/>
      <c r="F418" s="47"/>
    </row>
    <row r="419" customFormat="false" ht="15" hidden="false" customHeight="false" outlineLevel="0" collapsed="false">
      <c r="B419" s="49"/>
      <c r="C419" s="47"/>
      <c r="D419" s="47"/>
      <c r="E419" s="47"/>
      <c r="F419" s="47"/>
    </row>
    <row r="420" customFormat="false" ht="15" hidden="false" customHeight="false" outlineLevel="0" collapsed="false">
      <c r="B420" s="49"/>
      <c r="C420" s="47"/>
      <c r="D420" s="47"/>
      <c r="E420" s="47"/>
      <c r="F420" s="47"/>
    </row>
    <row r="421" customFormat="false" ht="15" hidden="false" customHeight="false" outlineLevel="0" collapsed="false">
      <c r="B421" s="49"/>
      <c r="C421" s="47"/>
      <c r="D421" s="47"/>
      <c r="E421" s="47"/>
      <c r="F421" s="47"/>
    </row>
    <row r="422" customFormat="false" ht="15" hidden="false" customHeight="false" outlineLevel="0" collapsed="false">
      <c r="B422" s="49"/>
      <c r="C422" s="47"/>
      <c r="D422" s="47"/>
      <c r="E422" s="47"/>
      <c r="F422" s="47"/>
    </row>
    <row r="423" customFormat="false" ht="15" hidden="false" customHeight="false" outlineLevel="0" collapsed="false">
      <c r="B423" s="49"/>
      <c r="C423" s="47"/>
      <c r="D423" s="47"/>
      <c r="E423" s="47"/>
      <c r="F423" s="47"/>
    </row>
    <row r="424" customFormat="false" ht="15" hidden="false" customHeight="false" outlineLevel="0" collapsed="false">
      <c r="B424" s="49"/>
      <c r="C424" s="47"/>
      <c r="D424" s="47"/>
      <c r="E424" s="47"/>
      <c r="F424" s="47"/>
    </row>
    <row r="425" customFormat="false" ht="15" hidden="false" customHeight="false" outlineLevel="0" collapsed="false">
      <c r="B425" s="49"/>
      <c r="C425" s="47"/>
      <c r="D425" s="47"/>
      <c r="E425" s="47"/>
      <c r="F425" s="47"/>
    </row>
    <row r="426" customFormat="false" ht="15" hidden="false" customHeight="false" outlineLevel="0" collapsed="false">
      <c r="B426" s="49"/>
      <c r="C426" s="47"/>
      <c r="D426" s="47"/>
      <c r="E426" s="47"/>
      <c r="F426" s="47"/>
    </row>
    <row r="427" customFormat="false" ht="15" hidden="false" customHeight="false" outlineLevel="0" collapsed="false">
      <c r="B427" s="49"/>
      <c r="C427" s="47"/>
      <c r="D427" s="47"/>
      <c r="E427" s="47"/>
      <c r="F427" s="47"/>
    </row>
    <row r="428" customFormat="false" ht="15" hidden="false" customHeight="false" outlineLevel="0" collapsed="false">
      <c r="B428" s="49"/>
      <c r="C428" s="47"/>
      <c r="D428" s="47"/>
      <c r="E428" s="47"/>
      <c r="F428" s="47"/>
    </row>
    <row r="429" customFormat="false" ht="15" hidden="false" customHeight="false" outlineLevel="0" collapsed="false">
      <c r="B429" s="49"/>
      <c r="C429" s="47"/>
      <c r="D429" s="47"/>
      <c r="E429" s="47"/>
      <c r="F429" s="47"/>
    </row>
    <row r="430" customFormat="false" ht="15" hidden="false" customHeight="false" outlineLevel="0" collapsed="false">
      <c r="B430" s="49"/>
      <c r="C430" s="47"/>
      <c r="D430" s="47"/>
      <c r="E430" s="47"/>
      <c r="F430" s="47"/>
    </row>
    <row r="431" customFormat="false" ht="15" hidden="false" customHeight="false" outlineLevel="0" collapsed="false">
      <c r="B431" s="49"/>
      <c r="C431" s="47"/>
      <c r="D431" s="47"/>
      <c r="E431" s="47"/>
      <c r="F431" s="47"/>
    </row>
    <row r="432" customFormat="false" ht="15" hidden="false" customHeight="false" outlineLevel="0" collapsed="false">
      <c r="B432" s="49"/>
      <c r="C432" s="47"/>
      <c r="D432" s="47"/>
      <c r="E432" s="47"/>
      <c r="F432" s="47"/>
    </row>
    <row r="433" customFormat="false" ht="15" hidden="false" customHeight="false" outlineLevel="0" collapsed="false">
      <c r="B433" s="49"/>
      <c r="C433" s="47"/>
      <c r="D433" s="47"/>
      <c r="E433" s="47"/>
      <c r="F433" s="47"/>
    </row>
    <row r="434" customFormat="false" ht="15" hidden="false" customHeight="false" outlineLevel="0" collapsed="false">
      <c r="B434" s="49"/>
      <c r="C434" s="47"/>
      <c r="D434" s="47"/>
      <c r="E434" s="47"/>
      <c r="F434" s="47"/>
    </row>
    <row r="435" customFormat="false" ht="15" hidden="false" customHeight="false" outlineLevel="0" collapsed="false">
      <c r="B435" s="49"/>
      <c r="C435" s="47"/>
      <c r="D435" s="47"/>
      <c r="E435" s="47"/>
      <c r="F435" s="47"/>
    </row>
    <row r="436" customFormat="false" ht="15" hidden="false" customHeight="false" outlineLevel="0" collapsed="false">
      <c r="B436" s="49"/>
      <c r="C436" s="47"/>
      <c r="D436" s="47"/>
      <c r="E436" s="47"/>
      <c r="F436" s="47"/>
    </row>
    <row r="437" customFormat="false" ht="15" hidden="false" customHeight="false" outlineLevel="0" collapsed="false">
      <c r="B437" s="49"/>
      <c r="C437" s="47"/>
      <c r="D437" s="47"/>
      <c r="E437" s="47"/>
      <c r="F437" s="47"/>
    </row>
    <row r="438" customFormat="false" ht="15" hidden="false" customHeight="false" outlineLevel="0" collapsed="false">
      <c r="B438" s="49"/>
      <c r="C438" s="47"/>
      <c r="D438" s="47"/>
      <c r="E438" s="47"/>
      <c r="F438" s="47"/>
    </row>
    <row r="439" customFormat="false" ht="15" hidden="false" customHeight="false" outlineLevel="0" collapsed="false">
      <c r="B439" s="49"/>
      <c r="C439" s="47"/>
      <c r="D439" s="47"/>
      <c r="E439" s="47"/>
      <c r="F439" s="47"/>
    </row>
    <row r="440" customFormat="false" ht="15" hidden="false" customHeight="false" outlineLevel="0" collapsed="false">
      <c r="B440" s="49"/>
      <c r="C440" s="47"/>
      <c r="D440" s="47"/>
      <c r="E440" s="47"/>
      <c r="F440" s="47"/>
    </row>
    <row r="441" customFormat="false" ht="15" hidden="false" customHeight="false" outlineLevel="0" collapsed="false">
      <c r="B441" s="49"/>
      <c r="C441" s="47"/>
      <c r="D441" s="47"/>
      <c r="E441" s="47"/>
      <c r="F441" s="47"/>
    </row>
    <row r="442" customFormat="false" ht="15" hidden="false" customHeight="false" outlineLevel="0" collapsed="false">
      <c r="B442" s="49"/>
      <c r="C442" s="47"/>
      <c r="D442" s="47"/>
      <c r="E442" s="47"/>
      <c r="F442" s="47"/>
    </row>
    <row r="443" customFormat="false" ht="15" hidden="false" customHeight="false" outlineLevel="0" collapsed="false">
      <c r="B443" s="49"/>
      <c r="C443" s="47"/>
      <c r="D443" s="47"/>
      <c r="E443" s="47"/>
      <c r="F443" s="47"/>
    </row>
    <row r="444" customFormat="false" ht="15" hidden="false" customHeight="false" outlineLevel="0" collapsed="false">
      <c r="B444" s="49"/>
      <c r="C444" s="47"/>
      <c r="D444" s="47"/>
      <c r="E444" s="47"/>
      <c r="F444" s="47"/>
    </row>
    <row r="445" customFormat="false" ht="15" hidden="false" customHeight="false" outlineLevel="0" collapsed="false">
      <c r="B445" s="49"/>
      <c r="C445" s="47"/>
      <c r="D445" s="47"/>
      <c r="E445" s="47"/>
      <c r="F445" s="47"/>
    </row>
    <row r="446" customFormat="false" ht="15" hidden="false" customHeight="false" outlineLevel="0" collapsed="false">
      <c r="B446" s="49"/>
      <c r="C446" s="47"/>
      <c r="D446" s="47"/>
      <c r="E446" s="47"/>
      <c r="F446" s="47"/>
    </row>
    <row r="447" customFormat="false" ht="15" hidden="false" customHeight="false" outlineLevel="0" collapsed="false">
      <c r="B447" s="49"/>
      <c r="C447" s="47"/>
      <c r="D447" s="47"/>
      <c r="E447" s="47"/>
      <c r="F447" s="47"/>
    </row>
    <row r="448" customFormat="false" ht="15" hidden="false" customHeight="false" outlineLevel="0" collapsed="false">
      <c r="B448" s="49"/>
      <c r="C448" s="47"/>
      <c r="D448" s="47"/>
      <c r="E448" s="47"/>
      <c r="F448" s="47"/>
    </row>
    <row r="449" customFormat="false" ht="15" hidden="false" customHeight="false" outlineLevel="0" collapsed="false">
      <c r="B449" s="49"/>
      <c r="C449" s="47"/>
      <c r="D449" s="47"/>
      <c r="E449" s="47"/>
      <c r="F449" s="47"/>
    </row>
    <row r="450" customFormat="false" ht="15" hidden="false" customHeight="false" outlineLevel="0" collapsed="false">
      <c r="B450" s="49"/>
      <c r="C450" s="47"/>
      <c r="D450" s="47"/>
      <c r="E450" s="47"/>
      <c r="F450" s="47"/>
    </row>
    <row r="451" customFormat="false" ht="15" hidden="false" customHeight="false" outlineLevel="0" collapsed="false">
      <c r="B451" s="49"/>
      <c r="C451" s="47"/>
      <c r="D451" s="47"/>
      <c r="E451" s="47"/>
      <c r="F451" s="47"/>
    </row>
    <row r="452" customFormat="false" ht="15" hidden="false" customHeight="false" outlineLevel="0" collapsed="false">
      <c r="B452" s="49"/>
      <c r="C452" s="47"/>
      <c r="D452" s="47"/>
      <c r="E452" s="47"/>
      <c r="F452" s="47"/>
    </row>
    <row r="453" customFormat="false" ht="15" hidden="false" customHeight="false" outlineLevel="0" collapsed="false">
      <c r="B453" s="49"/>
      <c r="C453" s="47"/>
      <c r="D453" s="47"/>
      <c r="E453" s="47"/>
      <c r="F453" s="47"/>
    </row>
    <row r="454" customFormat="false" ht="15" hidden="false" customHeight="false" outlineLevel="0" collapsed="false">
      <c r="B454" s="49"/>
      <c r="C454" s="47"/>
      <c r="D454" s="47"/>
      <c r="E454" s="47"/>
      <c r="F454" s="47"/>
    </row>
    <row r="455" customFormat="false" ht="15" hidden="false" customHeight="false" outlineLevel="0" collapsed="false">
      <c r="B455" s="49"/>
      <c r="C455" s="47"/>
      <c r="D455" s="47"/>
      <c r="E455" s="47"/>
      <c r="F455" s="47"/>
    </row>
    <row r="456" customFormat="false" ht="15" hidden="false" customHeight="false" outlineLevel="0" collapsed="false">
      <c r="B456" s="49"/>
      <c r="C456" s="47"/>
      <c r="D456" s="47"/>
      <c r="E456" s="47"/>
      <c r="F456" s="47"/>
    </row>
    <row r="457" customFormat="false" ht="15" hidden="false" customHeight="false" outlineLevel="0" collapsed="false">
      <c r="B457" s="49"/>
      <c r="C457" s="47"/>
      <c r="D457" s="47"/>
      <c r="E457" s="47"/>
      <c r="F457" s="47"/>
    </row>
    <row r="458" customFormat="false" ht="15" hidden="false" customHeight="false" outlineLevel="0" collapsed="false">
      <c r="B458" s="49"/>
      <c r="C458" s="47"/>
      <c r="D458" s="47"/>
      <c r="E458" s="47"/>
      <c r="F458" s="47"/>
    </row>
    <row r="459" customFormat="false" ht="15" hidden="false" customHeight="false" outlineLevel="0" collapsed="false">
      <c r="B459" s="49"/>
      <c r="C459" s="47"/>
      <c r="D459" s="47"/>
      <c r="E459" s="47"/>
      <c r="F459" s="47"/>
    </row>
    <row r="460" customFormat="false" ht="15" hidden="false" customHeight="false" outlineLevel="0" collapsed="false">
      <c r="B460" s="49"/>
      <c r="C460" s="47"/>
      <c r="D460" s="47"/>
      <c r="E460" s="47"/>
      <c r="F460" s="47"/>
    </row>
    <row r="461" customFormat="false" ht="15" hidden="false" customHeight="false" outlineLevel="0" collapsed="false">
      <c r="B461" s="49"/>
      <c r="C461" s="47"/>
      <c r="D461" s="47"/>
      <c r="E461" s="47"/>
      <c r="F461" s="47"/>
    </row>
    <row r="462" customFormat="false" ht="15" hidden="false" customHeight="false" outlineLevel="0" collapsed="false">
      <c r="B462" s="49"/>
      <c r="C462" s="47"/>
      <c r="D462" s="47"/>
      <c r="E462" s="47"/>
      <c r="F462" s="47"/>
    </row>
    <row r="463" customFormat="false" ht="15" hidden="false" customHeight="false" outlineLevel="0" collapsed="false">
      <c r="B463" s="49"/>
      <c r="C463" s="47"/>
      <c r="D463" s="47"/>
      <c r="E463" s="47"/>
      <c r="F463" s="47"/>
    </row>
    <row r="464" customFormat="false" ht="15" hidden="false" customHeight="false" outlineLevel="0" collapsed="false">
      <c r="B464" s="49"/>
      <c r="C464" s="47"/>
      <c r="D464" s="47"/>
      <c r="E464" s="47"/>
      <c r="F464" s="47"/>
    </row>
    <row r="465" customFormat="false" ht="15" hidden="false" customHeight="false" outlineLevel="0" collapsed="false">
      <c r="B465" s="49"/>
      <c r="C465" s="47"/>
      <c r="D465" s="47"/>
      <c r="E465" s="47"/>
      <c r="F465" s="47"/>
    </row>
    <row r="466" customFormat="false" ht="15" hidden="false" customHeight="false" outlineLevel="0" collapsed="false">
      <c r="B466" s="49"/>
      <c r="C466" s="47"/>
      <c r="D466" s="47"/>
      <c r="E466" s="47"/>
      <c r="F466" s="47"/>
    </row>
    <row r="467" customFormat="false" ht="15" hidden="false" customHeight="false" outlineLevel="0" collapsed="false">
      <c r="B467" s="49"/>
      <c r="C467" s="47"/>
      <c r="D467" s="47"/>
      <c r="E467" s="47"/>
      <c r="F467" s="47"/>
    </row>
    <row r="468" customFormat="false" ht="15" hidden="false" customHeight="false" outlineLevel="0" collapsed="false">
      <c r="B468" s="49"/>
      <c r="C468" s="47"/>
      <c r="D468" s="47"/>
      <c r="E468" s="47"/>
      <c r="F468" s="47"/>
    </row>
    <row r="469" customFormat="false" ht="15" hidden="false" customHeight="false" outlineLevel="0" collapsed="false">
      <c r="B469" s="49"/>
      <c r="C469" s="47"/>
      <c r="D469" s="47"/>
      <c r="E469" s="47"/>
      <c r="F469" s="47"/>
    </row>
    <row r="470" customFormat="false" ht="15" hidden="false" customHeight="false" outlineLevel="0" collapsed="false">
      <c r="B470" s="49"/>
      <c r="C470" s="47"/>
      <c r="D470" s="47"/>
      <c r="E470" s="47"/>
      <c r="F470" s="47"/>
    </row>
    <row r="471" customFormat="false" ht="15" hidden="false" customHeight="false" outlineLevel="0" collapsed="false">
      <c r="B471" s="49"/>
      <c r="C471" s="47"/>
      <c r="D471" s="47"/>
      <c r="E471" s="47"/>
      <c r="F471" s="47"/>
    </row>
    <row r="472" customFormat="false" ht="15" hidden="false" customHeight="false" outlineLevel="0" collapsed="false">
      <c r="B472" s="49"/>
      <c r="C472" s="47"/>
      <c r="D472" s="47"/>
      <c r="E472" s="47"/>
      <c r="F472" s="47"/>
    </row>
    <row r="473" customFormat="false" ht="15" hidden="false" customHeight="false" outlineLevel="0" collapsed="false">
      <c r="B473" s="49"/>
      <c r="C473" s="47"/>
      <c r="D473" s="47"/>
      <c r="E473" s="47"/>
      <c r="F473" s="47"/>
    </row>
    <row r="474" customFormat="false" ht="15" hidden="false" customHeight="false" outlineLevel="0" collapsed="false">
      <c r="B474" s="49"/>
      <c r="C474" s="47"/>
      <c r="D474" s="47"/>
      <c r="E474" s="47"/>
      <c r="F474" s="47"/>
    </row>
    <row r="475" customFormat="false" ht="15" hidden="false" customHeight="false" outlineLevel="0" collapsed="false">
      <c r="B475" s="49"/>
      <c r="C475" s="47"/>
      <c r="D475" s="47"/>
      <c r="E475" s="47"/>
      <c r="F475" s="47"/>
    </row>
    <row r="476" customFormat="false" ht="15" hidden="false" customHeight="false" outlineLevel="0" collapsed="false">
      <c r="B476" s="49"/>
      <c r="C476" s="47"/>
      <c r="D476" s="47"/>
      <c r="E476" s="47"/>
      <c r="F476" s="47"/>
    </row>
    <row r="477" customFormat="false" ht="15" hidden="false" customHeight="false" outlineLevel="0" collapsed="false">
      <c r="B477" s="49"/>
      <c r="C477" s="47"/>
      <c r="D477" s="47"/>
      <c r="E477" s="47"/>
      <c r="F477" s="47"/>
    </row>
    <row r="478" customFormat="false" ht="15" hidden="false" customHeight="false" outlineLevel="0" collapsed="false">
      <c r="B478" s="49"/>
      <c r="C478" s="47"/>
      <c r="D478" s="47"/>
      <c r="E478" s="47"/>
      <c r="F478" s="47"/>
    </row>
    <row r="479" customFormat="false" ht="15" hidden="false" customHeight="false" outlineLevel="0" collapsed="false">
      <c r="B479" s="49"/>
      <c r="C479" s="47"/>
      <c r="D479" s="47"/>
      <c r="E479" s="47"/>
      <c r="F479" s="47"/>
    </row>
    <row r="480" customFormat="false" ht="15" hidden="false" customHeight="false" outlineLevel="0" collapsed="false">
      <c r="B480" s="49"/>
      <c r="C480" s="47"/>
      <c r="D480" s="47"/>
      <c r="E480" s="47"/>
      <c r="F480" s="47"/>
    </row>
    <row r="481" customFormat="false" ht="15" hidden="false" customHeight="false" outlineLevel="0" collapsed="false">
      <c r="B481" s="49"/>
      <c r="C481" s="47"/>
      <c r="D481" s="47"/>
      <c r="E481" s="47"/>
      <c r="F481" s="47"/>
    </row>
    <row r="482" customFormat="false" ht="15" hidden="false" customHeight="false" outlineLevel="0" collapsed="false">
      <c r="B482" s="49"/>
      <c r="C482" s="47"/>
      <c r="D482" s="47"/>
      <c r="E482" s="47"/>
      <c r="F482" s="47"/>
    </row>
    <row r="483" customFormat="false" ht="15" hidden="false" customHeight="false" outlineLevel="0" collapsed="false">
      <c r="B483" s="49"/>
      <c r="C483" s="47"/>
      <c r="D483" s="47"/>
      <c r="E483" s="47"/>
      <c r="F483" s="47"/>
    </row>
    <row r="484" customFormat="false" ht="15" hidden="false" customHeight="false" outlineLevel="0" collapsed="false">
      <c r="B484" s="49"/>
      <c r="C484" s="47"/>
      <c r="D484" s="47"/>
      <c r="E484" s="47"/>
      <c r="F484" s="47"/>
    </row>
    <row r="485" customFormat="false" ht="15" hidden="false" customHeight="false" outlineLevel="0" collapsed="false">
      <c r="B485" s="49"/>
      <c r="C485" s="47"/>
      <c r="D485" s="47"/>
      <c r="E485" s="47"/>
      <c r="F485" s="47"/>
    </row>
    <row r="486" customFormat="false" ht="15" hidden="false" customHeight="false" outlineLevel="0" collapsed="false">
      <c r="B486" s="49"/>
      <c r="C486" s="47"/>
      <c r="D486" s="47"/>
      <c r="E486" s="47"/>
      <c r="F486" s="47"/>
    </row>
    <row r="487" customFormat="false" ht="15" hidden="false" customHeight="false" outlineLevel="0" collapsed="false">
      <c r="B487" s="49"/>
      <c r="C487" s="47"/>
      <c r="D487" s="47"/>
      <c r="E487" s="47"/>
      <c r="F487" s="47"/>
    </row>
    <row r="488" customFormat="false" ht="15" hidden="false" customHeight="false" outlineLevel="0" collapsed="false">
      <c r="B488" s="49"/>
      <c r="C488" s="47"/>
      <c r="D488" s="47"/>
      <c r="E488" s="47"/>
      <c r="F488" s="47"/>
    </row>
    <row r="489" customFormat="false" ht="15" hidden="false" customHeight="false" outlineLevel="0" collapsed="false">
      <c r="B489" s="49"/>
      <c r="C489" s="47"/>
      <c r="D489" s="47"/>
      <c r="E489" s="47"/>
      <c r="F489" s="47"/>
    </row>
    <row r="490" customFormat="false" ht="15" hidden="false" customHeight="false" outlineLevel="0" collapsed="false">
      <c r="B490" s="49"/>
      <c r="C490" s="47"/>
      <c r="D490" s="47"/>
      <c r="E490" s="47"/>
      <c r="F490" s="47"/>
    </row>
    <row r="491" customFormat="false" ht="15" hidden="false" customHeight="false" outlineLevel="0" collapsed="false">
      <c r="B491" s="49"/>
      <c r="C491" s="47"/>
      <c r="D491" s="47"/>
      <c r="E491" s="47"/>
      <c r="F491" s="47"/>
    </row>
    <row r="492" customFormat="false" ht="15" hidden="false" customHeight="false" outlineLevel="0" collapsed="false">
      <c r="B492" s="49"/>
      <c r="C492" s="47"/>
      <c r="D492" s="47"/>
      <c r="E492" s="47"/>
      <c r="F492" s="47"/>
    </row>
    <row r="493" customFormat="false" ht="15" hidden="false" customHeight="false" outlineLevel="0" collapsed="false">
      <c r="B493" s="49"/>
      <c r="C493" s="47"/>
      <c r="D493" s="47"/>
      <c r="E493" s="47"/>
      <c r="F493" s="47"/>
    </row>
    <row r="494" customFormat="false" ht="15" hidden="false" customHeight="false" outlineLevel="0" collapsed="false">
      <c r="B494" s="49"/>
      <c r="C494" s="47"/>
      <c r="D494" s="47"/>
      <c r="E494" s="47"/>
      <c r="F494" s="47"/>
    </row>
    <row r="495" customFormat="false" ht="15" hidden="false" customHeight="false" outlineLevel="0" collapsed="false">
      <c r="B495" s="49"/>
      <c r="C495" s="47"/>
      <c r="D495" s="47"/>
      <c r="E495" s="47"/>
      <c r="F495" s="47"/>
    </row>
    <row r="496" customFormat="false" ht="15" hidden="false" customHeight="false" outlineLevel="0" collapsed="false">
      <c r="B496" s="49"/>
      <c r="C496" s="47"/>
      <c r="D496" s="47"/>
      <c r="E496" s="47"/>
      <c r="F496" s="47"/>
    </row>
    <row r="497" customFormat="false" ht="15" hidden="false" customHeight="false" outlineLevel="0" collapsed="false">
      <c r="B497" s="49"/>
      <c r="C497" s="47"/>
      <c r="D497" s="47"/>
      <c r="E497" s="47"/>
      <c r="F497" s="47"/>
    </row>
    <row r="498" customFormat="false" ht="15" hidden="false" customHeight="false" outlineLevel="0" collapsed="false">
      <c r="B498" s="49"/>
      <c r="C498" s="47"/>
      <c r="D498" s="47"/>
      <c r="E498" s="47"/>
      <c r="F498" s="47"/>
    </row>
    <row r="499" customFormat="false" ht="15" hidden="false" customHeight="false" outlineLevel="0" collapsed="false">
      <c r="B499" s="49"/>
      <c r="C499" s="47"/>
      <c r="D499" s="47"/>
      <c r="E499" s="47"/>
      <c r="F499" s="47"/>
    </row>
    <row r="500" customFormat="false" ht="15" hidden="false" customHeight="false" outlineLevel="0" collapsed="false">
      <c r="B500" s="49"/>
      <c r="C500" s="47"/>
      <c r="D500" s="47"/>
      <c r="E500" s="47"/>
      <c r="F500" s="47"/>
    </row>
    <row r="501" customFormat="false" ht="15" hidden="false" customHeight="false" outlineLevel="0" collapsed="false">
      <c r="B501" s="49"/>
      <c r="C501" s="47"/>
      <c r="D501" s="47"/>
      <c r="E501" s="47"/>
      <c r="F501" s="47"/>
    </row>
    <row r="502" customFormat="false" ht="15" hidden="false" customHeight="false" outlineLevel="0" collapsed="false">
      <c r="B502" s="49"/>
      <c r="C502" s="47"/>
      <c r="D502" s="47"/>
      <c r="E502" s="47"/>
      <c r="F502" s="47"/>
    </row>
    <row r="503" customFormat="false" ht="15" hidden="false" customHeight="false" outlineLevel="0" collapsed="false">
      <c r="B503" s="49"/>
      <c r="C503" s="47"/>
      <c r="D503" s="47"/>
      <c r="E503" s="47"/>
      <c r="F503" s="47"/>
    </row>
    <row r="504" customFormat="false" ht="15" hidden="false" customHeight="false" outlineLevel="0" collapsed="false">
      <c r="B504" s="49"/>
      <c r="C504" s="47"/>
      <c r="D504" s="47"/>
      <c r="E504" s="47"/>
      <c r="F504" s="47"/>
    </row>
    <row r="505" customFormat="false" ht="15" hidden="false" customHeight="false" outlineLevel="0" collapsed="false">
      <c r="B505" s="49"/>
      <c r="C505" s="47"/>
      <c r="D505" s="47"/>
      <c r="E505" s="47"/>
      <c r="F505" s="47"/>
    </row>
    <row r="506" customFormat="false" ht="15" hidden="false" customHeight="false" outlineLevel="0" collapsed="false">
      <c r="B506" s="49"/>
      <c r="C506" s="47"/>
      <c r="D506" s="47"/>
      <c r="E506" s="47"/>
      <c r="F506" s="47"/>
    </row>
    <row r="507" customFormat="false" ht="15" hidden="false" customHeight="false" outlineLevel="0" collapsed="false">
      <c r="B507" s="49"/>
      <c r="C507" s="47"/>
      <c r="D507" s="47"/>
      <c r="E507" s="47"/>
      <c r="F507" s="47"/>
    </row>
    <row r="508" customFormat="false" ht="15" hidden="false" customHeight="false" outlineLevel="0" collapsed="false">
      <c r="B508" s="49"/>
      <c r="C508" s="47"/>
      <c r="D508" s="47"/>
      <c r="E508" s="47"/>
      <c r="F508" s="47"/>
    </row>
    <row r="509" customFormat="false" ht="15" hidden="false" customHeight="false" outlineLevel="0" collapsed="false">
      <c r="B509" s="49"/>
      <c r="C509" s="47"/>
      <c r="D509" s="47"/>
      <c r="E509" s="47"/>
      <c r="F509" s="47"/>
    </row>
    <row r="510" customFormat="false" ht="15" hidden="false" customHeight="false" outlineLevel="0" collapsed="false">
      <c r="B510" s="49"/>
      <c r="C510" s="47"/>
      <c r="D510" s="47"/>
      <c r="E510" s="47"/>
      <c r="F510" s="47"/>
    </row>
    <row r="511" customFormat="false" ht="15" hidden="false" customHeight="false" outlineLevel="0" collapsed="false">
      <c r="B511" s="49"/>
      <c r="C511" s="47"/>
      <c r="D511" s="47"/>
      <c r="E511" s="47"/>
      <c r="F511" s="47"/>
    </row>
    <row r="512" customFormat="false" ht="15" hidden="false" customHeight="false" outlineLevel="0" collapsed="false">
      <c r="B512" s="49"/>
      <c r="C512" s="47"/>
      <c r="D512" s="47"/>
      <c r="E512" s="47"/>
      <c r="F512" s="47"/>
    </row>
    <row r="513" customFormat="false" ht="15" hidden="false" customHeight="false" outlineLevel="0" collapsed="false">
      <c r="B513" s="49"/>
      <c r="C513" s="47"/>
      <c r="D513" s="47"/>
      <c r="E513" s="47"/>
      <c r="F513" s="47"/>
    </row>
    <row r="514" customFormat="false" ht="15" hidden="false" customHeight="false" outlineLevel="0" collapsed="false">
      <c r="B514" s="49"/>
      <c r="C514" s="47"/>
      <c r="D514" s="47"/>
      <c r="E514" s="47"/>
      <c r="F514" s="47"/>
    </row>
    <row r="515" customFormat="false" ht="15" hidden="false" customHeight="false" outlineLevel="0" collapsed="false">
      <c r="B515" s="49"/>
      <c r="C515" s="47"/>
      <c r="D515" s="47"/>
      <c r="E515" s="47"/>
      <c r="F515" s="47"/>
    </row>
    <row r="516" customFormat="false" ht="15" hidden="false" customHeight="false" outlineLevel="0" collapsed="false">
      <c r="B516" s="49"/>
      <c r="C516" s="47"/>
      <c r="D516" s="47"/>
      <c r="E516" s="47"/>
      <c r="F516" s="47"/>
    </row>
    <row r="517" customFormat="false" ht="15" hidden="false" customHeight="false" outlineLevel="0" collapsed="false">
      <c r="B517" s="49"/>
      <c r="C517" s="47"/>
      <c r="D517" s="47"/>
      <c r="E517" s="47"/>
      <c r="F517" s="47"/>
    </row>
    <row r="518" customFormat="false" ht="15" hidden="false" customHeight="false" outlineLevel="0" collapsed="false">
      <c r="B518" s="49"/>
      <c r="C518" s="47"/>
      <c r="D518" s="47"/>
      <c r="E518" s="47"/>
      <c r="F518" s="47"/>
    </row>
    <row r="519" customFormat="false" ht="15" hidden="false" customHeight="false" outlineLevel="0" collapsed="false">
      <c r="B519" s="49"/>
      <c r="C519" s="47"/>
      <c r="D519" s="47"/>
      <c r="E519" s="47"/>
      <c r="F519" s="47"/>
    </row>
    <row r="520" customFormat="false" ht="15" hidden="false" customHeight="false" outlineLevel="0" collapsed="false">
      <c r="B520" s="49"/>
      <c r="C520" s="47"/>
      <c r="D520" s="47"/>
      <c r="E520" s="47"/>
      <c r="F520" s="47"/>
    </row>
    <row r="521" customFormat="false" ht="15" hidden="false" customHeight="false" outlineLevel="0" collapsed="false">
      <c r="B521" s="49"/>
      <c r="C521" s="47"/>
      <c r="D521" s="47"/>
      <c r="E521" s="47"/>
      <c r="F521" s="47"/>
    </row>
    <row r="522" customFormat="false" ht="15" hidden="false" customHeight="false" outlineLevel="0" collapsed="false">
      <c r="B522" s="49"/>
      <c r="C522" s="47"/>
      <c r="D522" s="47"/>
      <c r="E522" s="47"/>
      <c r="F522" s="47"/>
    </row>
    <row r="523" customFormat="false" ht="15" hidden="false" customHeight="false" outlineLevel="0" collapsed="false">
      <c r="B523" s="49"/>
      <c r="C523" s="47"/>
      <c r="D523" s="47"/>
      <c r="E523" s="47"/>
      <c r="F523" s="47"/>
    </row>
    <row r="524" customFormat="false" ht="15" hidden="false" customHeight="false" outlineLevel="0" collapsed="false">
      <c r="B524" s="49"/>
      <c r="C524" s="47"/>
      <c r="D524" s="47"/>
      <c r="E524" s="47"/>
      <c r="F524" s="47"/>
    </row>
    <row r="525" customFormat="false" ht="15" hidden="false" customHeight="false" outlineLevel="0" collapsed="false">
      <c r="B525" s="49"/>
      <c r="C525" s="47"/>
      <c r="D525" s="47"/>
      <c r="E525" s="47"/>
      <c r="F525" s="47"/>
    </row>
    <row r="526" customFormat="false" ht="15" hidden="false" customHeight="false" outlineLevel="0" collapsed="false">
      <c r="B526" s="49"/>
      <c r="C526" s="47"/>
      <c r="D526" s="47"/>
      <c r="E526" s="47"/>
      <c r="F526" s="47"/>
    </row>
    <row r="527" customFormat="false" ht="15" hidden="false" customHeight="false" outlineLevel="0" collapsed="false">
      <c r="B527" s="49"/>
      <c r="C527" s="47"/>
      <c r="D527" s="47"/>
      <c r="E527" s="47"/>
      <c r="F527" s="47"/>
    </row>
    <row r="528" customFormat="false" ht="15" hidden="false" customHeight="false" outlineLevel="0" collapsed="false">
      <c r="B528" s="49"/>
      <c r="C528" s="47"/>
      <c r="D528" s="47"/>
      <c r="E528" s="47"/>
      <c r="F528" s="47"/>
    </row>
    <row r="529" customFormat="false" ht="15" hidden="false" customHeight="false" outlineLevel="0" collapsed="false">
      <c r="B529" s="49"/>
      <c r="C529" s="47"/>
      <c r="D529" s="47"/>
      <c r="E529" s="47"/>
      <c r="F529" s="47"/>
    </row>
    <row r="530" customFormat="false" ht="15" hidden="false" customHeight="false" outlineLevel="0" collapsed="false">
      <c r="B530" s="49"/>
      <c r="C530" s="47"/>
      <c r="D530" s="47"/>
      <c r="E530" s="47"/>
      <c r="F530" s="47"/>
    </row>
    <row r="531" customFormat="false" ht="15" hidden="false" customHeight="false" outlineLevel="0" collapsed="false">
      <c r="B531" s="49"/>
      <c r="C531" s="47"/>
      <c r="D531" s="47"/>
      <c r="E531" s="47"/>
      <c r="F531" s="47"/>
    </row>
    <row r="532" customFormat="false" ht="15" hidden="false" customHeight="false" outlineLevel="0" collapsed="false">
      <c r="B532" s="49"/>
      <c r="C532" s="47"/>
      <c r="D532" s="47"/>
      <c r="E532" s="47"/>
      <c r="F532" s="47"/>
    </row>
    <row r="533" customFormat="false" ht="15" hidden="false" customHeight="false" outlineLevel="0" collapsed="false">
      <c r="B533" s="49"/>
      <c r="C533" s="47"/>
      <c r="D533" s="47"/>
      <c r="E533" s="47"/>
      <c r="F533" s="47"/>
    </row>
    <row r="534" customFormat="false" ht="15" hidden="false" customHeight="false" outlineLevel="0" collapsed="false">
      <c r="B534" s="49"/>
      <c r="C534" s="47"/>
      <c r="D534" s="47"/>
      <c r="E534" s="47"/>
      <c r="F534" s="47"/>
    </row>
    <row r="535" customFormat="false" ht="15" hidden="false" customHeight="false" outlineLevel="0" collapsed="false">
      <c r="B535" s="49"/>
      <c r="C535" s="47"/>
      <c r="D535" s="47"/>
      <c r="E535" s="47"/>
      <c r="F535" s="47"/>
    </row>
    <row r="536" customFormat="false" ht="15" hidden="false" customHeight="false" outlineLevel="0" collapsed="false">
      <c r="B536" s="49"/>
      <c r="C536" s="47"/>
      <c r="D536" s="47"/>
      <c r="E536" s="47"/>
      <c r="F536" s="47"/>
    </row>
    <row r="537" customFormat="false" ht="15" hidden="false" customHeight="false" outlineLevel="0" collapsed="false">
      <c r="B537" s="49"/>
      <c r="C537" s="47"/>
      <c r="D537" s="47"/>
      <c r="E537" s="47"/>
      <c r="F537" s="47"/>
    </row>
    <row r="538" customFormat="false" ht="15" hidden="false" customHeight="false" outlineLevel="0" collapsed="false">
      <c r="B538" s="49"/>
      <c r="C538" s="47"/>
      <c r="D538" s="47"/>
      <c r="E538" s="47"/>
      <c r="F538" s="47"/>
    </row>
    <row r="539" customFormat="false" ht="15" hidden="false" customHeight="false" outlineLevel="0" collapsed="false">
      <c r="B539" s="49"/>
      <c r="C539" s="47"/>
      <c r="D539" s="47"/>
      <c r="E539" s="47"/>
      <c r="F539" s="47"/>
    </row>
    <row r="540" customFormat="false" ht="15" hidden="false" customHeight="false" outlineLevel="0" collapsed="false">
      <c r="B540" s="49"/>
      <c r="C540" s="47"/>
      <c r="D540" s="47"/>
      <c r="E540" s="47"/>
      <c r="F540" s="47"/>
    </row>
    <row r="541" customFormat="false" ht="15" hidden="false" customHeight="false" outlineLevel="0" collapsed="false">
      <c r="B541" s="49"/>
      <c r="C541" s="47"/>
      <c r="D541" s="47"/>
      <c r="E541" s="47"/>
      <c r="F541" s="47"/>
    </row>
    <row r="542" customFormat="false" ht="15" hidden="false" customHeight="false" outlineLevel="0" collapsed="false">
      <c r="B542" s="49"/>
      <c r="C542" s="47"/>
      <c r="D542" s="47"/>
      <c r="E542" s="47"/>
      <c r="F542" s="47"/>
    </row>
    <row r="543" customFormat="false" ht="15" hidden="false" customHeight="false" outlineLevel="0" collapsed="false">
      <c r="B543" s="49"/>
      <c r="C543" s="47"/>
      <c r="D543" s="47"/>
      <c r="E543" s="47"/>
      <c r="F543" s="47"/>
    </row>
    <row r="544" customFormat="false" ht="15" hidden="false" customHeight="false" outlineLevel="0" collapsed="false">
      <c r="B544" s="49"/>
      <c r="C544" s="47"/>
      <c r="D544" s="47"/>
      <c r="E544" s="47"/>
      <c r="F544" s="47"/>
    </row>
    <row r="545" customFormat="false" ht="15" hidden="false" customHeight="false" outlineLevel="0" collapsed="false">
      <c r="B545" s="49"/>
      <c r="C545" s="47"/>
      <c r="D545" s="47"/>
      <c r="E545" s="47"/>
      <c r="F545" s="47"/>
    </row>
    <row r="546" customFormat="false" ht="15" hidden="false" customHeight="false" outlineLevel="0" collapsed="false">
      <c r="B546" s="49"/>
      <c r="C546" s="47"/>
      <c r="D546" s="47"/>
      <c r="E546" s="47"/>
      <c r="F546" s="47"/>
    </row>
    <row r="547" customFormat="false" ht="15" hidden="false" customHeight="false" outlineLevel="0" collapsed="false">
      <c r="B547" s="49"/>
      <c r="C547" s="47"/>
      <c r="D547" s="47"/>
      <c r="E547" s="47"/>
      <c r="F547" s="47"/>
    </row>
    <row r="548" customFormat="false" ht="15" hidden="false" customHeight="false" outlineLevel="0" collapsed="false">
      <c r="B548" s="49"/>
      <c r="C548" s="47"/>
      <c r="D548" s="47"/>
      <c r="E548" s="47"/>
      <c r="F548" s="47"/>
    </row>
    <row r="549" customFormat="false" ht="15" hidden="false" customHeight="false" outlineLevel="0" collapsed="false">
      <c r="B549" s="49"/>
      <c r="C549" s="47"/>
      <c r="D549" s="47"/>
      <c r="E549" s="47"/>
      <c r="F549" s="47"/>
    </row>
    <row r="550" customFormat="false" ht="15" hidden="false" customHeight="false" outlineLevel="0" collapsed="false">
      <c r="B550" s="49"/>
      <c r="C550" s="47"/>
      <c r="D550" s="47"/>
      <c r="E550" s="47"/>
      <c r="F550" s="47"/>
    </row>
    <row r="551" customFormat="false" ht="15" hidden="false" customHeight="false" outlineLevel="0" collapsed="false">
      <c r="B551" s="49"/>
      <c r="C551" s="47"/>
      <c r="D551" s="47"/>
      <c r="E551" s="47"/>
      <c r="F551" s="47"/>
    </row>
    <row r="552" customFormat="false" ht="15" hidden="false" customHeight="false" outlineLevel="0" collapsed="false">
      <c r="B552" s="49"/>
      <c r="C552" s="47"/>
      <c r="D552" s="47"/>
      <c r="E552" s="47"/>
      <c r="F552" s="47"/>
    </row>
    <row r="553" customFormat="false" ht="15" hidden="false" customHeight="false" outlineLevel="0" collapsed="false">
      <c r="B553" s="49"/>
      <c r="C553" s="47"/>
      <c r="D553" s="47"/>
      <c r="E553" s="47"/>
      <c r="F553" s="47"/>
    </row>
    <row r="554" customFormat="false" ht="15" hidden="false" customHeight="false" outlineLevel="0" collapsed="false">
      <c r="B554" s="49"/>
      <c r="C554" s="47"/>
      <c r="D554" s="47"/>
      <c r="E554" s="47"/>
      <c r="F554" s="47"/>
    </row>
    <row r="555" customFormat="false" ht="15" hidden="false" customHeight="false" outlineLevel="0" collapsed="false">
      <c r="B555" s="49"/>
      <c r="C555" s="47"/>
      <c r="D555" s="47"/>
      <c r="E555" s="47"/>
      <c r="F555" s="47"/>
    </row>
    <row r="556" customFormat="false" ht="15" hidden="false" customHeight="false" outlineLevel="0" collapsed="false">
      <c r="B556" s="49"/>
      <c r="C556" s="47"/>
      <c r="D556" s="47"/>
      <c r="E556" s="47"/>
      <c r="F556" s="47"/>
    </row>
    <row r="557" customFormat="false" ht="15" hidden="false" customHeight="false" outlineLevel="0" collapsed="false">
      <c r="B557" s="49"/>
      <c r="C557" s="47"/>
      <c r="D557" s="47"/>
      <c r="E557" s="47"/>
      <c r="F557" s="47"/>
    </row>
    <row r="558" customFormat="false" ht="15" hidden="false" customHeight="false" outlineLevel="0" collapsed="false">
      <c r="B558" s="49"/>
      <c r="C558" s="47"/>
      <c r="D558" s="47"/>
      <c r="E558" s="47"/>
      <c r="F558" s="47"/>
    </row>
    <row r="559" customFormat="false" ht="15" hidden="false" customHeight="false" outlineLevel="0" collapsed="false">
      <c r="B559" s="49"/>
      <c r="C559" s="47"/>
      <c r="D559" s="47"/>
      <c r="E559" s="47"/>
      <c r="F559" s="47"/>
    </row>
    <row r="560" customFormat="false" ht="15" hidden="false" customHeight="false" outlineLevel="0" collapsed="false">
      <c r="B560" s="49"/>
      <c r="C560" s="47"/>
      <c r="D560" s="47"/>
      <c r="E560" s="47"/>
      <c r="F560" s="47"/>
    </row>
    <row r="561" customFormat="false" ht="15" hidden="false" customHeight="false" outlineLevel="0" collapsed="false">
      <c r="B561" s="49"/>
      <c r="C561" s="47"/>
      <c r="D561" s="47"/>
      <c r="E561" s="47"/>
      <c r="F561" s="47"/>
    </row>
    <row r="562" customFormat="false" ht="15" hidden="false" customHeight="false" outlineLevel="0" collapsed="false">
      <c r="B562" s="49"/>
      <c r="C562" s="47"/>
      <c r="D562" s="47"/>
      <c r="E562" s="47"/>
      <c r="F562" s="47"/>
    </row>
    <row r="563" customFormat="false" ht="15" hidden="false" customHeight="false" outlineLevel="0" collapsed="false">
      <c r="B563" s="49"/>
      <c r="C563" s="47"/>
      <c r="D563" s="47"/>
      <c r="E563" s="47"/>
      <c r="F563" s="47"/>
    </row>
    <row r="564" customFormat="false" ht="15" hidden="false" customHeight="false" outlineLevel="0" collapsed="false">
      <c r="B564" s="49"/>
      <c r="C564" s="47"/>
      <c r="D564" s="47"/>
      <c r="E564" s="47"/>
      <c r="F564" s="47"/>
    </row>
    <row r="565" customFormat="false" ht="15" hidden="false" customHeight="false" outlineLevel="0" collapsed="false">
      <c r="B565" s="49"/>
      <c r="C565" s="47"/>
      <c r="D565" s="47"/>
      <c r="E565" s="47"/>
      <c r="F565" s="47"/>
    </row>
    <row r="566" customFormat="false" ht="15" hidden="false" customHeight="false" outlineLevel="0" collapsed="false">
      <c r="B566" s="49"/>
      <c r="C566" s="47"/>
      <c r="D566" s="47"/>
      <c r="E566" s="47"/>
      <c r="F566" s="47"/>
    </row>
    <row r="567" customFormat="false" ht="15" hidden="false" customHeight="false" outlineLevel="0" collapsed="false">
      <c r="B567" s="49"/>
      <c r="C567" s="47"/>
      <c r="D567" s="47"/>
      <c r="E567" s="47"/>
      <c r="F567" s="47"/>
    </row>
    <row r="568" customFormat="false" ht="15" hidden="false" customHeight="false" outlineLevel="0" collapsed="false">
      <c r="B568" s="49"/>
      <c r="C568" s="47"/>
      <c r="D568" s="47"/>
      <c r="E568" s="47"/>
      <c r="F568" s="47"/>
    </row>
    <row r="569" customFormat="false" ht="15" hidden="false" customHeight="false" outlineLevel="0" collapsed="false">
      <c r="B569" s="49"/>
      <c r="C569" s="47"/>
      <c r="D569" s="47"/>
      <c r="E569" s="47"/>
      <c r="F569" s="47"/>
    </row>
    <row r="570" customFormat="false" ht="15" hidden="false" customHeight="false" outlineLevel="0" collapsed="false">
      <c r="B570" s="49"/>
      <c r="C570" s="47"/>
      <c r="D570" s="47"/>
      <c r="E570" s="47"/>
      <c r="F570" s="47"/>
    </row>
    <row r="571" customFormat="false" ht="15" hidden="false" customHeight="false" outlineLevel="0" collapsed="false">
      <c r="B571" s="49"/>
      <c r="C571" s="47"/>
      <c r="D571" s="47"/>
      <c r="E571" s="47"/>
      <c r="F571" s="47"/>
    </row>
    <row r="572" customFormat="false" ht="15" hidden="false" customHeight="false" outlineLevel="0" collapsed="false">
      <c r="B572" s="49"/>
      <c r="C572" s="47"/>
      <c r="D572" s="47"/>
      <c r="E572" s="47"/>
      <c r="F572" s="47"/>
    </row>
    <row r="573" customFormat="false" ht="15" hidden="false" customHeight="false" outlineLevel="0" collapsed="false">
      <c r="B573" s="49"/>
      <c r="C573" s="47"/>
      <c r="D573" s="47"/>
      <c r="E573" s="47"/>
      <c r="F573" s="47"/>
    </row>
    <row r="574" customFormat="false" ht="15" hidden="false" customHeight="false" outlineLevel="0" collapsed="false">
      <c r="B574" s="49"/>
      <c r="C574" s="47"/>
      <c r="D574" s="47"/>
      <c r="E574" s="47"/>
      <c r="F574" s="47"/>
    </row>
    <row r="575" customFormat="false" ht="15" hidden="false" customHeight="false" outlineLevel="0" collapsed="false">
      <c r="B575" s="49"/>
      <c r="C575" s="47"/>
      <c r="D575" s="47"/>
      <c r="E575" s="47"/>
      <c r="F575" s="47"/>
    </row>
    <row r="576" customFormat="false" ht="15" hidden="false" customHeight="false" outlineLevel="0" collapsed="false">
      <c r="B576" s="49"/>
      <c r="C576" s="47"/>
      <c r="D576" s="47"/>
      <c r="E576" s="47"/>
      <c r="F576" s="47"/>
    </row>
    <row r="577" customFormat="false" ht="15" hidden="false" customHeight="false" outlineLevel="0" collapsed="false">
      <c r="B577" s="49"/>
      <c r="C577" s="47"/>
      <c r="D577" s="47"/>
      <c r="E577" s="47"/>
      <c r="F577" s="47"/>
    </row>
    <row r="578" customFormat="false" ht="15" hidden="false" customHeight="false" outlineLevel="0" collapsed="false">
      <c r="B578" s="49"/>
      <c r="C578" s="47"/>
      <c r="D578" s="47"/>
      <c r="E578" s="47"/>
      <c r="F578" s="47"/>
    </row>
    <row r="579" customFormat="false" ht="15" hidden="false" customHeight="false" outlineLevel="0" collapsed="false">
      <c r="B579" s="49"/>
      <c r="C579" s="47"/>
      <c r="D579" s="47"/>
      <c r="E579" s="47"/>
      <c r="F579" s="47"/>
    </row>
    <row r="580" customFormat="false" ht="15" hidden="false" customHeight="false" outlineLevel="0" collapsed="false">
      <c r="B580" s="49"/>
      <c r="C580" s="47"/>
      <c r="D580" s="47"/>
      <c r="E580" s="47"/>
      <c r="F580" s="47"/>
    </row>
    <row r="581" customFormat="false" ht="15" hidden="false" customHeight="false" outlineLevel="0" collapsed="false">
      <c r="B581" s="49"/>
      <c r="C581" s="47"/>
      <c r="D581" s="47"/>
      <c r="E581" s="47"/>
      <c r="F581" s="47"/>
    </row>
    <row r="582" customFormat="false" ht="15" hidden="false" customHeight="false" outlineLevel="0" collapsed="false">
      <c r="B582" s="49"/>
      <c r="C582" s="47"/>
      <c r="D582" s="47"/>
      <c r="E582" s="47"/>
      <c r="F582" s="47"/>
    </row>
    <row r="583" customFormat="false" ht="15" hidden="false" customHeight="false" outlineLevel="0" collapsed="false">
      <c r="B583" s="49"/>
      <c r="C583" s="47"/>
      <c r="D583" s="47"/>
      <c r="E583" s="47"/>
      <c r="F583" s="47"/>
    </row>
    <row r="584" customFormat="false" ht="15" hidden="false" customHeight="false" outlineLevel="0" collapsed="false">
      <c r="B584" s="49"/>
      <c r="C584" s="47"/>
      <c r="D584" s="47"/>
      <c r="E584" s="47"/>
      <c r="F584" s="47"/>
    </row>
    <row r="585" customFormat="false" ht="15" hidden="false" customHeight="false" outlineLevel="0" collapsed="false">
      <c r="B585" s="49"/>
      <c r="C585" s="47"/>
      <c r="D585" s="47"/>
      <c r="E585" s="47"/>
      <c r="F585" s="47"/>
    </row>
    <row r="586" customFormat="false" ht="15" hidden="false" customHeight="false" outlineLevel="0" collapsed="false">
      <c r="B586" s="49"/>
      <c r="C586" s="47"/>
      <c r="D586" s="47"/>
      <c r="E586" s="47"/>
      <c r="F586" s="47"/>
    </row>
    <row r="587" customFormat="false" ht="15" hidden="false" customHeight="false" outlineLevel="0" collapsed="false">
      <c r="B587" s="49"/>
      <c r="C587" s="47"/>
      <c r="D587" s="47"/>
      <c r="E587" s="47"/>
      <c r="F587" s="47"/>
    </row>
    <row r="588" customFormat="false" ht="15" hidden="false" customHeight="false" outlineLevel="0" collapsed="false">
      <c r="B588" s="49"/>
      <c r="C588" s="47"/>
      <c r="D588" s="47"/>
      <c r="E588" s="47"/>
      <c r="F588" s="47"/>
    </row>
    <row r="589" customFormat="false" ht="15" hidden="false" customHeight="false" outlineLevel="0" collapsed="false">
      <c r="B589" s="49"/>
      <c r="C589" s="47"/>
      <c r="D589" s="47"/>
      <c r="E589" s="47"/>
      <c r="F589" s="47"/>
    </row>
    <row r="590" customFormat="false" ht="15" hidden="false" customHeight="false" outlineLevel="0" collapsed="false">
      <c r="B590" s="49"/>
      <c r="C590" s="47"/>
      <c r="D590" s="47"/>
      <c r="E590" s="47"/>
      <c r="F590" s="47"/>
    </row>
    <row r="591" customFormat="false" ht="15" hidden="false" customHeight="false" outlineLevel="0" collapsed="false">
      <c r="B591" s="49"/>
      <c r="C591" s="47"/>
      <c r="D591" s="47"/>
      <c r="E591" s="47"/>
      <c r="F591" s="47"/>
    </row>
    <row r="592" customFormat="false" ht="15" hidden="false" customHeight="false" outlineLevel="0" collapsed="false">
      <c r="B592" s="49"/>
      <c r="C592" s="47"/>
      <c r="D592" s="47"/>
      <c r="E592" s="47"/>
      <c r="F592" s="47"/>
    </row>
    <row r="593" customFormat="false" ht="15" hidden="false" customHeight="false" outlineLevel="0" collapsed="false">
      <c r="B593" s="49"/>
      <c r="C593" s="47"/>
      <c r="D593" s="47"/>
      <c r="E593" s="47"/>
      <c r="F593" s="47"/>
    </row>
    <row r="594" customFormat="false" ht="15" hidden="false" customHeight="false" outlineLevel="0" collapsed="false">
      <c r="B594" s="49"/>
      <c r="C594" s="47"/>
      <c r="D594" s="47"/>
      <c r="E594" s="47"/>
      <c r="F594" s="47"/>
    </row>
    <row r="595" customFormat="false" ht="15" hidden="false" customHeight="false" outlineLevel="0" collapsed="false">
      <c r="B595" s="49"/>
      <c r="C595" s="47"/>
      <c r="D595" s="47"/>
      <c r="E595" s="47"/>
      <c r="F595" s="47"/>
    </row>
    <row r="596" customFormat="false" ht="15" hidden="false" customHeight="false" outlineLevel="0" collapsed="false">
      <c r="B596" s="49"/>
      <c r="C596" s="47"/>
      <c r="D596" s="47"/>
      <c r="E596" s="47"/>
      <c r="F596" s="47"/>
    </row>
    <row r="597" customFormat="false" ht="15" hidden="false" customHeight="false" outlineLevel="0" collapsed="false">
      <c r="B597" s="49"/>
      <c r="C597" s="47"/>
      <c r="D597" s="47"/>
      <c r="E597" s="47"/>
      <c r="F597" s="47"/>
    </row>
    <row r="598" customFormat="false" ht="15" hidden="false" customHeight="false" outlineLevel="0" collapsed="false">
      <c r="B598" s="49"/>
      <c r="C598" s="47"/>
      <c r="D598" s="47"/>
      <c r="E598" s="47"/>
      <c r="F598" s="47"/>
    </row>
    <row r="599" customFormat="false" ht="15" hidden="false" customHeight="false" outlineLevel="0" collapsed="false">
      <c r="B599" s="49"/>
      <c r="C599" s="47"/>
      <c r="D599" s="47"/>
      <c r="E599" s="47"/>
      <c r="F599" s="47"/>
    </row>
    <row r="600" customFormat="false" ht="15" hidden="false" customHeight="false" outlineLevel="0" collapsed="false">
      <c r="B600" s="49"/>
      <c r="C600" s="47"/>
      <c r="D600" s="47"/>
      <c r="E600" s="47"/>
      <c r="F600" s="47"/>
    </row>
    <row r="601" customFormat="false" ht="15" hidden="false" customHeight="false" outlineLevel="0" collapsed="false">
      <c r="B601" s="49"/>
      <c r="C601" s="47"/>
      <c r="D601" s="47"/>
      <c r="E601" s="47"/>
      <c r="F601" s="47"/>
    </row>
    <row r="602" customFormat="false" ht="15" hidden="false" customHeight="false" outlineLevel="0" collapsed="false">
      <c r="B602" s="49"/>
      <c r="C602" s="47"/>
      <c r="D602" s="47"/>
      <c r="E602" s="47"/>
      <c r="F602" s="47"/>
    </row>
    <row r="603" customFormat="false" ht="15" hidden="false" customHeight="false" outlineLevel="0" collapsed="false">
      <c r="B603" s="49"/>
      <c r="C603" s="47"/>
      <c r="D603" s="47"/>
      <c r="E603" s="47"/>
      <c r="F603" s="47"/>
    </row>
    <row r="604" customFormat="false" ht="15" hidden="false" customHeight="false" outlineLevel="0" collapsed="false">
      <c r="B604" s="49"/>
      <c r="C604" s="47"/>
      <c r="D604" s="47"/>
      <c r="E604" s="47"/>
      <c r="F604" s="47"/>
    </row>
    <row r="605" customFormat="false" ht="15" hidden="false" customHeight="false" outlineLevel="0" collapsed="false">
      <c r="B605" s="49"/>
      <c r="C605" s="47"/>
      <c r="D605" s="47"/>
      <c r="E605" s="47"/>
      <c r="F605" s="47"/>
    </row>
    <row r="606" customFormat="false" ht="15" hidden="false" customHeight="false" outlineLevel="0" collapsed="false">
      <c r="B606" s="49"/>
      <c r="C606" s="47"/>
      <c r="D606" s="47"/>
      <c r="E606" s="47"/>
      <c r="F606" s="47"/>
    </row>
    <row r="607" customFormat="false" ht="15" hidden="false" customHeight="false" outlineLevel="0" collapsed="false">
      <c r="B607" s="49"/>
      <c r="C607" s="47"/>
      <c r="D607" s="47"/>
      <c r="E607" s="47"/>
      <c r="F607" s="47"/>
    </row>
    <row r="608" customFormat="false" ht="15" hidden="false" customHeight="false" outlineLevel="0" collapsed="false">
      <c r="B608" s="49"/>
      <c r="C608" s="47"/>
      <c r="D608" s="47"/>
      <c r="E608" s="47"/>
      <c r="F608" s="47"/>
    </row>
    <row r="609" customFormat="false" ht="15" hidden="false" customHeight="false" outlineLevel="0" collapsed="false">
      <c r="B609" s="49"/>
      <c r="C609" s="47"/>
      <c r="D609" s="47"/>
      <c r="E609" s="47"/>
      <c r="F609" s="47"/>
    </row>
    <row r="610" customFormat="false" ht="15" hidden="false" customHeight="false" outlineLevel="0" collapsed="false">
      <c r="B610" s="49"/>
      <c r="C610" s="47"/>
      <c r="D610" s="47"/>
      <c r="E610" s="47"/>
      <c r="F610" s="47"/>
    </row>
    <row r="611" customFormat="false" ht="15" hidden="false" customHeight="false" outlineLevel="0" collapsed="false">
      <c r="B611" s="49"/>
      <c r="C611" s="47"/>
      <c r="D611" s="47"/>
      <c r="E611" s="47"/>
      <c r="F611" s="47"/>
    </row>
    <row r="612" customFormat="false" ht="15" hidden="false" customHeight="false" outlineLevel="0" collapsed="false">
      <c r="B612" s="49"/>
      <c r="C612" s="47"/>
      <c r="D612" s="47"/>
      <c r="E612" s="47"/>
      <c r="F612" s="47"/>
    </row>
    <row r="613" customFormat="false" ht="15" hidden="false" customHeight="false" outlineLevel="0" collapsed="false">
      <c r="B613" s="49"/>
      <c r="C613" s="47"/>
      <c r="D613" s="47"/>
      <c r="E613" s="47"/>
      <c r="F613" s="47"/>
    </row>
    <row r="614" customFormat="false" ht="15" hidden="false" customHeight="false" outlineLevel="0" collapsed="false">
      <c r="B614" s="49"/>
      <c r="C614" s="47"/>
      <c r="D614" s="47"/>
      <c r="E614" s="47"/>
      <c r="F614" s="47"/>
    </row>
    <row r="615" customFormat="false" ht="15" hidden="false" customHeight="false" outlineLevel="0" collapsed="false">
      <c r="B615" s="49"/>
      <c r="C615" s="47"/>
      <c r="D615" s="47"/>
      <c r="E615" s="47"/>
      <c r="F615" s="47"/>
    </row>
    <row r="616" customFormat="false" ht="15" hidden="false" customHeight="false" outlineLevel="0" collapsed="false">
      <c r="B616" s="49"/>
      <c r="C616" s="47"/>
      <c r="D616" s="47"/>
      <c r="E616" s="47"/>
      <c r="F616" s="47"/>
    </row>
    <row r="617" customFormat="false" ht="15" hidden="false" customHeight="false" outlineLevel="0" collapsed="false">
      <c r="B617" s="49"/>
      <c r="C617" s="47"/>
      <c r="D617" s="47"/>
      <c r="E617" s="47"/>
      <c r="F617" s="47"/>
    </row>
    <row r="618" customFormat="false" ht="15" hidden="false" customHeight="false" outlineLevel="0" collapsed="false">
      <c r="B618" s="49"/>
      <c r="C618" s="47"/>
      <c r="D618" s="47"/>
      <c r="E618" s="47"/>
      <c r="F618" s="47"/>
    </row>
    <row r="619" customFormat="false" ht="15" hidden="false" customHeight="false" outlineLevel="0" collapsed="false">
      <c r="B619" s="49"/>
      <c r="C619" s="47"/>
      <c r="D619" s="47"/>
      <c r="E619" s="47"/>
      <c r="F619" s="47"/>
    </row>
    <row r="620" customFormat="false" ht="15" hidden="false" customHeight="false" outlineLevel="0" collapsed="false">
      <c r="B620" s="49"/>
      <c r="C620" s="47"/>
      <c r="D620" s="47"/>
      <c r="E620" s="47"/>
      <c r="F620" s="47"/>
    </row>
    <row r="621" customFormat="false" ht="15" hidden="false" customHeight="false" outlineLevel="0" collapsed="false">
      <c r="B621" s="49"/>
      <c r="C621" s="47"/>
      <c r="D621" s="47"/>
      <c r="E621" s="47"/>
      <c r="F621" s="47"/>
    </row>
    <row r="622" customFormat="false" ht="15" hidden="false" customHeight="false" outlineLevel="0" collapsed="false">
      <c r="B622" s="49"/>
      <c r="C622" s="47"/>
      <c r="D622" s="47"/>
      <c r="E622" s="47"/>
      <c r="F622" s="47"/>
    </row>
    <row r="623" customFormat="false" ht="15" hidden="false" customHeight="false" outlineLevel="0" collapsed="false">
      <c r="B623" s="49"/>
      <c r="C623" s="47"/>
      <c r="D623" s="47"/>
      <c r="E623" s="47"/>
      <c r="F623" s="47"/>
    </row>
    <row r="624" customFormat="false" ht="15" hidden="false" customHeight="false" outlineLevel="0" collapsed="false">
      <c r="B624" s="49"/>
      <c r="C624" s="47"/>
      <c r="D624" s="47"/>
      <c r="E624" s="47"/>
      <c r="F624" s="47"/>
    </row>
    <row r="625" customFormat="false" ht="15" hidden="false" customHeight="false" outlineLevel="0" collapsed="false">
      <c r="B625" s="49"/>
      <c r="C625" s="47"/>
      <c r="D625" s="47"/>
      <c r="E625" s="47"/>
      <c r="F625" s="47"/>
    </row>
    <row r="626" customFormat="false" ht="15" hidden="false" customHeight="false" outlineLevel="0" collapsed="false">
      <c r="B626" s="49"/>
      <c r="C626" s="47"/>
      <c r="D626" s="47"/>
      <c r="E626" s="47"/>
      <c r="F626" s="47"/>
    </row>
    <row r="627" customFormat="false" ht="15" hidden="false" customHeight="false" outlineLevel="0" collapsed="false">
      <c r="B627" s="49"/>
      <c r="C627" s="47"/>
      <c r="D627" s="47"/>
      <c r="E627" s="47"/>
      <c r="F627" s="47"/>
    </row>
    <row r="628" customFormat="false" ht="15" hidden="false" customHeight="false" outlineLevel="0" collapsed="false">
      <c r="B628" s="49"/>
      <c r="C628" s="47"/>
      <c r="D628" s="47"/>
      <c r="E628" s="47"/>
      <c r="F628" s="47"/>
    </row>
    <row r="629" customFormat="false" ht="15" hidden="false" customHeight="false" outlineLevel="0" collapsed="false">
      <c r="B629" s="49"/>
      <c r="C629" s="47"/>
      <c r="D629" s="47"/>
      <c r="E629" s="47"/>
      <c r="F629" s="47"/>
    </row>
    <row r="630" customFormat="false" ht="15" hidden="false" customHeight="false" outlineLevel="0" collapsed="false">
      <c r="B630" s="49"/>
      <c r="C630" s="47"/>
      <c r="D630" s="47"/>
      <c r="E630" s="47"/>
      <c r="F630" s="47"/>
    </row>
    <row r="631" customFormat="false" ht="15" hidden="false" customHeight="false" outlineLevel="0" collapsed="false">
      <c r="B631" s="49"/>
      <c r="C631" s="47"/>
      <c r="D631" s="47"/>
      <c r="E631" s="47"/>
      <c r="F631" s="47"/>
    </row>
    <row r="632" customFormat="false" ht="15" hidden="false" customHeight="false" outlineLevel="0" collapsed="false">
      <c r="B632" s="49"/>
      <c r="C632" s="47"/>
      <c r="D632" s="47"/>
      <c r="E632" s="47"/>
      <c r="F632" s="47"/>
    </row>
    <row r="633" customFormat="false" ht="15" hidden="false" customHeight="false" outlineLevel="0" collapsed="false">
      <c r="B633" s="49"/>
      <c r="C633" s="47"/>
      <c r="D633" s="47"/>
      <c r="E633" s="47"/>
      <c r="F633" s="47"/>
    </row>
    <row r="634" customFormat="false" ht="15" hidden="false" customHeight="false" outlineLevel="0" collapsed="false">
      <c r="B634" s="49"/>
      <c r="C634" s="47"/>
      <c r="D634" s="47"/>
      <c r="E634" s="47"/>
      <c r="F634" s="47"/>
    </row>
    <row r="635" customFormat="false" ht="15" hidden="false" customHeight="false" outlineLevel="0" collapsed="false">
      <c r="B635" s="49"/>
      <c r="C635" s="47"/>
      <c r="D635" s="47"/>
      <c r="E635" s="47"/>
      <c r="F635" s="47"/>
    </row>
    <row r="636" customFormat="false" ht="15" hidden="false" customHeight="false" outlineLevel="0" collapsed="false">
      <c r="B636" s="49"/>
      <c r="C636" s="47"/>
      <c r="D636" s="47"/>
      <c r="E636" s="47"/>
      <c r="F636" s="47"/>
    </row>
    <row r="637" customFormat="false" ht="15" hidden="false" customHeight="false" outlineLevel="0" collapsed="false">
      <c r="B637" s="49"/>
      <c r="C637" s="47"/>
      <c r="D637" s="47"/>
      <c r="E637" s="47"/>
      <c r="F637" s="47"/>
    </row>
    <row r="638" customFormat="false" ht="15" hidden="false" customHeight="false" outlineLevel="0" collapsed="false">
      <c r="B638" s="49"/>
      <c r="C638" s="47"/>
      <c r="D638" s="47"/>
      <c r="E638" s="47"/>
      <c r="F638" s="47"/>
    </row>
    <row r="639" customFormat="false" ht="15" hidden="false" customHeight="false" outlineLevel="0" collapsed="false">
      <c r="B639" s="49"/>
      <c r="C639" s="47"/>
      <c r="D639" s="47"/>
      <c r="E639" s="47"/>
      <c r="F639" s="47"/>
    </row>
    <row r="640" customFormat="false" ht="15" hidden="false" customHeight="false" outlineLevel="0" collapsed="false">
      <c r="B640" s="49"/>
      <c r="C640" s="47"/>
      <c r="D640" s="47"/>
      <c r="E640" s="47"/>
      <c r="F640" s="47"/>
    </row>
    <row r="641" customFormat="false" ht="15" hidden="false" customHeight="false" outlineLevel="0" collapsed="false">
      <c r="B641" s="49"/>
      <c r="C641" s="47"/>
      <c r="D641" s="47"/>
      <c r="E641" s="47"/>
      <c r="F641" s="47"/>
    </row>
    <row r="642" customFormat="false" ht="15" hidden="false" customHeight="false" outlineLevel="0" collapsed="false">
      <c r="B642" s="49"/>
      <c r="C642" s="47"/>
      <c r="D642" s="47"/>
      <c r="E642" s="47"/>
      <c r="F642" s="47"/>
    </row>
    <row r="643" customFormat="false" ht="15" hidden="false" customHeight="false" outlineLevel="0" collapsed="false">
      <c r="B643" s="49"/>
      <c r="C643" s="47"/>
      <c r="D643" s="47"/>
      <c r="E643" s="47"/>
      <c r="F643" s="47"/>
    </row>
    <row r="644" customFormat="false" ht="15" hidden="false" customHeight="false" outlineLevel="0" collapsed="false">
      <c r="B644" s="49"/>
      <c r="C644" s="47"/>
      <c r="D644" s="47"/>
      <c r="E644" s="47"/>
      <c r="F644" s="47"/>
    </row>
    <row r="645" customFormat="false" ht="15" hidden="false" customHeight="false" outlineLevel="0" collapsed="false">
      <c r="B645" s="49"/>
      <c r="C645" s="47"/>
      <c r="D645" s="47"/>
      <c r="E645" s="47"/>
      <c r="F645" s="47"/>
    </row>
    <row r="646" customFormat="false" ht="15" hidden="false" customHeight="false" outlineLevel="0" collapsed="false">
      <c r="B646" s="49"/>
      <c r="C646" s="47"/>
      <c r="D646" s="47"/>
      <c r="E646" s="47"/>
      <c r="F646" s="47"/>
    </row>
    <row r="647" customFormat="false" ht="15" hidden="false" customHeight="false" outlineLevel="0" collapsed="false">
      <c r="B647" s="49"/>
      <c r="C647" s="47"/>
      <c r="D647" s="47"/>
      <c r="E647" s="47"/>
      <c r="F647" s="47"/>
    </row>
    <row r="648" customFormat="false" ht="15" hidden="false" customHeight="false" outlineLevel="0" collapsed="false">
      <c r="B648" s="49"/>
      <c r="C648" s="47"/>
      <c r="D648" s="47"/>
      <c r="E648" s="47"/>
      <c r="F648" s="47"/>
    </row>
    <row r="649" customFormat="false" ht="15" hidden="false" customHeight="false" outlineLevel="0" collapsed="false">
      <c r="B649" s="49"/>
      <c r="C649" s="47"/>
      <c r="D649" s="47"/>
      <c r="E649" s="47"/>
      <c r="F649" s="47"/>
    </row>
    <row r="650" customFormat="false" ht="15" hidden="false" customHeight="false" outlineLevel="0" collapsed="false">
      <c r="B650" s="49"/>
      <c r="C650" s="47"/>
      <c r="D650" s="47"/>
      <c r="E650" s="47"/>
      <c r="F650" s="47"/>
    </row>
    <row r="651" customFormat="false" ht="15" hidden="false" customHeight="false" outlineLevel="0" collapsed="false">
      <c r="B651" s="49"/>
      <c r="C651" s="47"/>
      <c r="D651" s="47"/>
      <c r="E651" s="47"/>
      <c r="F651" s="47"/>
    </row>
    <row r="652" customFormat="false" ht="15" hidden="false" customHeight="false" outlineLevel="0" collapsed="false">
      <c r="B652" s="49"/>
      <c r="C652" s="47"/>
      <c r="D652" s="47"/>
      <c r="E652" s="47"/>
      <c r="F652" s="47"/>
    </row>
    <row r="653" customFormat="false" ht="15" hidden="false" customHeight="false" outlineLevel="0" collapsed="false">
      <c r="B653" s="49"/>
      <c r="C653" s="47"/>
      <c r="D653" s="47"/>
      <c r="E653" s="47"/>
      <c r="F653" s="47"/>
    </row>
    <row r="654" customFormat="false" ht="15" hidden="false" customHeight="false" outlineLevel="0" collapsed="false">
      <c r="B654" s="49"/>
      <c r="C654" s="47"/>
      <c r="D654" s="47"/>
      <c r="E654" s="47"/>
      <c r="F654" s="47"/>
    </row>
    <row r="655" customFormat="false" ht="15" hidden="false" customHeight="false" outlineLevel="0" collapsed="false">
      <c r="B655" s="49"/>
      <c r="C655" s="47"/>
      <c r="D655" s="47"/>
      <c r="E655" s="47"/>
      <c r="F655" s="47"/>
    </row>
    <row r="656" customFormat="false" ht="15" hidden="false" customHeight="false" outlineLevel="0" collapsed="false">
      <c r="B656" s="49"/>
      <c r="C656" s="47"/>
      <c r="D656" s="47"/>
      <c r="E656" s="47"/>
      <c r="F656" s="47"/>
    </row>
    <row r="657" customFormat="false" ht="15" hidden="false" customHeight="false" outlineLevel="0" collapsed="false">
      <c r="B657" s="49"/>
      <c r="C657" s="47"/>
      <c r="D657" s="47"/>
      <c r="E657" s="47"/>
      <c r="F657" s="47"/>
    </row>
    <row r="658" customFormat="false" ht="15" hidden="false" customHeight="false" outlineLevel="0" collapsed="false">
      <c r="B658" s="49"/>
      <c r="C658" s="47"/>
      <c r="D658" s="47"/>
      <c r="E658" s="47"/>
      <c r="F658" s="47"/>
    </row>
    <row r="659" customFormat="false" ht="15" hidden="false" customHeight="false" outlineLevel="0" collapsed="false">
      <c r="B659" s="49"/>
      <c r="C659" s="47"/>
      <c r="D659" s="47"/>
      <c r="E659" s="47"/>
      <c r="F659" s="47"/>
    </row>
    <row r="660" customFormat="false" ht="15" hidden="false" customHeight="false" outlineLevel="0" collapsed="false">
      <c r="B660" s="49"/>
      <c r="C660" s="47"/>
      <c r="D660" s="47"/>
      <c r="E660" s="47"/>
      <c r="F660" s="47"/>
    </row>
    <row r="661" customFormat="false" ht="15" hidden="false" customHeight="false" outlineLevel="0" collapsed="false">
      <c r="B661" s="49"/>
      <c r="C661" s="47"/>
      <c r="D661" s="47"/>
      <c r="E661" s="47"/>
      <c r="F661" s="47"/>
    </row>
    <row r="662" customFormat="false" ht="15" hidden="false" customHeight="false" outlineLevel="0" collapsed="false">
      <c r="B662" s="49"/>
      <c r="C662" s="47"/>
      <c r="D662" s="47"/>
      <c r="E662" s="47"/>
      <c r="F662" s="47"/>
    </row>
    <row r="663" customFormat="false" ht="15" hidden="false" customHeight="false" outlineLevel="0" collapsed="false">
      <c r="B663" s="49"/>
      <c r="C663" s="47"/>
      <c r="D663" s="47"/>
      <c r="E663" s="47"/>
      <c r="F663" s="47"/>
    </row>
    <row r="664" customFormat="false" ht="15" hidden="false" customHeight="false" outlineLevel="0" collapsed="false">
      <c r="B664" s="49"/>
      <c r="C664" s="47"/>
      <c r="D664" s="47"/>
      <c r="E664" s="47"/>
      <c r="F664" s="47"/>
    </row>
    <row r="665" customFormat="false" ht="15" hidden="false" customHeight="false" outlineLevel="0" collapsed="false">
      <c r="B665" s="49"/>
      <c r="C665" s="47"/>
      <c r="D665" s="47"/>
      <c r="E665" s="47"/>
      <c r="F665" s="47"/>
    </row>
    <row r="666" customFormat="false" ht="15" hidden="false" customHeight="false" outlineLevel="0" collapsed="false">
      <c r="B666" s="49"/>
      <c r="C666" s="47"/>
      <c r="D666" s="47"/>
      <c r="E666" s="47"/>
      <c r="F666" s="47"/>
    </row>
    <row r="667" customFormat="false" ht="15" hidden="false" customHeight="false" outlineLevel="0" collapsed="false">
      <c r="B667" s="49"/>
      <c r="C667" s="47"/>
      <c r="D667" s="47"/>
      <c r="E667" s="47"/>
      <c r="F667" s="47"/>
    </row>
    <row r="668" customFormat="false" ht="15" hidden="false" customHeight="false" outlineLevel="0" collapsed="false">
      <c r="B668" s="49"/>
      <c r="C668" s="47"/>
      <c r="D668" s="47"/>
      <c r="E668" s="47"/>
      <c r="F668" s="47"/>
    </row>
    <row r="669" customFormat="false" ht="15" hidden="false" customHeight="false" outlineLevel="0" collapsed="false">
      <c r="B669" s="49"/>
      <c r="C669" s="47"/>
      <c r="D669" s="47"/>
      <c r="E669" s="47"/>
      <c r="F669" s="47"/>
    </row>
    <row r="670" customFormat="false" ht="15" hidden="false" customHeight="false" outlineLevel="0" collapsed="false">
      <c r="B670" s="49"/>
      <c r="C670" s="47"/>
      <c r="D670" s="47"/>
      <c r="E670" s="47"/>
      <c r="F670" s="47"/>
    </row>
    <row r="671" customFormat="false" ht="15" hidden="false" customHeight="false" outlineLevel="0" collapsed="false">
      <c r="B671" s="49"/>
      <c r="C671" s="47"/>
      <c r="D671" s="47"/>
      <c r="E671" s="47"/>
      <c r="F671" s="47"/>
    </row>
    <row r="672" customFormat="false" ht="15" hidden="false" customHeight="false" outlineLevel="0" collapsed="false">
      <c r="B672" s="49"/>
      <c r="C672" s="47"/>
      <c r="D672" s="47"/>
      <c r="E672" s="47"/>
      <c r="F672" s="47"/>
    </row>
    <row r="673" customFormat="false" ht="15" hidden="false" customHeight="false" outlineLevel="0" collapsed="false">
      <c r="B673" s="49"/>
      <c r="C673" s="47"/>
      <c r="D673" s="47"/>
      <c r="E673" s="47"/>
      <c r="F673" s="47"/>
    </row>
    <row r="674" customFormat="false" ht="15" hidden="false" customHeight="false" outlineLevel="0" collapsed="false">
      <c r="B674" s="49"/>
      <c r="C674" s="47"/>
      <c r="D674" s="47"/>
      <c r="E674" s="47"/>
      <c r="F674" s="47"/>
    </row>
    <row r="675" customFormat="false" ht="15" hidden="false" customHeight="false" outlineLevel="0" collapsed="false">
      <c r="B675" s="49"/>
      <c r="C675" s="47"/>
      <c r="D675" s="47"/>
      <c r="E675" s="47"/>
      <c r="F675" s="47"/>
    </row>
    <row r="676" customFormat="false" ht="15" hidden="false" customHeight="false" outlineLevel="0" collapsed="false">
      <c r="B676" s="49"/>
      <c r="C676" s="47"/>
      <c r="D676" s="47"/>
      <c r="E676" s="47"/>
      <c r="F676" s="47"/>
    </row>
    <row r="677" customFormat="false" ht="15" hidden="false" customHeight="false" outlineLevel="0" collapsed="false">
      <c r="B677" s="49"/>
      <c r="C677" s="47"/>
      <c r="D677" s="47"/>
      <c r="E677" s="47"/>
      <c r="F677" s="47"/>
    </row>
    <row r="678" customFormat="false" ht="15" hidden="false" customHeight="false" outlineLevel="0" collapsed="false">
      <c r="B678" s="49"/>
      <c r="C678" s="47"/>
      <c r="D678" s="47"/>
      <c r="E678" s="47"/>
      <c r="F678" s="47"/>
    </row>
    <row r="679" customFormat="false" ht="15" hidden="false" customHeight="false" outlineLevel="0" collapsed="false">
      <c r="B679" s="49"/>
      <c r="C679" s="47"/>
      <c r="D679" s="47"/>
      <c r="E679" s="47"/>
      <c r="F679" s="47"/>
    </row>
    <row r="680" customFormat="false" ht="15" hidden="false" customHeight="false" outlineLevel="0" collapsed="false">
      <c r="B680" s="49"/>
      <c r="C680" s="47"/>
      <c r="D680" s="47"/>
      <c r="E680" s="47"/>
      <c r="F680" s="47"/>
    </row>
    <row r="681" customFormat="false" ht="15" hidden="false" customHeight="false" outlineLevel="0" collapsed="false">
      <c r="B681" s="49"/>
      <c r="C681" s="47"/>
      <c r="D681" s="47"/>
      <c r="E681" s="47"/>
      <c r="F681" s="47"/>
    </row>
    <row r="682" customFormat="false" ht="15" hidden="false" customHeight="false" outlineLevel="0" collapsed="false">
      <c r="B682" s="49"/>
      <c r="C682" s="47"/>
      <c r="D682" s="47"/>
      <c r="E682" s="47"/>
      <c r="F682" s="47"/>
    </row>
    <row r="683" customFormat="false" ht="15" hidden="false" customHeight="false" outlineLevel="0" collapsed="false">
      <c r="B683" s="49"/>
      <c r="C683" s="47"/>
      <c r="D683" s="47"/>
      <c r="E683" s="47"/>
      <c r="F683" s="47"/>
    </row>
    <row r="684" customFormat="false" ht="15" hidden="false" customHeight="false" outlineLevel="0" collapsed="false">
      <c r="B684" s="49"/>
      <c r="C684" s="47"/>
      <c r="D684" s="47"/>
      <c r="E684" s="47"/>
      <c r="F684" s="47"/>
    </row>
    <row r="685" customFormat="false" ht="15" hidden="false" customHeight="false" outlineLevel="0" collapsed="false">
      <c r="B685" s="49"/>
      <c r="C685" s="47"/>
      <c r="D685" s="47"/>
      <c r="E685" s="47"/>
      <c r="F685" s="47"/>
    </row>
    <row r="686" customFormat="false" ht="15" hidden="false" customHeight="false" outlineLevel="0" collapsed="false">
      <c r="B686" s="49"/>
      <c r="C686" s="47"/>
      <c r="D686" s="47"/>
      <c r="E686" s="47"/>
      <c r="F686" s="47"/>
    </row>
    <row r="687" customFormat="false" ht="15" hidden="false" customHeight="false" outlineLevel="0" collapsed="false">
      <c r="B687" s="49"/>
      <c r="C687" s="47"/>
      <c r="D687" s="47"/>
      <c r="E687" s="47"/>
      <c r="F687" s="47"/>
    </row>
    <row r="688" customFormat="false" ht="15" hidden="false" customHeight="false" outlineLevel="0" collapsed="false">
      <c r="B688" s="49"/>
      <c r="C688" s="47"/>
      <c r="D688" s="47"/>
      <c r="E688" s="47"/>
      <c r="F688" s="47"/>
    </row>
    <row r="689" customFormat="false" ht="15" hidden="false" customHeight="false" outlineLevel="0" collapsed="false">
      <c r="B689" s="49"/>
      <c r="C689" s="47"/>
      <c r="D689" s="47"/>
      <c r="E689" s="47"/>
      <c r="F689" s="47"/>
    </row>
    <row r="690" customFormat="false" ht="15" hidden="false" customHeight="false" outlineLevel="0" collapsed="false">
      <c r="B690" s="49"/>
      <c r="C690" s="47"/>
      <c r="D690" s="47"/>
      <c r="E690" s="47"/>
      <c r="F690" s="47"/>
    </row>
    <row r="691" customFormat="false" ht="15" hidden="false" customHeight="false" outlineLevel="0" collapsed="false">
      <c r="B691" s="49"/>
      <c r="C691" s="47"/>
      <c r="D691" s="47"/>
      <c r="E691" s="47"/>
      <c r="F691" s="47"/>
    </row>
    <row r="692" customFormat="false" ht="15" hidden="false" customHeight="false" outlineLevel="0" collapsed="false">
      <c r="B692" s="49"/>
      <c r="C692" s="47"/>
      <c r="D692" s="47"/>
      <c r="E692" s="47"/>
      <c r="F692" s="47"/>
    </row>
    <row r="693" customFormat="false" ht="15" hidden="false" customHeight="false" outlineLevel="0" collapsed="false">
      <c r="B693" s="49"/>
      <c r="C693" s="47"/>
      <c r="D693" s="47"/>
      <c r="E693" s="47"/>
      <c r="F693" s="47"/>
    </row>
    <row r="694" customFormat="false" ht="15" hidden="false" customHeight="false" outlineLevel="0" collapsed="false">
      <c r="B694" s="49"/>
      <c r="C694" s="47"/>
      <c r="D694" s="47"/>
      <c r="E694" s="47"/>
      <c r="F694" s="47"/>
    </row>
    <row r="695" customFormat="false" ht="15" hidden="false" customHeight="false" outlineLevel="0" collapsed="false">
      <c r="B695" s="49"/>
      <c r="C695" s="47"/>
      <c r="D695" s="47"/>
      <c r="E695" s="47"/>
      <c r="F695" s="47"/>
    </row>
    <row r="696" customFormat="false" ht="15" hidden="false" customHeight="false" outlineLevel="0" collapsed="false">
      <c r="B696" s="49"/>
      <c r="C696" s="47"/>
      <c r="D696" s="47"/>
      <c r="E696" s="47"/>
      <c r="F696" s="47"/>
    </row>
    <row r="697" customFormat="false" ht="15" hidden="false" customHeight="false" outlineLevel="0" collapsed="false">
      <c r="B697" s="49"/>
      <c r="C697" s="47"/>
      <c r="D697" s="47"/>
      <c r="E697" s="47"/>
      <c r="F697" s="47"/>
    </row>
    <row r="698" customFormat="false" ht="15" hidden="false" customHeight="false" outlineLevel="0" collapsed="false">
      <c r="B698" s="49"/>
      <c r="C698" s="47"/>
      <c r="D698" s="47"/>
      <c r="E698" s="47"/>
      <c r="F698" s="47"/>
    </row>
    <row r="699" customFormat="false" ht="15" hidden="false" customHeight="false" outlineLevel="0" collapsed="false">
      <c r="B699" s="49"/>
      <c r="C699" s="47"/>
      <c r="D699" s="47"/>
      <c r="E699" s="47"/>
      <c r="F699" s="47"/>
    </row>
    <row r="700" customFormat="false" ht="15" hidden="false" customHeight="false" outlineLevel="0" collapsed="false">
      <c r="B700" s="49"/>
      <c r="C700" s="47"/>
      <c r="D700" s="47"/>
      <c r="E700" s="47"/>
      <c r="F700" s="47"/>
    </row>
    <row r="701" customFormat="false" ht="15" hidden="false" customHeight="false" outlineLevel="0" collapsed="false">
      <c r="B701" s="49"/>
      <c r="C701" s="47"/>
      <c r="D701" s="47"/>
      <c r="E701" s="47"/>
      <c r="F701" s="47"/>
    </row>
    <row r="702" customFormat="false" ht="15" hidden="false" customHeight="false" outlineLevel="0" collapsed="false">
      <c r="B702" s="49"/>
      <c r="C702" s="47"/>
      <c r="D702" s="47"/>
      <c r="E702" s="47"/>
      <c r="F702" s="47"/>
    </row>
    <row r="703" customFormat="false" ht="15" hidden="false" customHeight="false" outlineLevel="0" collapsed="false">
      <c r="B703" s="49"/>
      <c r="C703" s="47"/>
      <c r="D703" s="47"/>
      <c r="E703" s="47"/>
      <c r="F703" s="47"/>
    </row>
    <row r="704" customFormat="false" ht="15" hidden="false" customHeight="false" outlineLevel="0" collapsed="false">
      <c r="B704" s="49"/>
      <c r="C704" s="47"/>
      <c r="D704" s="47"/>
      <c r="E704" s="47"/>
      <c r="F704" s="47"/>
    </row>
    <row r="705" customFormat="false" ht="15" hidden="false" customHeight="false" outlineLevel="0" collapsed="false">
      <c r="B705" s="49"/>
      <c r="C705" s="47"/>
      <c r="D705" s="47"/>
      <c r="E705" s="47"/>
      <c r="F705" s="47"/>
    </row>
    <row r="706" customFormat="false" ht="15" hidden="false" customHeight="false" outlineLevel="0" collapsed="false">
      <c r="B706" s="49"/>
      <c r="C706" s="47"/>
      <c r="D706" s="47"/>
      <c r="E706" s="47"/>
      <c r="F706" s="47"/>
    </row>
    <row r="707" customFormat="false" ht="15" hidden="false" customHeight="false" outlineLevel="0" collapsed="false">
      <c r="B707" s="49"/>
      <c r="C707" s="47"/>
      <c r="D707" s="47"/>
      <c r="E707" s="47"/>
      <c r="F707" s="47"/>
    </row>
    <row r="708" customFormat="false" ht="15" hidden="false" customHeight="false" outlineLevel="0" collapsed="false">
      <c r="B708" s="49"/>
      <c r="C708" s="47"/>
      <c r="D708" s="47"/>
      <c r="E708" s="47"/>
      <c r="F708" s="47"/>
    </row>
    <row r="709" customFormat="false" ht="15" hidden="false" customHeight="false" outlineLevel="0" collapsed="false">
      <c r="B709" s="49"/>
      <c r="C709" s="47"/>
      <c r="D709" s="47"/>
      <c r="E709" s="47"/>
      <c r="F709" s="47"/>
    </row>
    <row r="710" customFormat="false" ht="15" hidden="false" customHeight="false" outlineLevel="0" collapsed="false">
      <c r="B710" s="49"/>
      <c r="C710" s="47"/>
      <c r="D710" s="47"/>
      <c r="E710" s="47"/>
      <c r="F710" s="47"/>
    </row>
    <row r="711" customFormat="false" ht="15" hidden="false" customHeight="false" outlineLevel="0" collapsed="false">
      <c r="B711" s="49"/>
      <c r="C711" s="47"/>
      <c r="D711" s="47"/>
      <c r="E711" s="47"/>
      <c r="F711" s="47"/>
    </row>
    <row r="712" customFormat="false" ht="15" hidden="false" customHeight="false" outlineLevel="0" collapsed="false">
      <c r="B712" s="49"/>
      <c r="C712" s="47"/>
      <c r="D712" s="47"/>
      <c r="E712" s="47"/>
      <c r="F712" s="47"/>
    </row>
    <row r="713" customFormat="false" ht="15" hidden="false" customHeight="false" outlineLevel="0" collapsed="false">
      <c r="B713" s="49"/>
      <c r="C713" s="47"/>
      <c r="D713" s="47"/>
      <c r="E713" s="47"/>
      <c r="F713" s="47"/>
    </row>
    <row r="714" customFormat="false" ht="15" hidden="false" customHeight="false" outlineLevel="0" collapsed="false">
      <c r="B714" s="49"/>
      <c r="C714" s="47"/>
      <c r="D714" s="47"/>
      <c r="E714" s="47"/>
      <c r="F714" s="47"/>
    </row>
    <row r="715" customFormat="false" ht="15" hidden="false" customHeight="false" outlineLevel="0" collapsed="false">
      <c r="B715" s="49"/>
      <c r="C715" s="47"/>
      <c r="D715" s="47"/>
      <c r="E715" s="47"/>
      <c r="F715" s="47"/>
    </row>
    <row r="716" customFormat="false" ht="15" hidden="false" customHeight="false" outlineLevel="0" collapsed="false">
      <c r="B716" s="49"/>
      <c r="C716" s="47"/>
      <c r="D716" s="47"/>
      <c r="E716" s="47"/>
      <c r="F716" s="47"/>
    </row>
    <row r="717" customFormat="false" ht="15" hidden="false" customHeight="false" outlineLevel="0" collapsed="false">
      <c r="B717" s="49"/>
      <c r="C717" s="47"/>
      <c r="D717" s="47"/>
      <c r="E717" s="47"/>
      <c r="F717" s="47"/>
    </row>
    <row r="718" customFormat="false" ht="15" hidden="false" customHeight="false" outlineLevel="0" collapsed="false">
      <c r="B718" s="49"/>
      <c r="C718" s="47"/>
      <c r="D718" s="47"/>
      <c r="E718" s="47"/>
      <c r="F718" s="47"/>
    </row>
    <row r="719" customFormat="false" ht="15" hidden="false" customHeight="false" outlineLevel="0" collapsed="false">
      <c r="B719" s="49"/>
      <c r="C719" s="47"/>
      <c r="D719" s="47"/>
      <c r="E719" s="47"/>
      <c r="F719" s="47"/>
    </row>
    <row r="720" customFormat="false" ht="15" hidden="false" customHeight="false" outlineLevel="0" collapsed="false">
      <c r="B720" s="49"/>
      <c r="C720" s="47"/>
      <c r="D720" s="47"/>
      <c r="E720" s="47"/>
      <c r="F720" s="47"/>
    </row>
    <row r="721" customFormat="false" ht="15" hidden="false" customHeight="false" outlineLevel="0" collapsed="false">
      <c r="B721" s="49"/>
      <c r="C721" s="47"/>
      <c r="D721" s="47"/>
      <c r="E721" s="47"/>
      <c r="F721" s="47"/>
    </row>
    <row r="722" customFormat="false" ht="15" hidden="false" customHeight="false" outlineLevel="0" collapsed="false">
      <c r="B722" s="49"/>
      <c r="C722" s="47"/>
      <c r="D722" s="47"/>
      <c r="E722" s="47"/>
      <c r="F722" s="47"/>
    </row>
    <row r="723" customFormat="false" ht="15" hidden="false" customHeight="false" outlineLevel="0" collapsed="false">
      <c r="B723" s="49"/>
      <c r="C723" s="47"/>
      <c r="D723" s="47"/>
      <c r="E723" s="47"/>
      <c r="F723" s="47"/>
    </row>
    <row r="724" customFormat="false" ht="15" hidden="false" customHeight="false" outlineLevel="0" collapsed="false">
      <c r="B724" s="49"/>
      <c r="C724" s="47"/>
      <c r="D724" s="47"/>
      <c r="E724" s="47"/>
      <c r="F724" s="47"/>
    </row>
    <row r="725" customFormat="false" ht="15" hidden="false" customHeight="false" outlineLevel="0" collapsed="false">
      <c r="B725" s="49"/>
      <c r="C725" s="47"/>
      <c r="D725" s="47"/>
      <c r="E725" s="47"/>
      <c r="F725" s="47"/>
    </row>
    <row r="726" customFormat="false" ht="15" hidden="false" customHeight="false" outlineLevel="0" collapsed="false">
      <c r="B726" s="49"/>
      <c r="C726" s="47"/>
      <c r="D726" s="47"/>
      <c r="E726" s="47"/>
      <c r="F726" s="47"/>
    </row>
    <row r="727" customFormat="false" ht="15" hidden="false" customHeight="false" outlineLevel="0" collapsed="false">
      <c r="B727" s="49"/>
      <c r="C727" s="47"/>
      <c r="D727" s="47"/>
      <c r="E727" s="47"/>
      <c r="F727" s="47"/>
    </row>
    <row r="728" customFormat="false" ht="15" hidden="false" customHeight="false" outlineLevel="0" collapsed="false">
      <c r="B728" s="49"/>
      <c r="C728" s="47"/>
      <c r="D728" s="47"/>
      <c r="E728" s="47"/>
      <c r="F728" s="47"/>
    </row>
    <row r="729" customFormat="false" ht="15" hidden="false" customHeight="false" outlineLevel="0" collapsed="false">
      <c r="B729" s="49"/>
      <c r="C729" s="47"/>
      <c r="D729" s="47"/>
      <c r="E729" s="47"/>
      <c r="F729" s="47"/>
    </row>
    <row r="730" customFormat="false" ht="15" hidden="false" customHeight="false" outlineLevel="0" collapsed="false">
      <c r="B730" s="49"/>
      <c r="C730" s="47"/>
      <c r="D730" s="47"/>
      <c r="E730" s="47"/>
      <c r="F730" s="47"/>
    </row>
    <row r="731" customFormat="false" ht="15" hidden="false" customHeight="false" outlineLevel="0" collapsed="false">
      <c r="B731" s="49"/>
      <c r="C731" s="47"/>
      <c r="D731" s="47"/>
      <c r="E731" s="47"/>
      <c r="F731" s="47"/>
    </row>
    <row r="732" customFormat="false" ht="15" hidden="false" customHeight="false" outlineLevel="0" collapsed="false">
      <c r="B732" s="49"/>
      <c r="C732" s="47"/>
      <c r="D732" s="47"/>
      <c r="E732" s="47"/>
      <c r="F732" s="47"/>
    </row>
    <row r="733" customFormat="false" ht="15" hidden="false" customHeight="false" outlineLevel="0" collapsed="false">
      <c r="B733" s="49"/>
      <c r="C733" s="47"/>
      <c r="D733" s="47"/>
      <c r="E733" s="47"/>
      <c r="F733" s="47"/>
    </row>
    <row r="734" customFormat="false" ht="15" hidden="false" customHeight="false" outlineLevel="0" collapsed="false">
      <c r="B734" s="49"/>
      <c r="C734" s="47"/>
      <c r="D734" s="47"/>
      <c r="E734" s="47"/>
      <c r="F734" s="47"/>
    </row>
    <row r="735" customFormat="false" ht="15" hidden="false" customHeight="false" outlineLevel="0" collapsed="false">
      <c r="B735" s="49"/>
      <c r="C735" s="47"/>
      <c r="D735" s="47"/>
      <c r="E735" s="47"/>
      <c r="F735" s="47"/>
    </row>
    <row r="736" customFormat="false" ht="15" hidden="false" customHeight="false" outlineLevel="0" collapsed="false">
      <c r="B736" s="49"/>
      <c r="C736" s="47"/>
      <c r="D736" s="47"/>
      <c r="E736" s="47"/>
      <c r="F736" s="47"/>
    </row>
    <row r="737" customFormat="false" ht="15" hidden="false" customHeight="false" outlineLevel="0" collapsed="false">
      <c r="B737" s="49"/>
      <c r="C737" s="47"/>
      <c r="D737" s="47"/>
      <c r="E737" s="47"/>
      <c r="F737" s="47"/>
    </row>
    <row r="738" customFormat="false" ht="15" hidden="false" customHeight="false" outlineLevel="0" collapsed="false">
      <c r="B738" s="49"/>
      <c r="C738" s="47"/>
      <c r="D738" s="47"/>
      <c r="E738" s="47"/>
      <c r="F738" s="47"/>
    </row>
    <row r="739" customFormat="false" ht="15" hidden="false" customHeight="false" outlineLevel="0" collapsed="false">
      <c r="B739" s="49"/>
      <c r="C739" s="47"/>
      <c r="D739" s="47"/>
      <c r="E739" s="47"/>
      <c r="F739" s="47"/>
    </row>
    <row r="740" customFormat="false" ht="15" hidden="false" customHeight="false" outlineLevel="0" collapsed="false">
      <c r="B740" s="49"/>
      <c r="C740" s="47"/>
      <c r="D740" s="47"/>
      <c r="E740" s="47"/>
      <c r="F740" s="47"/>
    </row>
    <row r="741" customFormat="false" ht="15" hidden="false" customHeight="false" outlineLevel="0" collapsed="false">
      <c r="B741" s="49"/>
      <c r="C741" s="47"/>
      <c r="D741" s="47"/>
      <c r="E741" s="47"/>
      <c r="F741" s="47"/>
    </row>
    <row r="742" customFormat="false" ht="15" hidden="false" customHeight="false" outlineLevel="0" collapsed="false">
      <c r="B742" s="49"/>
      <c r="C742" s="47"/>
      <c r="D742" s="47"/>
      <c r="E742" s="47"/>
      <c r="F742" s="47"/>
    </row>
    <row r="743" customFormat="false" ht="15" hidden="false" customHeight="false" outlineLevel="0" collapsed="false">
      <c r="B743" s="49"/>
      <c r="C743" s="47"/>
      <c r="D743" s="47"/>
      <c r="E743" s="47"/>
      <c r="F743" s="47"/>
    </row>
    <row r="744" customFormat="false" ht="15" hidden="false" customHeight="false" outlineLevel="0" collapsed="false">
      <c r="B744" s="49"/>
      <c r="C744" s="47"/>
      <c r="D744" s="47"/>
      <c r="E744" s="47"/>
      <c r="F744" s="47"/>
    </row>
    <row r="745" customFormat="false" ht="15" hidden="false" customHeight="false" outlineLevel="0" collapsed="false">
      <c r="B745" s="49"/>
      <c r="C745" s="47"/>
      <c r="D745" s="47"/>
      <c r="E745" s="47"/>
      <c r="F745" s="47"/>
    </row>
    <row r="746" customFormat="false" ht="15" hidden="false" customHeight="false" outlineLevel="0" collapsed="false">
      <c r="B746" s="49"/>
      <c r="C746" s="47"/>
      <c r="D746" s="47"/>
      <c r="E746" s="47"/>
      <c r="F746" s="47"/>
    </row>
    <row r="747" customFormat="false" ht="15" hidden="false" customHeight="false" outlineLevel="0" collapsed="false">
      <c r="B747" s="49"/>
      <c r="C747" s="47"/>
      <c r="D747" s="47"/>
      <c r="E747" s="47"/>
      <c r="F747" s="47"/>
    </row>
    <row r="748" customFormat="false" ht="15" hidden="false" customHeight="false" outlineLevel="0" collapsed="false">
      <c r="B748" s="49"/>
      <c r="C748" s="47"/>
      <c r="D748" s="47"/>
      <c r="E748" s="47"/>
      <c r="F748" s="47"/>
    </row>
    <row r="749" customFormat="false" ht="15" hidden="false" customHeight="false" outlineLevel="0" collapsed="false">
      <c r="B749" s="49"/>
      <c r="C749" s="47"/>
      <c r="D749" s="47"/>
      <c r="E749" s="47"/>
      <c r="F749" s="47"/>
    </row>
    <row r="750" customFormat="false" ht="15" hidden="false" customHeight="false" outlineLevel="0" collapsed="false">
      <c r="B750" s="49"/>
      <c r="C750" s="47"/>
      <c r="D750" s="47"/>
      <c r="E750" s="47"/>
      <c r="F750" s="47"/>
    </row>
    <row r="751" customFormat="false" ht="15" hidden="false" customHeight="false" outlineLevel="0" collapsed="false">
      <c r="B751" s="49"/>
      <c r="C751" s="47"/>
      <c r="D751" s="47"/>
      <c r="E751" s="47"/>
      <c r="F751" s="47"/>
    </row>
    <row r="752" customFormat="false" ht="15" hidden="false" customHeight="false" outlineLevel="0" collapsed="false">
      <c r="B752" s="49"/>
      <c r="C752" s="47"/>
      <c r="D752" s="47"/>
      <c r="E752" s="47"/>
      <c r="F752" s="47"/>
    </row>
    <row r="753" customFormat="false" ht="15" hidden="false" customHeight="false" outlineLevel="0" collapsed="false">
      <c r="B753" s="49"/>
      <c r="C753" s="47"/>
      <c r="D753" s="47"/>
      <c r="E753" s="47"/>
      <c r="F753" s="47"/>
    </row>
    <row r="754" customFormat="false" ht="15" hidden="false" customHeight="false" outlineLevel="0" collapsed="false">
      <c r="B754" s="49"/>
      <c r="C754" s="47"/>
      <c r="D754" s="47"/>
      <c r="E754" s="47"/>
      <c r="F754" s="47"/>
    </row>
    <row r="755" customFormat="false" ht="15" hidden="false" customHeight="false" outlineLevel="0" collapsed="false">
      <c r="B755" s="49"/>
      <c r="C755" s="47"/>
      <c r="D755" s="47"/>
      <c r="E755" s="47"/>
      <c r="F755" s="47"/>
    </row>
    <row r="756" customFormat="false" ht="15" hidden="false" customHeight="false" outlineLevel="0" collapsed="false">
      <c r="B756" s="49"/>
      <c r="C756" s="47"/>
      <c r="D756" s="47"/>
      <c r="E756" s="47"/>
      <c r="F756" s="47"/>
    </row>
    <row r="757" customFormat="false" ht="15" hidden="false" customHeight="false" outlineLevel="0" collapsed="false">
      <c r="B757" s="49"/>
      <c r="C757" s="47"/>
      <c r="D757" s="47"/>
      <c r="E757" s="47"/>
      <c r="F757" s="47"/>
    </row>
    <row r="758" customFormat="false" ht="15" hidden="false" customHeight="false" outlineLevel="0" collapsed="false">
      <c r="B758" s="49"/>
      <c r="C758" s="47"/>
      <c r="D758" s="47"/>
      <c r="E758" s="47"/>
      <c r="F758" s="47"/>
    </row>
    <row r="759" customFormat="false" ht="15" hidden="false" customHeight="false" outlineLevel="0" collapsed="false">
      <c r="B759" s="49"/>
      <c r="C759" s="47"/>
      <c r="D759" s="47"/>
      <c r="E759" s="47"/>
      <c r="F759" s="47"/>
    </row>
    <row r="760" customFormat="false" ht="15" hidden="false" customHeight="false" outlineLevel="0" collapsed="false">
      <c r="B760" s="49"/>
      <c r="C760" s="47"/>
      <c r="D760" s="47"/>
      <c r="E760" s="47"/>
      <c r="F760" s="47"/>
    </row>
    <row r="761" customFormat="false" ht="15" hidden="false" customHeight="false" outlineLevel="0" collapsed="false">
      <c r="B761" s="49"/>
      <c r="C761" s="47"/>
      <c r="D761" s="47"/>
      <c r="E761" s="47"/>
      <c r="F761" s="47"/>
    </row>
    <row r="762" customFormat="false" ht="15" hidden="false" customHeight="false" outlineLevel="0" collapsed="false">
      <c r="B762" s="49"/>
      <c r="C762" s="47"/>
      <c r="D762" s="47"/>
      <c r="E762" s="47"/>
      <c r="F762" s="47"/>
    </row>
    <row r="763" customFormat="false" ht="15" hidden="false" customHeight="false" outlineLevel="0" collapsed="false">
      <c r="B763" s="49"/>
      <c r="C763" s="47"/>
      <c r="D763" s="47"/>
      <c r="E763" s="47"/>
      <c r="F763" s="47"/>
    </row>
    <row r="764" customFormat="false" ht="15" hidden="false" customHeight="false" outlineLevel="0" collapsed="false">
      <c r="B764" s="49"/>
      <c r="C764" s="47"/>
      <c r="D764" s="47"/>
      <c r="E764" s="47"/>
      <c r="F764" s="47"/>
    </row>
    <row r="765" customFormat="false" ht="15" hidden="false" customHeight="false" outlineLevel="0" collapsed="false">
      <c r="B765" s="49"/>
      <c r="C765" s="47"/>
      <c r="D765" s="47"/>
      <c r="E765" s="47"/>
      <c r="F765" s="47"/>
    </row>
    <row r="766" customFormat="false" ht="15" hidden="false" customHeight="false" outlineLevel="0" collapsed="false">
      <c r="B766" s="49"/>
      <c r="C766" s="47"/>
      <c r="D766" s="47"/>
      <c r="E766" s="47"/>
      <c r="F766" s="47"/>
    </row>
    <row r="767" customFormat="false" ht="15" hidden="false" customHeight="false" outlineLevel="0" collapsed="false">
      <c r="B767" s="49"/>
      <c r="C767" s="47"/>
      <c r="D767" s="47"/>
      <c r="E767" s="47"/>
      <c r="F767" s="47"/>
    </row>
    <row r="768" customFormat="false" ht="15" hidden="false" customHeight="false" outlineLevel="0" collapsed="false">
      <c r="B768" s="49"/>
      <c r="C768" s="47"/>
      <c r="D768" s="47"/>
      <c r="E768" s="47"/>
      <c r="F768" s="47"/>
    </row>
    <row r="769" customFormat="false" ht="15" hidden="false" customHeight="false" outlineLevel="0" collapsed="false">
      <c r="B769" s="49"/>
      <c r="C769" s="47"/>
      <c r="D769" s="47"/>
      <c r="E769" s="47"/>
      <c r="F769" s="47"/>
    </row>
    <row r="770" customFormat="false" ht="15" hidden="false" customHeight="false" outlineLevel="0" collapsed="false">
      <c r="B770" s="49"/>
      <c r="C770" s="47"/>
      <c r="D770" s="47"/>
      <c r="E770" s="47"/>
      <c r="F770" s="47"/>
    </row>
    <row r="771" customFormat="false" ht="15" hidden="false" customHeight="false" outlineLevel="0" collapsed="false">
      <c r="B771" s="49"/>
      <c r="C771" s="47"/>
      <c r="D771" s="47"/>
      <c r="E771" s="47"/>
      <c r="F771" s="47"/>
    </row>
    <row r="772" customFormat="false" ht="15" hidden="false" customHeight="false" outlineLevel="0" collapsed="false">
      <c r="B772" s="49"/>
      <c r="C772" s="47"/>
      <c r="D772" s="47"/>
      <c r="E772" s="47"/>
      <c r="F772" s="47"/>
    </row>
    <row r="773" customFormat="false" ht="15" hidden="false" customHeight="false" outlineLevel="0" collapsed="false">
      <c r="B773" s="49"/>
      <c r="C773" s="47"/>
      <c r="D773" s="47"/>
      <c r="E773" s="47"/>
      <c r="F773" s="47"/>
    </row>
    <row r="774" customFormat="false" ht="15" hidden="false" customHeight="false" outlineLevel="0" collapsed="false">
      <c r="B774" s="49"/>
      <c r="C774" s="47"/>
      <c r="D774" s="47"/>
      <c r="E774" s="47"/>
      <c r="F774" s="47"/>
    </row>
    <row r="775" customFormat="false" ht="15" hidden="false" customHeight="false" outlineLevel="0" collapsed="false">
      <c r="B775" s="49"/>
      <c r="C775" s="47"/>
      <c r="D775" s="47"/>
      <c r="E775" s="47"/>
      <c r="F775" s="47"/>
    </row>
    <row r="776" customFormat="false" ht="15" hidden="false" customHeight="false" outlineLevel="0" collapsed="false">
      <c r="B776" s="49"/>
      <c r="C776" s="47"/>
      <c r="D776" s="47"/>
      <c r="E776" s="47"/>
      <c r="F776" s="47"/>
    </row>
    <row r="777" customFormat="false" ht="15" hidden="false" customHeight="false" outlineLevel="0" collapsed="false">
      <c r="B777" s="49"/>
      <c r="C777" s="47"/>
      <c r="D777" s="47"/>
      <c r="E777" s="47"/>
      <c r="F777" s="47"/>
    </row>
    <row r="778" customFormat="false" ht="15" hidden="false" customHeight="false" outlineLevel="0" collapsed="false">
      <c r="B778" s="49"/>
      <c r="C778" s="47"/>
      <c r="D778" s="47"/>
      <c r="E778" s="47"/>
      <c r="F778" s="47"/>
    </row>
    <row r="779" customFormat="false" ht="15" hidden="false" customHeight="false" outlineLevel="0" collapsed="false">
      <c r="B779" s="49"/>
      <c r="C779" s="47"/>
      <c r="D779" s="47"/>
      <c r="E779" s="47"/>
      <c r="F779" s="47"/>
    </row>
    <row r="780" customFormat="false" ht="15" hidden="false" customHeight="false" outlineLevel="0" collapsed="false">
      <c r="B780" s="49"/>
      <c r="C780" s="47"/>
      <c r="D780" s="47"/>
      <c r="E780" s="47"/>
      <c r="F780" s="47"/>
    </row>
    <row r="781" customFormat="false" ht="15" hidden="false" customHeight="false" outlineLevel="0" collapsed="false">
      <c r="B781" s="49"/>
      <c r="C781" s="47"/>
      <c r="D781" s="47"/>
      <c r="E781" s="47"/>
      <c r="F781" s="47"/>
    </row>
    <row r="782" customFormat="false" ht="15" hidden="false" customHeight="false" outlineLevel="0" collapsed="false">
      <c r="B782" s="49"/>
      <c r="C782" s="47"/>
      <c r="D782" s="47"/>
      <c r="E782" s="47"/>
      <c r="F782" s="47"/>
    </row>
    <row r="783" customFormat="false" ht="15" hidden="false" customHeight="false" outlineLevel="0" collapsed="false">
      <c r="B783" s="49"/>
      <c r="C783" s="47"/>
      <c r="D783" s="47"/>
      <c r="E783" s="47"/>
      <c r="F783" s="47"/>
    </row>
    <row r="784" customFormat="false" ht="15" hidden="false" customHeight="false" outlineLevel="0" collapsed="false">
      <c r="B784" s="49"/>
      <c r="C784" s="47"/>
      <c r="D784" s="47"/>
      <c r="E784" s="47"/>
      <c r="F784" s="47"/>
    </row>
    <row r="785" customFormat="false" ht="15" hidden="false" customHeight="false" outlineLevel="0" collapsed="false">
      <c r="B785" s="49"/>
      <c r="C785" s="47"/>
      <c r="D785" s="47"/>
      <c r="E785" s="47"/>
      <c r="F785" s="47"/>
    </row>
    <row r="786" customFormat="false" ht="15" hidden="false" customHeight="false" outlineLevel="0" collapsed="false">
      <c r="B786" s="49"/>
      <c r="C786" s="47"/>
      <c r="D786" s="47"/>
      <c r="E786" s="47"/>
      <c r="F786" s="47"/>
    </row>
    <row r="787" customFormat="false" ht="15" hidden="false" customHeight="false" outlineLevel="0" collapsed="false">
      <c r="B787" s="49"/>
      <c r="C787" s="47"/>
      <c r="D787" s="47"/>
      <c r="E787" s="47"/>
      <c r="F787" s="47"/>
    </row>
    <row r="788" customFormat="false" ht="15" hidden="false" customHeight="false" outlineLevel="0" collapsed="false">
      <c r="B788" s="49"/>
      <c r="C788" s="47"/>
      <c r="D788" s="47"/>
      <c r="E788" s="47"/>
      <c r="F788" s="47"/>
    </row>
    <row r="789" customFormat="false" ht="15" hidden="false" customHeight="false" outlineLevel="0" collapsed="false">
      <c r="B789" s="49"/>
      <c r="C789" s="47"/>
      <c r="D789" s="47"/>
      <c r="E789" s="47"/>
      <c r="F789" s="47"/>
    </row>
    <row r="790" customFormat="false" ht="15" hidden="false" customHeight="false" outlineLevel="0" collapsed="false">
      <c r="B790" s="49"/>
      <c r="C790" s="47"/>
      <c r="D790" s="47"/>
      <c r="E790" s="47"/>
      <c r="F790" s="47"/>
    </row>
    <row r="791" customFormat="false" ht="15" hidden="false" customHeight="false" outlineLevel="0" collapsed="false">
      <c r="B791" s="49"/>
      <c r="C791" s="47"/>
      <c r="D791" s="47"/>
      <c r="E791" s="47"/>
      <c r="F791" s="47"/>
    </row>
    <row r="792" customFormat="false" ht="15" hidden="false" customHeight="false" outlineLevel="0" collapsed="false">
      <c r="B792" s="49"/>
      <c r="C792" s="47"/>
      <c r="D792" s="47"/>
      <c r="E792" s="47"/>
      <c r="F792" s="47"/>
    </row>
    <row r="793" customFormat="false" ht="15" hidden="false" customHeight="false" outlineLevel="0" collapsed="false">
      <c r="B793" s="49"/>
      <c r="C793" s="47"/>
      <c r="D793" s="47"/>
      <c r="E793" s="47"/>
      <c r="F793" s="47"/>
    </row>
    <row r="794" customFormat="false" ht="15" hidden="false" customHeight="false" outlineLevel="0" collapsed="false">
      <c r="B794" s="49"/>
      <c r="C794" s="47"/>
      <c r="D794" s="47"/>
      <c r="E794" s="47"/>
      <c r="F794" s="47"/>
    </row>
    <row r="795" customFormat="false" ht="15" hidden="false" customHeight="false" outlineLevel="0" collapsed="false">
      <c r="B795" s="49"/>
      <c r="C795" s="47"/>
      <c r="D795" s="47"/>
      <c r="E795" s="47"/>
      <c r="F795" s="47"/>
    </row>
    <row r="796" customFormat="false" ht="15" hidden="false" customHeight="false" outlineLevel="0" collapsed="false">
      <c r="B796" s="49"/>
      <c r="C796" s="47"/>
      <c r="D796" s="47"/>
      <c r="E796" s="47"/>
      <c r="F796" s="47"/>
    </row>
    <row r="797" customFormat="false" ht="15" hidden="false" customHeight="false" outlineLevel="0" collapsed="false">
      <c r="B797" s="49"/>
      <c r="C797" s="47"/>
      <c r="D797" s="47"/>
      <c r="E797" s="47"/>
      <c r="F797" s="47"/>
    </row>
    <row r="798" customFormat="false" ht="15" hidden="false" customHeight="false" outlineLevel="0" collapsed="false">
      <c r="B798" s="49"/>
      <c r="C798" s="47"/>
      <c r="D798" s="47"/>
      <c r="E798" s="47"/>
      <c r="F798" s="47"/>
    </row>
    <row r="799" customFormat="false" ht="15" hidden="false" customHeight="false" outlineLevel="0" collapsed="false">
      <c r="B799" s="49"/>
      <c r="C799" s="47"/>
      <c r="D799" s="47"/>
      <c r="E799" s="47"/>
      <c r="F799" s="47"/>
    </row>
    <row r="800" customFormat="false" ht="15" hidden="false" customHeight="false" outlineLevel="0" collapsed="false">
      <c r="B800" s="49"/>
      <c r="C800" s="47"/>
      <c r="D800" s="47"/>
      <c r="E800" s="47"/>
      <c r="F800" s="47"/>
    </row>
    <row r="801" customFormat="false" ht="15" hidden="false" customHeight="false" outlineLevel="0" collapsed="false">
      <c r="B801" s="49"/>
      <c r="C801" s="47"/>
      <c r="D801" s="47"/>
      <c r="E801" s="47"/>
      <c r="F801" s="47"/>
    </row>
    <row r="802" customFormat="false" ht="15" hidden="false" customHeight="false" outlineLevel="0" collapsed="false">
      <c r="B802" s="49"/>
      <c r="C802" s="47"/>
      <c r="D802" s="47"/>
      <c r="E802" s="47"/>
      <c r="F802" s="47"/>
    </row>
    <row r="803" customFormat="false" ht="15" hidden="false" customHeight="false" outlineLevel="0" collapsed="false">
      <c r="B803" s="49"/>
      <c r="C803" s="47"/>
      <c r="D803" s="47"/>
      <c r="E803" s="47"/>
      <c r="F803" s="47"/>
    </row>
    <row r="804" customFormat="false" ht="15" hidden="false" customHeight="false" outlineLevel="0" collapsed="false">
      <c r="B804" s="49"/>
      <c r="C804" s="47"/>
      <c r="D804" s="47"/>
      <c r="E804" s="47"/>
      <c r="F804" s="47"/>
    </row>
    <row r="805" customFormat="false" ht="15" hidden="false" customHeight="false" outlineLevel="0" collapsed="false">
      <c r="B805" s="49"/>
      <c r="C805" s="47"/>
      <c r="D805" s="47"/>
      <c r="E805" s="47"/>
      <c r="F805" s="47"/>
    </row>
    <row r="806" customFormat="false" ht="15" hidden="false" customHeight="false" outlineLevel="0" collapsed="false">
      <c r="B806" s="49"/>
      <c r="C806" s="47"/>
      <c r="D806" s="47"/>
      <c r="E806" s="47"/>
      <c r="F806" s="47"/>
    </row>
    <row r="807" customFormat="false" ht="15" hidden="false" customHeight="false" outlineLevel="0" collapsed="false">
      <c r="B807" s="49"/>
      <c r="C807" s="47"/>
      <c r="D807" s="47"/>
      <c r="E807" s="47"/>
      <c r="F807" s="47"/>
    </row>
    <row r="808" customFormat="false" ht="15" hidden="false" customHeight="false" outlineLevel="0" collapsed="false">
      <c r="B808" s="49"/>
      <c r="C808" s="47"/>
      <c r="D808" s="47"/>
      <c r="E808" s="47"/>
      <c r="F808" s="47"/>
    </row>
    <row r="809" customFormat="false" ht="15" hidden="false" customHeight="false" outlineLevel="0" collapsed="false">
      <c r="B809" s="49"/>
      <c r="C809" s="47"/>
      <c r="D809" s="47"/>
      <c r="E809" s="47"/>
      <c r="F809" s="47"/>
    </row>
    <row r="810" customFormat="false" ht="15" hidden="false" customHeight="false" outlineLevel="0" collapsed="false">
      <c r="B810" s="49"/>
      <c r="C810" s="47"/>
      <c r="D810" s="47"/>
      <c r="E810" s="47"/>
      <c r="F810" s="47"/>
    </row>
    <row r="811" customFormat="false" ht="15" hidden="false" customHeight="false" outlineLevel="0" collapsed="false">
      <c r="B811" s="49"/>
      <c r="C811" s="47"/>
      <c r="D811" s="47"/>
      <c r="E811" s="47"/>
      <c r="F811" s="47"/>
    </row>
    <row r="812" customFormat="false" ht="15" hidden="false" customHeight="false" outlineLevel="0" collapsed="false">
      <c r="B812" s="49"/>
      <c r="C812" s="47"/>
      <c r="D812" s="47"/>
      <c r="E812" s="47"/>
      <c r="F812" s="47"/>
    </row>
    <row r="813" customFormat="false" ht="15" hidden="false" customHeight="false" outlineLevel="0" collapsed="false">
      <c r="B813" s="49"/>
      <c r="C813" s="47"/>
      <c r="D813" s="47"/>
      <c r="E813" s="47"/>
      <c r="F813" s="47"/>
    </row>
    <row r="814" customFormat="false" ht="15" hidden="false" customHeight="false" outlineLevel="0" collapsed="false">
      <c r="B814" s="49"/>
      <c r="C814" s="47"/>
      <c r="D814" s="47"/>
      <c r="E814" s="47"/>
      <c r="F814" s="47"/>
    </row>
    <row r="815" customFormat="false" ht="15" hidden="false" customHeight="false" outlineLevel="0" collapsed="false">
      <c r="B815" s="49"/>
      <c r="C815" s="47"/>
      <c r="D815" s="47"/>
      <c r="E815" s="47"/>
      <c r="F815" s="47"/>
    </row>
    <row r="816" customFormat="false" ht="15" hidden="false" customHeight="false" outlineLevel="0" collapsed="false">
      <c r="B816" s="49"/>
      <c r="C816" s="47"/>
      <c r="D816" s="47"/>
      <c r="E816" s="47"/>
      <c r="F816" s="47"/>
    </row>
    <row r="817" customFormat="false" ht="15" hidden="false" customHeight="false" outlineLevel="0" collapsed="false">
      <c r="B817" s="49"/>
      <c r="C817" s="47"/>
      <c r="D817" s="47"/>
      <c r="E817" s="47"/>
      <c r="F817" s="47"/>
    </row>
    <row r="818" customFormat="false" ht="15" hidden="false" customHeight="false" outlineLevel="0" collapsed="false">
      <c r="B818" s="49"/>
      <c r="C818" s="47"/>
      <c r="D818" s="47"/>
      <c r="E818" s="47"/>
      <c r="F818" s="47"/>
    </row>
    <row r="819" customFormat="false" ht="15" hidden="false" customHeight="false" outlineLevel="0" collapsed="false">
      <c r="B819" s="49"/>
      <c r="C819" s="47"/>
      <c r="D819" s="47"/>
      <c r="E819" s="47"/>
      <c r="F819" s="47"/>
    </row>
    <row r="820" customFormat="false" ht="15" hidden="false" customHeight="false" outlineLevel="0" collapsed="false">
      <c r="B820" s="49"/>
      <c r="C820" s="47"/>
      <c r="D820" s="47"/>
      <c r="E820" s="47"/>
      <c r="F820" s="47"/>
    </row>
    <row r="821" customFormat="false" ht="15" hidden="false" customHeight="false" outlineLevel="0" collapsed="false">
      <c r="B821" s="49"/>
      <c r="C821" s="47"/>
      <c r="D821" s="47"/>
      <c r="E821" s="47"/>
      <c r="F821" s="47"/>
    </row>
    <row r="822" customFormat="false" ht="15" hidden="false" customHeight="false" outlineLevel="0" collapsed="false">
      <c r="B822" s="49"/>
      <c r="C822" s="47"/>
      <c r="D822" s="47"/>
      <c r="E822" s="47"/>
      <c r="F822" s="47"/>
    </row>
    <row r="823" customFormat="false" ht="15" hidden="false" customHeight="false" outlineLevel="0" collapsed="false">
      <c r="B823" s="49"/>
      <c r="C823" s="47"/>
      <c r="D823" s="47"/>
      <c r="E823" s="47"/>
      <c r="F823" s="47"/>
    </row>
    <row r="824" customFormat="false" ht="15" hidden="false" customHeight="false" outlineLevel="0" collapsed="false">
      <c r="B824" s="49"/>
      <c r="C824" s="47"/>
      <c r="D824" s="47"/>
      <c r="E824" s="47"/>
      <c r="F824" s="47"/>
    </row>
    <row r="825" customFormat="false" ht="15" hidden="false" customHeight="false" outlineLevel="0" collapsed="false">
      <c r="B825" s="49"/>
      <c r="C825" s="47"/>
      <c r="D825" s="47"/>
      <c r="E825" s="47"/>
      <c r="F825" s="47"/>
    </row>
    <row r="826" customFormat="false" ht="15" hidden="false" customHeight="false" outlineLevel="0" collapsed="false">
      <c r="B826" s="49"/>
      <c r="C826" s="47"/>
      <c r="D826" s="47"/>
      <c r="E826" s="47"/>
      <c r="F826" s="47"/>
    </row>
    <row r="827" customFormat="false" ht="15" hidden="false" customHeight="false" outlineLevel="0" collapsed="false">
      <c r="B827" s="49"/>
      <c r="C827" s="47"/>
      <c r="D827" s="47"/>
      <c r="E827" s="47"/>
      <c r="F827" s="47"/>
    </row>
    <row r="828" customFormat="false" ht="15" hidden="false" customHeight="false" outlineLevel="0" collapsed="false">
      <c r="B828" s="49"/>
      <c r="C828" s="47"/>
      <c r="D828" s="47"/>
      <c r="E828" s="47"/>
      <c r="F828" s="47"/>
    </row>
    <row r="829" customFormat="false" ht="15" hidden="false" customHeight="false" outlineLevel="0" collapsed="false">
      <c r="B829" s="49"/>
      <c r="C829" s="47"/>
      <c r="D829" s="47"/>
      <c r="E829" s="47"/>
      <c r="F829" s="47"/>
    </row>
    <row r="830" customFormat="false" ht="15" hidden="false" customHeight="false" outlineLevel="0" collapsed="false">
      <c r="B830" s="49"/>
      <c r="C830" s="47"/>
      <c r="D830" s="47"/>
      <c r="E830" s="47"/>
      <c r="F830" s="47"/>
    </row>
    <row r="831" customFormat="false" ht="15" hidden="false" customHeight="false" outlineLevel="0" collapsed="false">
      <c r="B831" s="49"/>
      <c r="C831" s="47"/>
      <c r="D831" s="47"/>
      <c r="E831" s="47"/>
      <c r="F831" s="47"/>
    </row>
    <row r="832" customFormat="false" ht="15" hidden="false" customHeight="false" outlineLevel="0" collapsed="false">
      <c r="B832" s="49"/>
      <c r="C832" s="47"/>
      <c r="D832" s="47"/>
      <c r="E832" s="47"/>
      <c r="F832" s="47"/>
    </row>
    <row r="833" customFormat="false" ht="15" hidden="false" customHeight="false" outlineLevel="0" collapsed="false">
      <c r="B833" s="49"/>
      <c r="C833" s="47"/>
      <c r="D833" s="47"/>
      <c r="E833" s="47"/>
      <c r="F833" s="47"/>
    </row>
    <row r="834" customFormat="false" ht="15" hidden="false" customHeight="false" outlineLevel="0" collapsed="false">
      <c r="B834" s="49"/>
      <c r="C834" s="47"/>
      <c r="D834" s="47"/>
      <c r="E834" s="47"/>
      <c r="F834" s="47"/>
    </row>
    <row r="835" customFormat="false" ht="15" hidden="false" customHeight="false" outlineLevel="0" collapsed="false">
      <c r="B835" s="49"/>
      <c r="C835" s="47"/>
      <c r="D835" s="47"/>
      <c r="E835" s="47"/>
      <c r="F835" s="47"/>
    </row>
    <row r="836" customFormat="false" ht="15" hidden="false" customHeight="false" outlineLevel="0" collapsed="false">
      <c r="B836" s="49"/>
      <c r="C836" s="47"/>
      <c r="D836" s="47"/>
      <c r="E836" s="47"/>
      <c r="F836" s="47"/>
    </row>
    <row r="837" customFormat="false" ht="15" hidden="false" customHeight="false" outlineLevel="0" collapsed="false">
      <c r="B837" s="49"/>
      <c r="C837" s="47"/>
      <c r="D837" s="47"/>
      <c r="E837" s="47"/>
      <c r="F837" s="47"/>
    </row>
    <row r="838" customFormat="false" ht="15" hidden="false" customHeight="false" outlineLevel="0" collapsed="false">
      <c r="B838" s="49"/>
      <c r="C838" s="47"/>
      <c r="D838" s="47"/>
      <c r="E838" s="47"/>
      <c r="F838" s="47"/>
    </row>
    <row r="839" customFormat="false" ht="15" hidden="false" customHeight="false" outlineLevel="0" collapsed="false">
      <c r="B839" s="49"/>
      <c r="C839" s="47"/>
      <c r="D839" s="47"/>
      <c r="E839" s="47"/>
      <c r="F839" s="47"/>
    </row>
    <row r="840" customFormat="false" ht="15" hidden="false" customHeight="false" outlineLevel="0" collapsed="false">
      <c r="B840" s="49"/>
      <c r="C840" s="47"/>
      <c r="D840" s="47"/>
      <c r="E840" s="47"/>
      <c r="F840" s="47"/>
    </row>
    <row r="841" customFormat="false" ht="15" hidden="false" customHeight="false" outlineLevel="0" collapsed="false">
      <c r="B841" s="49"/>
      <c r="C841" s="47"/>
      <c r="D841" s="47"/>
      <c r="E841" s="47"/>
      <c r="F841" s="47"/>
    </row>
    <row r="842" customFormat="false" ht="15" hidden="false" customHeight="false" outlineLevel="0" collapsed="false">
      <c r="B842" s="49"/>
      <c r="C842" s="47"/>
      <c r="D842" s="47"/>
      <c r="E842" s="47"/>
      <c r="F842" s="47"/>
    </row>
    <row r="843" customFormat="false" ht="15" hidden="false" customHeight="false" outlineLevel="0" collapsed="false">
      <c r="B843" s="49"/>
      <c r="C843" s="47"/>
      <c r="D843" s="47"/>
      <c r="E843" s="47"/>
      <c r="F843" s="47"/>
    </row>
    <row r="844" customFormat="false" ht="15" hidden="false" customHeight="false" outlineLevel="0" collapsed="false">
      <c r="B844" s="49"/>
      <c r="C844" s="47"/>
      <c r="D844" s="47"/>
      <c r="E844" s="47"/>
      <c r="F844" s="47"/>
    </row>
    <row r="845" customFormat="false" ht="15" hidden="false" customHeight="false" outlineLevel="0" collapsed="false">
      <c r="B845" s="49"/>
      <c r="C845" s="47"/>
      <c r="D845" s="47"/>
      <c r="E845" s="47"/>
      <c r="F845" s="47"/>
    </row>
    <row r="846" customFormat="false" ht="15" hidden="false" customHeight="false" outlineLevel="0" collapsed="false">
      <c r="B846" s="49"/>
      <c r="C846" s="47"/>
      <c r="D846" s="47"/>
      <c r="E846" s="47"/>
      <c r="F846" s="47"/>
    </row>
    <row r="847" customFormat="false" ht="15" hidden="false" customHeight="false" outlineLevel="0" collapsed="false">
      <c r="B847" s="49"/>
      <c r="C847" s="47"/>
      <c r="D847" s="47"/>
      <c r="E847" s="47"/>
      <c r="F847" s="47"/>
    </row>
    <row r="848" customFormat="false" ht="15" hidden="false" customHeight="false" outlineLevel="0" collapsed="false">
      <c r="B848" s="49"/>
      <c r="C848" s="47"/>
      <c r="D848" s="47"/>
      <c r="E848" s="47"/>
      <c r="F848" s="47"/>
    </row>
    <row r="849" customFormat="false" ht="15" hidden="false" customHeight="false" outlineLevel="0" collapsed="false">
      <c r="B849" s="49"/>
      <c r="C849" s="47"/>
      <c r="D849" s="47"/>
      <c r="E849" s="47"/>
      <c r="F849" s="47"/>
    </row>
    <row r="850" customFormat="false" ht="15" hidden="false" customHeight="false" outlineLevel="0" collapsed="false">
      <c r="B850" s="49"/>
      <c r="C850" s="47"/>
      <c r="D850" s="47"/>
      <c r="E850" s="47"/>
      <c r="F850" s="47"/>
    </row>
    <row r="851" customFormat="false" ht="15" hidden="false" customHeight="false" outlineLevel="0" collapsed="false">
      <c r="B851" s="49"/>
      <c r="C851" s="47"/>
      <c r="D851" s="47"/>
      <c r="E851" s="47"/>
      <c r="F851" s="47"/>
    </row>
    <row r="852" customFormat="false" ht="15" hidden="false" customHeight="false" outlineLevel="0" collapsed="false">
      <c r="B852" s="49"/>
      <c r="C852" s="47"/>
      <c r="D852" s="47"/>
      <c r="E852" s="47"/>
      <c r="F852" s="47"/>
    </row>
    <row r="853" customFormat="false" ht="15" hidden="false" customHeight="false" outlineLevel="0" collapsed="false">
      <c r="B853" s="49"/>
      <c r="C853" s="47"/>
      <c r="D853" s="47"/>
      <c r="E853" s="47"/>
      <c r="F853" s="47"/>
    </row>
    <row r="854" customFormat="false" ht="15" hidden="false" customHeight="false" outlineLevel="0" collapsed="false">
      <c r="B854" s="49"/>
      <c r="C854" s="47"/>
      <c r="D854" s="47"/>
      <c r="E854" s="47"/>
      <c r="F854" s="47"/>
    </row>
    <row r="855" customFormat="false" ht="15" hidden="false" customHeight="false" outlineLevel="0" collapsed="false">
      <c r="B855" s="49"/>
      <c r="C855" s="47"/>
      <c r="D855" s="47"/>
      <c r="E855" s="47"/>
      <c r="F855" s="47"/>
    </row>
    <row r="856" customFormat="false" ht="15" hidden="false" customHeight="false" outlineLevel="0" collapsed="false">
      <c r="B856" s="49"/>
      <c r="C856" s="47"/>
      <c r="D856" s="47"/>
      <c r="E856" s="47"/>
      <c r="F856" s="47"/>
    </row>
    <row r="857" customFormat="false" ht="15" hidden="false" customHeight="false" outlineLevel="0" collapsed="false">
      <c r="B857" s="49"/>
      <c r="C857" s="47"/>
      <c r="D857" s="47"/>
      <c r="E857" s="47"/>
      <c r="F857" s="47"/>
    </row>
    <row r="858" customFormat="false" ht="15" hidden="false" customHeight="false" outlineLevel="0" collapsed="false">
      <c r="B858" s="49"/>
      <c r="C858" s="47"/>
      <c r="D858" s="47"/>
      <c r="E858" s="47"/>
      <c r="F858" s="47"/>
    </row>
    <row r="859" customFormat="false" ht="15" hidden="false" customHeight="false" outlineLevel="0" collapsed="false">
      <c r="B859" s="49"/>
      <c r="C859" s="47"/>
      <c r="D859" s="47"/>
      <c r="E859" s="47"/>
      <c r="F859" s="47"/>
    </row>
    <row r="860" customFormat="false" ht="15" hidden="false" customHeight="false" outlineLevel="0" collapsed="false">
      <c r="B860" s="49"/>
      <c r="C860" s="47"/>
      <c r="D860" s="47"/>
      <c r="E860" s="47"/>
      <c r="F860" s="47"/>
    </row>
    <row r="861" customFormat="false" ht="15" hidden="false" customHeight="false" outlineLevel="0" collapsed="false">
      <c r="B861" s="49"/>
      <c r="C861" s="47"/>
      <c r="D861" s="47"/>
      <c r="E861" s="47"/>
      <c r="F861" s="47"/>
    </row>
    <row r="862" customFormat="false" ht="15" hidden="false" customHeight="false" outlineLevel="0" collapsed="false">
      <c r="B862" s="49"/>
      <c r="C862" s="47"/>
      <c r="D862" s="47"/>
      <c r="E862" s="47"/>
      <c r="F862" s="47"/>
    </row>
    <row r="863" customFormat="false" ht="15" hidden="false" customHeight="false" outlineLevel="0" collapsed="false">
      <c r="B863" s="49"/>
      <c r="C863" s="47"/>
      <c r="D863" s="47"/>
      <c r="E863" s="47"/>
      <c r="F863" s="47"/>
    </row>
    <row r="864" customFormat="false" ht="15" hidden="false" customHeight="false" outlineLevel="0" collapsed="false">
      <c r="B864" s="49"/>
      <c r="C864" s="47"/>
      <c r="D864" s="47"/>
      <c r="E864" s="47"/>
      <c r="F864" s="47"/>
    </row>
    <row r="865" customFormat="false" ht="15" hidden="false" customHeight="false" outlineLevel="0" collapsed="false">
      <c r="B865" s="49"/>
      <c r="C865" s="47"/>
      <c r="D865" s="47"/>
      <c r="E865" s="47"/>
      <c r="F865" s="47"/>
    </row>
    <row r="866" customFormat="false" ht="15" hidden="false" customHeight="false" outlineLevel="0" collapsed="false">
      <c r="B866" s="49"/>
      <c r="C866" s="47"/>
      <c r="D866" s="47"/>
      <c r="E866" s="47"/>
      <c r="F866" s="47"/>
    </row>
    <row r="867" customFormat="false" ht="15" hidden="false" customHeight="false" outlineLevel="0" collapsed="false">
      <c r="B867" s="49"/>
      <c r="C867" s="47"/>
      <c r="D867" s="47"/>
      <c r="E867" s="47"/>
      <c r="F867" s="47"/>
    </row>
    <row r="868" customFormat="false" ht="15" hidden="false" customHeight="false" outlineLevel="0" collapsed="false">
      <c r="B868" s="49"/>
      <c r="C868" s="47"/>
      <c r="D868" s="47"/>
      <c r="E868" s="47"/>
      <c r="F868" s="47"/>
    </row>
    <row r="869" customFormat="false" ht="15" hidden="false" customHeight="false" outlineLevel="0" collapsed="false">
      <c r="B869" s="49"/>
      <c r="C869" s="47"/>
      <c r="D869" s="47"/>
      <c r="E869" s="47"/>
      <c r="F869" s="47"/>
    </row>
    <row r="870" customFormat="false" ht="15" hidden="false" customHeight="false" outlineLevel="0" collapsed="false">
      <c r="B870" s="49"/>
      <c r="C870" s="47"/>
      <c r="D870" s="47"/>
      <c r="E870" s="47"/>
      <c r="F870" s="47"/>
    </row>
    <row r="871" customFormat="false" ht="15" hidden="false" customHeight="false" outlineLevel="0" collapsed="false">
      <c r="B871" s="49"/>
      <c r="C871" s="47"/>
      <c r="D871" s="47"/>
      <c r="E871" s="47"/>
      <c r="F871" s="47"/>
    </row>
    <row r="872" customFormat="false" ht="15" hidden="false" customHeight="false" outlineLevel="0" collapsed="false">
      <c r="B872" s="49"/>
      <c r="C872" s="47"/>
      <c r="D872" s="47"/>
      <c r="E872" s="47"/>
      <c r="F872" s="47"/>
    </row>
    <row r="873" customFormat="false" ht="15" hidden="false" customHeight="false" outlineLevel="0" collapsed="false">
      <c r="B873" s="49"/>
      <c r="C873" s="47"/>
      <c r="D873" s="47"/>
      <c r="E873" s="47"/>
      <c r="F873" s="47"/>
    </row>
    <row r="874" customFormat="false" ht="15" hidden="false" customHeight="false" outlineLevel="0" collapsed="false">
      <c r="B874" s="49"/>
      <c r="C874" s="47"/>
      <c r="D874" s="47"/>
      <c r="E874" s="47"/>
      <c r="F874" s="47"/>
    </row>
    <row r="875" customFormat="false" ht="15" hidden="false" customHeight="false" outlineLevel="0" collapsed="false">
      <c r="B875" s="49"/>
      <c r="C875" s="47"/>
      <c r="D875" s="47"/>
      <c r="E875" s="47"/>
      <c r="F875" s="47"/>
    </row>
    <row r="876" customFormat="false" ht="15" hidden="false" customHeight="false" outlineLevel="0" collapsed="false">
      <c r="B876" s="49"/>
      <c r="C876" s="47"/>
      <c r="D876" s="47"/>
      <c r="E876" s="47"/>
      <c r="F876" s="47"/>
    </row>
    <row r="877" customFormat="false" ht="15" hidden="false" customHeight="false" outlineLevel="0" collapsed="false">
      <c r="B877" s="49"/>
      <c r="C877" s="47"/>
      <c r="D877" s="47"/>
      <c r="E877" s="47"/>
      <c r="F877" s="47"/>
    </row>
    <row r="878" customFormat="false" ht="15" hidden="false" customHeight="false" outlineLevel="0" collapsed="false">
      <c r="B878" s="49"/>
      <c r="C878" s="47"/>
      <c r="D878" s="47"/>
      <c r="E878" s="47"/>
      <c r="F878" s="47"/>
    </row>
    <row r="879" customFormat="false" ht="15" hidden="false" customHeight="false" outlineLevel="0" collapsed="false">
      <c r="B879" s="49"/>
      <c r="C879" s="47"/>
      <c r="D879" s="47"/>
      <c r="E879" s="47"/>
      <c r="F879" s="47"/>
    </row>
    <row r="880" customFormat="false" ht="15" hidden="false" customHeight="false" outlineLevel="0" collapsed="false">
      <c r="B880" s="49"/>
      <c r="C880" s="47"/>
      <c r="D880" s="47"/>
      <c r="E880" s="47"/>
      <c r="F880" s="47"/>
    </row>
    <row r="881" customFormat="false" ht="15" hidden="false" customHeight="false" outlineLevel="0" collapsed="false">
      <c r="B881" s="49"/>
      <c r="C881" s="47"/>
      <c r="D881" s="47"/>
      <c r="E881" s="47"/>
      <c r="F881" s="47"/>
    </row>
    <row r="882" customFormat="false" ht="15" hidden="false" customHeight="false" outlineLevel="0" collapsed="false">
      <c r="B882" s="49"/>
      <c r="C882" s="47"/>
      <c r="D882" s="47"/>
      <c r="E882" s="47"/>
      <c r="F882" s="47"/>
    </row>
    <row r="883" customFormat="false" ht="15" hidden="false" customHeight="false" outlineLevel="0" collapsed="false">
      <c r="B883" s="49"/>
      <c r="C883" s="47"/>
      <c r="D883" s="47"/>
      <c r="E883" s="47"/>
      <c r="F883" s="47"/>
    </row>
    <row r="884" customFormat="false" ht="15" hidden="false" customHeight="false" outlineLevel="0" collapsed="false">
      <c r="B884" s="49"/>
      <c r="C884" s="47"/>
      <c r="D884" s="47"/>
      <c r="E884" s="47"/>
      <c r="F884" s="47"/>
    </row>
    <row r="885" customFormat="false" ht="15" hidden="false" customHeight="false" outlineLevel="0" collapsed="false">
      <c r="B885" s="49"/>
      <c r="C885" s="47"/>
      <c r="D885" s="47"/>
      <c r="E885" s="47"/>
      <c r="F885" s="47"/>
    </row>
    <row r="886" customFormat="false" ht="15" hidden="false" customHeight="false" outlineLevel="0" collapsed="false">
      <c r="B886" s="49"/>
      <c r="C886" s="47"/>
      <c r="D886" s="47"/>
      <c r="E886" s="47"/>
      <c r="F886" s="47"/>
    </row>
    <row r="887" customFormat="false" ht="15" hidden="false" customHeight="false" outlineLevel="0" collapsed="false">
      <c r="B887" s="49"/>
      <c r="C887" s="47"/>
      <c r="D887" s="47"/>
      <c r="E887" s="47"/>
      <c r="F887" s="47"/>
    </row>
    <row r="888" customFormat="false" ht="15" hidden="false" customHeight="false" outlineLevel="0" collapsed="false">
      <c r="B888" s="49"/>
      <c r="C888" s="47"/>
      <c r="D888" s="47"/>
      <c r="E888" s="47"/>
      <c r="F888" s="47"/>
    </row>
    <row r="889" customFormat="false" ht="15" hidden="false" customHeight="false" outlineLevel="0" collapsed="false">
      <c r="B889" s="49"/>
      <c r="C889" s="47"/>
      <c r="D889" s="47"/>
      <c r="E889" s="47"/>
      <c r="F889" s="47"/>
    </row>
    <row r="890" customFormat="false" ht="15" hidden="false" customHeight="false" outlineLevel="0" collapsed="false">
      <c r="B890" s="49"/>
      <c r="C890" s="47"/>
      <c r="D890" s="47"/>
      <c r="E890" s="47"/>
      <c r="F890" s="47"/>
    </row>
    <row r="891" customFormat="false" ht="15" hidden="false" customHeight="false" outlineLevel="0" collapsed="false">
      <c r="B891" s="49"/>
      <c r="C891" s="47"/>
      <c r="D891" s="47"/>
      <c r="E891" s="47"/>
      <c r="F891" s="47"/>
    </row>
    <row r="892" customFormat="false" ht="15" hidden="false" customHeight="false" outlineLevel="0" collapsed="false">
      <c r="B892" s="49"/>
      <c r="C892" s="47"/>
      <c r="D892" s="47"/>
      <c r="E892" s="47"/>
      <c r="F892" s="47"/>
    </row>
    <row r="893" customFormat="false" ht="15" hidden="false" customHeight="false" outlineLevel="0" collapsed="false">
      <c r="B893" s="49"/>
      <c r="C893" s="47"/>
      <c r="D893" s="47"/>
      <c r="E893" s="47"/>
      <c r="F893" s="47"/>
    </row>
    <row r="894" customFormat="false" ht="15" hidden="false" customHeight="false" outlineLevel="0" collapsed="false">
      <c r="B894" s="49"/>
      <c r="C894" s="47"/>
      <c r="D894" s="47"/>
      <c r="E894" s="47"/>
      <c r="F894" s="47"/>
    </row>
    <row r="895" customFormat="false" ht="15" hidden="false" customHeight="false" outlineLevel="0" collapsed="false">
      <c r="B895" s="49"/>
      <c r="C895" s="47"/>
      <c r="D895" s="47"/>
      <c r="E895" s="47"/>
      <c r="F895" s="47"/>
    </row>
    <row r="896" customFormat="false" ht="15" hidden="false" customHeight="false" outlineLevel="0" collapsed="false">
      <c r="B896" s="49"/>
      <c r="C896" s="47"/>
      <c r="D896" s="47"/>
      <c r="E896" s="47"/>
      <c r="F896" s="47"/>
    </row>
    <row r="897" customFormat="false" ht="15" hidden="false" customHeight="false" outlineLevel="0" collapsed="false">
      <c r="B897" s="49"/>
      <c r="C897" s="47"/>
      <c r="D897" s="47"/>
      <c r="E897" s="47"/>
      <c r="F897" s="47"/>
    </row>
    <row r="898" customFormat="false" ht="15" hidden="false" customHeight="false" outlineLevel="0" collapsed="false">
      <c r="B898" s="49"/>
      <c r="C898" s="47"/>
      <c r="D898" s="47"/>
      <c r="E898" s="47"/>
      <c r="F898" s="47"/>
    </row>
    <row r="899" customFormat="false" ht="15" hidden="false" customHeight="false" outlineLevel="0" collapsed="false">
      <c r="B899" s="49"/>
      <c r="C899" s="47"/>
      <c r="D899" s="47"/>
      <c r="E899" s="47"/>
      <c r="F899" s="47"/>
    </row>
    <row r="900" customFormat="false" ht="15" hidden="false" customHeight="false" outlineLevel="0" collapsed="false">
      <c r="B900" s="49"/>
      <c r="C900" s="47"/>
      <c r="D900" s="47"/>
      <c r="E900" s="47"/>
      <c r="F900" s="47"/>
    </row>
    <row r="901" customFormat="false" ht="15" hidden="false" customHeight="false" outlineLevel="0" collapsed="false">
      <c r="B901" s="49"/>
      <c r="C901" s="47"/>
      <c r="D901" s="47"/>
      <c r="E901" s="47"/>
      <c r="F901" s="47"/>
    </row>
    <row r="902" customFormat="false" ht="15" hidden="false" customHeight="false" outlineLevel="0" collapsed="false">
      <c r="B902" s="49"/>
      <c r="C902" s="47"/>
      <c r="D902" s="47"/>
      <c r="E902" s="47"/>
      <c r="F902" s="47"/>
    </row>
    <row r="903" customFormat="false" ht="15" hidden="false" customHeight="false" outlineLevel="0" collapsed="false">
      <c r="B903" s="49"/>
      <c r="C903" s="47"/>
      <c r="D903" s="47"/>
      <c r="E903" s="47"/>
      <c r="F903" s="47"/>
    </row>
    <row r="904" customFormat="false" ht="15" hidden="false" customHeight="false" outlineLevel="0" collapsed="false">
      <c r="B904" s="49"/>
      <c r="C904" s="47"/>
      <c r="D904" s="47"/>
      <c r="E904" s="47"/>
      <c r="F904" s="47"/>
    </row>
    <row r="905" customFormat="false" ht="15" hidden="false" customHeight="false" outlineLevel="0" collapsed="false">
      <c r="B905" s="49"/>
      <c r="C905" s="47"/>
      <c r="D905" s="47"/>
      <c r="E905" s="47"/>
      <c r="F905" s="47"/>
    </row>
    <row r="906" customFormat="false" ht="15" hidden="false" customHeight="false" outlineLevel="0" collapsed="false">
      <c r="B906" s="49"/>
      <c r="C906" s="47"/>
      <c r="D906" s="47"/>
      <c r="E906" s="47"/>
      <c r="F906" s="47"/>
    </row>
    <row r="907" customFormat="false" ht="15" hidden="false" customHeight="false" outlineLevel="0" collapsed="false">
      <c r="B907" s="49"/>
      <c r="C907" s="47"/>
      <c r="D907" s="47"/>
      <c r="E907" s="47"/>
      <c r="F907" s="47"/>
    </row>
    <row r="908" customFormat="false" ht="15" hidden="false" customHeight="false" outlineLevel="0" collapsed="false">
      <c r="B908" s="49"/>
      <c r="C908" s="47"/>
      <c r="D908" s="47"/>
      <c r="E908" s="47"/>
      <c r="F908" s="47"/>
    </row>
    <row r="909" customFormat="false" ht="15" hidden="false" customHeight="false" outlineLevel="0" collapsed="false">
      <c r="B909" s="49"/>
      <c r="C909" s="47"/>
      <c r="D909" s="47"/>
      <c r="E909" s="47"/>
      <c r="F909" s="47"/>
    </row>
    <row r="910" customFormat="false" ht="15" hidden="false" customHeight="false" outlineLevel="0" collapsed="false">
      <c r="B910" s="49"/>
      <c r="C910" s="47"/>
      <c r="D910" s="47"/>
      <c r="E910" s="47"/>
      <c r="F910" s="47"/>
    </row>
    <row r="911" customFormat="false" ht="15" hidden="false" customHeight="false" outlineLevel="0" collapsed="false">
      <c r="B911" s="49"/>
      <c r="C911" s="47"/>
      <c r="D911" s="47"/>
      <c r="E911" s="47"/>
      <c r="F911" s="47"/>
    </row>
    <row r="912" customFormat="false" ht="15" hidden="false" customHeight="false" outlineLevel="0" collapsed="false">
      <c r="B912" s="49"/>
      <c r="C912" s="47"/>
      <c r="D912" s="47"/>
      <c r="E912" s="47"/>
      <c r="F912" s="47"/>
    </row>
    <row r="913" customFormat="false" ht="15" hidden="false" customHeight="false" outlineLevel="0" collapsed="false">
      <c r="B913" s="49"/>
      <c r="C913" s="47"/>
      <c r="D913" s="47"/>
      <c r="E913" s="47"/>
      <c r="F913" s="47"/>
    </row>
    <row r="914" customFormat="false" ht="15" hidden="false" customHeight="false" outlineLevel="0" collapsed="false">
      <c r="B914" s="49"/>
      <c r="C914" s="47"/>
      <c r="D914" s="47"/>
      <c r="E914" s="47"/>
      <c r="F914" s="47"/>
    </row>
    <row r="915" customFormat="false" ht="15" hidden="false" customHeight="false" outlineLevel="0" collapsed="false">
      <c r="B915" s="49"/>
      <c r="C915" s="47"/>
      <c r="D915" s="47"/>
      <c r="E915" s="47"/>
      <c r="F915" s="47"/>
    </row>
    <row r="916" customFormat="false" ht="15" hidden="false" customHeight="false" outlineLevel="0" collapsed="false">
      <c r="B916" s="49"/>
      <c r="C916" s="47"/>
      <c r="D916" s="47"/>
      <c r="E916" s="47"/>
      <c r="F916" s="47"/>
    </row>
    <row r="917" customFormat="false" ht="15" hidden="false" customHeight="false" outlineLevel="0" collapsed="false">
      <c r="B917" s="49"/>
      <c r="C917" s="47"/>
      <c r="D917" s="47"/>
      <c r="E917" s="47"/>
      <c r="F917" s="47"/>
    </row>
    <row r="918" customFormat="false" ht="15" hidden="false" customHeight="false" outlineLevel="0" collapsed="false">
      <c r="B918" s="49"/>
      <c r="C918" s="47"/>
      <c r="D918" s="47"/>
      <c r="E918" s="47"/>
      <c r="F918" s="47"/>
    </row>
    <row r="919" customFormat="false" ht="15" hidden="false" customHeight="false" outlineLevel="0" collapsed="false">
      <c r="B919" s="49"/>
      <c r="C919" s="47"/>
      <c r="D919" s="47"/>
      <c r="E919" s="47"/>
      <c r="F919" s="47"/>
    </row>
    <row r="920" customFormat="false" ht="15" hidden="false" customHeight="false" outlineLevel="0" collapsed="false">
      <c r="B920" s="49"/>
      <c r="C920" s="47"/>
      <c r="D920" s="47"/>
      <c r="E920" s="47"/>
      <c r="F920" s="47"/>
    </row>
    <row r="921" customFormat="false" ht="15" hidden="false" customHeight="false" outlineLevel="0" collapsed="false">
      <c r="B921" s="49"/>
      <c r="C921" s="47"/>
      <c r="D921" s="47"/>
      <c r="E921" s="47"/>
      <c r="F921" s="47"/>
    </row>
    <row r="922" customFormat="false" ht="15" hidden="false" customHeight="false" outlineLevel="0" collapsed="false">
      <c r="B922" s="49"/>
      <c r="C922" s="47"/>
      <c r="D922" s="47"/>
      <c r="E922" s="47"/>
      <c r="F922" s="47"/>
    </row>
    <row r="923" customFormat="false" ht="15" hidden="false" customHeight="false" outlineLevel="0" collapsed="false">
      <c r="B923" s="49"/>
      <c r="C923" s="47"/>
      <c r="D923" s="47"/>
      <c r="E923" s="47"/>
      <c r="F923" s="47"/>
    </row>
    <row r="924" customFormat="false" ht="15" hidden="false" customHeight="false" outlineLevel="0" collapsed="false">
      <c r="B924" s="49"/>
      <c r="C924" s="47"/>
      <c r="D924" s="47"/>
      <c r="E924" s="47"/>
      <c r="F924" s="47"/>
    </row>
    <row r="925" customFormat="false" ht="15" hidden="false" customHeight="false" outlineLevel="0" collapsed="false">
      <c r="B925" s="49"/>
      <c r="C925" s="47"/>
      <c r="D925" s="47"/>
      <c r="E925" s="47"/>
      <c r="F925" s="47"/>
    </row>
    <row r="926" customFormat="false" ht="15" hidden="false" customHeight="false" outlineLevel="0" collapsed="false">
      <c r="B926" s="49"/>
      <c r="C926" s="47"/>
      <c r="D926" s="47"/>
      <c r="E926" s="47"/>
      <c r="F926" s="47"/>
    </row>
    <row r="927" customFormat="false" ht="15" hidden="false" customHeight="false" outlineLevel="0" collapsed="false">
      <c r="B927" s="49"/>
      <c r="C927" s="47"/>
      <c r="D927" s="47"/>
      <c r="E927" s="47"/>
      <c r="F927" s="47"/>
    </row>
    <row r="928" customFormat="false" ht="15" hidden="false" customHeight="false" outlineLevel="0" collapsed="false">
      <c r="B928" s="49"/>
      <c r="C928" s="47"/>
      <c r="D928" s="47"/>
      <c r="E928" s="47"/>
      <c r="F928" s="47"/>
    </row>
    <row r="929" customFormat="false" ht="15" hidden="false" customHeight="false" outlineLevel="0" collapsed="false">
      <c r="B929" s="49"/>
      <c r="C929" s="47"/>
      <c r="D929" s="47"/>
      <c r="E929" s="47"/>
      <c r="F929" s="47"/>
    </row>
    <row r="930" customFormat="false" ht="15" hidden="false" customHeight="false" outlineLevel="0" collapsed="false">
      <c r="B930" s="49"/>
      <c r="C930" s="47"/>
      <c r="D930" s="47"/>
      <c r="E930" s="47"/>
      <c r="F930" s="47"/>
    </row>
    <row r="931" customFormat="false" ht="15" hidden="false" customHeight="false" outlineLevel="0" collapsed="false">
      <c r="B931" s="49"/>
      <c r="C931" s="47"/>
      <c r="D931" s="47"/>
      <c r="E931" s="47"/>
      <c r="F931" s="47"/>
    </row>
    <row r="932" customFormat="false" ht="15" hidden="false" customHeight="false" outlineLevel="0" collapsed="false">
      <c r="B932" s="49"/>
      <c r="C932" s="47"/>
      <c r="D932" s="47"/>
      <c r="E932" s="47"/>
      <c r="F932" s="47"/>
    </row>
    <row r="933" customFormat="false" ht="15" hidden="false" customHeight="false" outlineLevel="0" collapsed="false">
      <c r="B933" s="49"/>
      <c r="C933" s="47"/>
      <c r="D933" s="47"/>
      <c r="E933" s="47"/>
      <c r="F933" s="47"/>
    </row>
    <row r="934" customFormat="false" ht="15" hidden="false" customHeight="false" outlineLevel="0" collapsed="false">
      <c r="B934" s="49"/>
      <c r="C934" s="47"/>
      <c r="D934" s="47"/>
      <c r="E934" s="47"/>
      <c r="F934" s="47"/>
    </row>
    <row r="935" customFormat="false" ht="15" hidden="false" customHeight="false" outlineLevel="0" collapsed="false">
      <c r="B935" s="49"/>
      <c r="C935" s="47"/>
      <c r="D935" s="47"/>
      <c r="E935" s="47"/>
      <c r="F935" s="47"/>
    </row>
    <row r="936" customFormat="false" ht="15" hidden="false" customHeight="false" outlineLevel="0" collapsed="false">
      <c r="B936" s="49"/>
      <c r="C936" s="47"/>
      <c r="D936" s="47"/>
      <c r="E936" s="47"/>
      <c r="F936" s="47"/>
    </row>
    <row r="937" customFormat="false" ht="15" hidden="false" customHeight="false" outlineLevel="0" collapsed="false">
      <c r="B937" s="49"/>
      <c r="C937" s="47"/>
      <c r="D937" s="47"/>
      <c r="E937" s="47"/>
      <c r="F937" s="47"/>
    </row>
    <row r="938" customFormat="false" ht="15" hidden="false" customHeight="false" outlineLevel="0" collapsed="false">
      <c r="B938" s="49"/>
      <c r="C938" s="47"/>
      <c r="D938" s="47"/>
      <c r="E938" s="47"/>
      <c r="F938" s="47"/>
    </row>
    <row r="939" customFormat="false" ht="15" hidden="false" customHeight="false" outlineLevel="0" collapsed="false">
      <c r="B939" s="49"/>
      <c r="C939" s="47"/>
      <c r="D939" s="47"/>
      <c r="E939" s="47"/>
      <c r="F939" s="47"/>
    </row>
    <row r="940" customFormat="false" ht="15" hidden="false" customHeight="false" outlineLevel="0" collapsed="false">
      <c r="B940" s="49"/>
      <c r="C940" s="47"/>
      <c r="D940" s="47"/>
      <c r="E940" s="47"/>
      <c r="F940" s="47"/>
    </row>
    <row r="941" customFormat="false" ht="15" hidden="false" customHeight="false" outlineLevel="0" collapsed="false">
      <c r="B941" s="49"/>
      <c r="C941" s="47"/>
      <c r="D941" s="47"/>
      <c r="E941" s="47"/>
      <c r="F941" s="47"/>
    </row>
    <row r="942" customFormat="false" ht="15" hidden="false" customHeight="false" outlineLevel="0" collapsed="false">
      <c r="B942" s="49"/>
      <c r="C942" s="47"/>
      <c r="D942" s="47"/>
      <c r="E942" s="47"/>
      <c r="F942" s="47"/>
    </row>
    <row r="943" customFormat="false" ht="15" hidden="false" customHeight="false" outlineLevel="0" collapsed="false">
      <c r="B943" s="49"/>
      <c r="C943" s="47"/>
      <c r="D943" s="47"/>
      <c r="E943" s="47"/>
      <c r="F943" s="47"/>
    </row>
    <row r="944" customFormat="false" ht="15" hidden="false" customHeight="false" outlineLevel="0" collapsed="false">
      <c r="B944" s="49"/>
      <c r="C944" s="47"/>
      <c r="D944" s="47"/>
      <c r="E944" s="47"/>
      <c r="F944" s="47"/>
    </row>
    <row r="945" customFormat="false" ht="15" hidden="false" customHeight="false" outlineLevel="0" collapsed="false">
      <c r="B945" s="49"/>
      <c r="C945" s="47"/>
      <c r="D945" s="47"/>
      <c r="E945" s="47"/>
      <c r="F945" s="47"/>
    </row>
    <row r="946" customFormat="false" ht="15" hidden="false" customHeight="false" outlineLevel="0" collapsed="false">
      <c r="B946" s="49"/>
      <c r="C946" s="47"/>
      <c r="D946" s="47"/>
      <c r="E946" s="47"/>
      <c r="F946" s="47"/>
    </row>
    <row r="947" customFormat="false" ht="15" hidden="false" customHeight="false" outlineLevel="0" collapsed="false">
      <c r="B947" s="49"/>
      <c r="C947" s="47"/>
      <c r="D947" s="47"/>
      <c r="E947" s="47"/>
      <c r="F947" s="47"/>
    </row>
    <row r="948" customFormat="false" ht="15" hidden="false" customHeight="false" outlineLevel="0" collapsed="false">
      <c r="B948" s="49"/>
      <c r="C948" s="47"/>
      <c r="D948" s="47"/>
      <c r="E948" s="47"/>
      <c r="F948" s="47"/>
    </row>
    <row r="949" customFormat="false" ht="15" hidden="false" customHeight="false" outlineLevel="0" collapsed="false">
      <c r="B949" s="49"/>
      <c r="C949" s="47"/>
      <c r="D949" s="47"/>
      <c r="E949" s="47"/>
      <c r="F949" s="47"/>
    </row>
    <row r="950" customFormat="false" ht="15" hidden="false" customHeight="false" outlineLevel="0" collapsed="false">
      <c r="B950" s="49"/>
      <c r="C950" s="47"/>
      <c r="D950" s="47"/>
      <c r="E950" s="47"/>
      <c r="F950" s="47"/>
    </row>
    <row r="951" customFormat="false" ht="15" hidden="false" customHeight="false" outlineLevel="0" collapsed="false">
      <c r="B951" s="49"/>
      <c r="C951" s="47"/>
      <c r="D951" s="47"/>
      <c r="E951" s="47"/>
      <c r="F951" s="47"/>
    </row>
    <row r="952" customFormat="false" ht="15" hidden="false" customHeight="false" outlineLevel="0" collapsed="false">
      <c r="B952" s="49"/>
      <c r="C952" s="47"/>
      <c r="D952" s="47"/>
      <c r="E952" s="47"/>
      <c r="F952" s="47"/>
    </row>
    <row r="953" customFormat="false" ht="15" hidden="false" customHeight="false" outlineLevel="0" collapsed="false">
      <c r="B953" s="49"/>
      <c r="C953" s="47"/>
      <c r="D953" s="47"/>
      <c r="E953" s="47"/>
      <c r="F953" s="47"/>
    </row>
    <row r="954" customFormat="false" ht="15" hidden="false" customHeight="false" outlineLevel="0" collapsed="false">
      <c r="B954" s="49"/>
      <c r="C954" s="47"/>
      <c r="D954" s="47"/>
      <c r="E954" s="47"/>
      <c r="F954" s="47"/>
    </row>
    <row r="955" customFormat="false" ht="15" hidden="false" customHeight="false" outlineLevel="0" collapsed="false">
      <c r="B955" s="49"/>
      <c r="C955" s="47"/>
      <c r="D955" s="47"/>
      <c r="E955" s="47"/>
      <c r="F955" s="47"/>
    </row>
    <row r="956" customFormat="false" ht="15" hidden="false" customHeight="false" outlineLevel="0" collapsed="false">
      <c r="B956" s="49"/>
      <c r="C956" s="47"/>
      <c r="D956" s="47"/>
      <c r="E956" s="47"/>
      <c r="F956" s="47"/>
    </row>
    <row r="957" customFormat="false" ht="15" hidden="false" customHeight="false" outlineLevel="0" collapsed="false">
      <c r="B957" s="49"/>
      <c r="C957" s="47"/>
      <c r="D957" s="47"/>
      <c r="E957" s="47"/>
      <c r="F957" s="47"/>
    </row>
    <row r="958" customFormat="false" ht="15" hidden="false" customHeight="false" outlineLevel="0" collapsed="false">
      <c r="B958" s="49"/>
      <c r="C958" s="47"/>
      <c r="D958" s="47"/>
      <c r="E958" s="47"/>
      <c r="F958" s="47"/>
    </row>
    <row r="959" customFormat="false" ht="15" hidden="false" customHeight="false" outlineLevel="0" collapsed="false">
      <c r="B959" s="49"/>
      <c r="C959" s="47"/>
      <c r="D959" s="47"/>
      <c r="E959" s="47"/>
      <c r="F959" s="47"/>
    </row>
    <row r="960" customFormat="false" ht="15" hidden="false" customHeight="false" outlineLevel="0" collapsed="false">
      <c r="B960" s="49"/>
      <c r="C960" s="47"/>
      <c r="D960" s="47"/>
      <c r="E960" s="47"/>
      <c r="F960" s="47"/>
    </row>
    <row r="961" customFormat="false" ht="15" hidden="false" customHeight="false" outlineLevel="0" collapsed="false">
      <c r="B961" s="49"/>
      <c r="C961" s="47"/>
      <c r="D961" s="47"/>
      <c r="E961" s="47"/>
      <c r="F961" s="47"/>
    </row>
    <row r="962" customFormat="false" ht="15" hidden="false" customHeight="false" outlineLevel="0" collapsed="false">
      <c r="B962" s="49"/>
      <c r="C962" s="47"/>
      <c r="D962" s="47"/>
      <c r="E962" s="47"/>
      <c r="F962" s="47"/>
    </row>
    <row r="963" customFormat="false" ht="15" hidden="false" customHeight="false" outlineLevel="0" collapsed="false">
      <c r="B963" s="49"/>
      <c r="C963" s="47"/>
      <c r="D963" s="47"/>
      <c r="E963" s="47"/>
      <c r="F963" s="47"/>
    </row>
    <row r="964" customFormat="false" ht="15" hidden="false" customHeight="false" outlineLevel="0" collapsed="false">
      <c r="B964" s="49"/>
      <c r="C964" s="47"/>
      <c r="D964" s="47"/>
      <c r="E964" s="47"/>
      <c r="F964" s="47"/>
    </row>
    <row r="965" customFormat="false" ht="15" hidden="false" customHeight="false" outlineLevel="0" collapsed="false">
      <c r="B965" s="49"/>
      <c r="C965" s="47"/>
      <c r="D965" s="47"/>
      <c r="E965" s="47"/>
      <c r="F965" s="47"/>
    </row>
    <row r="966" customFormat="false" ht="15" hidden="false" customHeight="false" outlineLevel="0" collapsed="false">
      <c r="B966" s="49"/>
      <c r="C966" s="47"/>
      <c r="D966" s="47"/>
      <c r="E966" s="47"/>
      <c r="F966" s="47"/>
    </row>
    <row r="967" customFormat="false" ht="15" hidden="false" customHeight="false" outlineLevel="0" collapsed="false">
      <c r="B967" s="49"/>
      <c r="C967" s="47"/>
      <c r="D967" s="47"/>
      <c r="E967" s="47"/>
      <c r="F967" s="47"/>
    </row>
    <row r="968" customFormat="false" ht="15" hidden="false" customHeight="false" outlineLevel="0" collapsed="false">
      <c r="B968" s="49"/>
      <c r="C968" s="47"/>
      <c r="D968" s="47"/>
      <c r="E968" s="47"/>
      <c r="F968" s="47"/>
    </row>
    <row r="969" customFormat="false" ht="15" hidden="false" customHeight="false" outlineLevel="0" collapsed="false">
      <c r="B969" s="49"/>
      <c r="C969" s="47"/>
      <c r="D969" s="47"/>
      <c r="E969" s="47"/>
      <c r="F969" s="47"/>
    </row>
    <row r="970" customFormat="false" ht="15" hidden="false" customHeight="false" outlineLevel="0" collapsed="false">
      <c r="B970" s="49"/>
      <c r="C970" s="47"/>
      <c r="D970" s="47"/>
      <c r="E970" s="47"/>
      <c r="F970" s="47"/>
    </row>
    <row r="971" customFormat="false" ht="15" hidden="false" customHeight="false" outlineLevel="0" collapsed="false">
      <c r="B971" s="49"/>
      <c r="C971" s="47"/>
      <c r="D971" s="47"/>
      <c r="E971" s="47"/>
      <c r="F971" s="47"/>
    </row>
    <row r="972" customFormat="false" ht="15" hidden="false" customHeight="false" outlineLevel="0" collapsed="false">
      <c r="B972" s="49"/>
      <c r="C972" s="47"/>
      <c r="D972" s="47"/>
      <c r="E972" s="47"/>
      <c r="F972" s="47"/>
    </row>
    <row r="973" customFormat="false" ht="15" hidden="false" customHeight="false" outlineLevel="0" collapsed="false">
      <c r="B973" s="49"/>
      <c r="C973" s="47"/>
      <c r="D973" s="47"/>
      <c r="E973" s="47"/>
      <c r="F973" s="47"/>
    </row>
    <row r="974" customFormat="false" ht="15" hidden="false" customHeight="false" outlineLevel="0" collapsed="false">
      <c r="B974" s="49"/>
      <c r="C974" s="47"/>
      <c r="D974" s="47"/>
      <c r="E974" s="47"/>
      <c r="F974" s="47"/>
    </row>
    <row r="975" customFormat="false" ht="15" hidden="false" customHeight="false" outlineLevel="0" collapsed="false">
      <c r="B975" s="49"/>
      <c r="C975" s="47"/>
      <c r="D975" s="47"/>
      <c r="E975" s="47"/>
      <c r="F975" s="47"/>
    </row>
    <row r="976" customFormat="false" ht="15" hidden="false" customHeight="false" outlineLevel="0" collapsed="false">
      <c r="B976" s="49"/>
      <c r="C976" s="47"/>
      <c r="D976" s="47"/>
      <c r="E976" s="47"/>
      <c r="F976" s="47"/>
    </row>
    <row r="977" customFormat="false" ht="15" hidden="false" customHeight="false" outlineLevel="0" collapsed="false">
      <c r="B977" s="49"/>
      <c r="C977" s="47"/>
      <c r="D977" s="47"/>
      <c r="E977" s="47"/>
      <c r="F977" s="47"/>
    </row>
    <row r="978" customFormat="false" ht="15" hidden="false" customHeight="false" outlineLevel="0" collapsed="false">
      <c r="B978" s="49"/>
      <c r="C978" s="47"/>
      <c r="D978" s="47"/>
      <c r="E978" s="47"/>
      <c r="F978" s="47"/>
    </row>
    <row r="979" customFormat="false" ht="15" hidden="false" customHeight="false" outlineLevel="0" collapsed="false">
      <c r="B979" s="49"/>
      <c r="C979" s="47"/>
      <c r="D979" s="47"/>
      <c r="E979" s="47"/>
      <c r="F979" s="47"/>
    </row>
    <row r="980" customFormat="false" ht="15" hidden="false" customHeight="false" outlineLevel="0" collapsed="false">
      <c r="B980" s="49"/>
      <c r="C980" s="47"/>
      <c r="D980" s="47"/>
      <c r="E980" s="47"/>
      <c r="F980" s="47"/>
    </row>
    <row r="981" customFormat="false" ht="15" hidden="false" customHeight="false" outlineLevel="0" collapsed="false">
      <c r="B981" s="49"/>
      <c r="C981" s="47"/>
      <c r="D981" s="47"/>
      <c r="E981" s="47"/>
      <c r="F981" s="47"/>
    </row>
    <row r="982" customFormat="false" ht="15" hidden="false" customHeight="false" outlineLevel="0" collapsed="false">
      <c r="B982" s="49"/>
      <c r="C982" s="47"/>
      <c r="D982" s="47"/>
      <c r="E982" s="47"/>
      <c r="F982" s="47"/>
    </row>
    <row r="983" customFormat="false" ht="15" hidden="false" customHeight="false" outlineLevel="0" collapsed="false">
      <c r="B983" s="49"/>
      <c r="C983" s="47"/>
      <c r="D983" s="47"/>
      <c r="E983" s="47"/>
      <c r="F983" s="47"/>
    </row>
    <row r="984" customFormat="false" ht="15" hidden="false" customHeight="false" outlineLevel="0" collapsed="false">
      <c r="B984" s="49"/>
      <c r="C984" s="47"/>
      <c r="D984" s="47"/>
      <c r="E984" s="47"/>
      <c r="F984" s="47"/>
    </row>
    <row r="985" customFormat="false" ht="15" hidden="false" customHeight="false" outlineLevel="0" collapsed="false">
      <c r="B985" s="49"/>
      <c r="C985" s="47"/>
      <c r="D985" s="47"/>
      <c r="E985" s="47"/>
      <c r="F985" s="47"/>
    </row>
    <row r="986" customFormat="false" ht="15" hidden="false" customHeight="false" outlineLevel="0" collapsed="false">
      <c r="B986" s="49"/>
      <c r="C986" s="47"/>
      <c r="D986" s="47"/>
      <c r="E986" s="47"/>
      <c r="F986" s="47"/>
    </row>
    <row r="987" customFormat="false" ht="15" hidden="false" customHeight="false" outlineLevel="0" collapsed="false">
      <c r="B987" s="49"/>
      <c r="C987" s="47"/>
      <c r="D987" s="47"/>
      <c r="E987" s="47"/>
      <c r="F987" s="47"/>
    </row>
    <row r="988" customFormat="false" ht="15" hidden="false" customHeight="false" outlineLevel="0" collapsed="false">
      <c r="B988" s="49"/>
      <c r="C988" s="47"/>
      <c r="D988" s="47"/>
      <c r="E988" s="47"/>
      <c r="F988" s="47"/>
    </row>
    <row r="989" customFormat="false" ht="15" hidden="false" customHeight="false" outlineLevel="0" collapsed="false">
      <c r="B989" s="49"/>
      <c r="C989" s="47"/>
      <c r="D989" s="47"/>
      <c r="E989" s="47"/>
      <c r="F989" s="47"/>
    </row>
    <row r="990" customFormat="false" ht="15" hidden="false" customHeight="false" outlineLevel="0" collapsed="false">
      <c r="B990" s="49"/>
      <c r="C990" s="47"/>
      <c r="D990" s="47"/>
      <c r="E990" s="47"/>
      <c r="F990" s="47"/>
    </row>
    <row r="991" customFormat="false" ht="15" hidden="false" customHeight="false" outlineLevel="0" collapsed="false">
      <c r="B991" s="49"/>
      <c r="C991" s="47"/>
      <c r="D991" s="47"/>
      <c r="E991" s="47"/>
      <c r="F991" s="47"/>
    </row>
    <row r="992" customFormat="false" ht="15" hidden="false" customHeight="false" outlineLevel="0" collapsed="false">
      <c r="B992" s="49"/>
      <c r="C992" s="47"/>
      <c r="D992" s="47"/>
      <c r="E992" s="47"/>
      <c r="F992" s="47"/>
    </row>
    <row r="993" customFormat="false" ht="15" hidden="false" customHeight="false" outlineLevel="0" collapsed="false">
      <c r="B993" s="49"/>
      <c r="C993" s="47"/>
      <c r="D993" s="47"/>
      <c r="E993" s="47"/>
      <c r="F993" s="47"/>
    </row>
    <row r="994" customFormat="false" ht="15" hidden="false" customHeight="false" outlineLevel="0" collapsed="false">
      <c r="B994" s="49"/>
      <c r="C994" s="47"/>
      <c r="D994" s="47"/>
      <c r="E994" s="47"/>
      <c r="F994" s="47"/>
    </row>
    <row r="995" customFormat="false" ht="15" hidden="false" customHeight="false" outlineLevel="0" collapsed="false">
      <c r="B995" s="49"/>
      <c r="C995" s="47"/>
      <c r="D995" s="47"/>
      <c r="E995" s="47"/>
      <c r="F995" s="47"/>
    </row>
    <row r="996" customFormat="false" ht="15" hidden="false" customHeight="false" outlineLevel="0" collapsed="false">
      <c r="B996" s="49"/>
      <c r="C996" s="47"/>
      <c r="D996" s="47"/>
      <c r="E996" s="47"/>
      <c r="F996" s="47"/>
    </row>
    <row r="997" customFormat="false" ht="15" hidden="false" customHeight="false" outlineLevel="0" collapsed="false">
      <c r="B997" s="49"/>
      <c r="C997" s="47"/>
      <c r="D997" s="47"/>
      <c r="E997" s="47"/>
      <c r="F997" s="47"/>
    </row>
    <row r="998" customFormat="false" ht="15" hidden="false" customHeight="false" outlineLevel="0" collapsed="false">
      <c r="B998" s="49"/>
      <c r="C998" s="47"/>
      <c r="D998" s="47"/>
      <c r="E998" s="47"/>
      <c r="F998" s="47"/>
    </row>
    <row r="999" customFormat="false" ht="15" hidden="false" customHeight="false" outlineLevel="0" collapsed="false">
      <c r="B999" s="49"/>
      <c r="C999" s="47"/>
      <c r="D999" s="47"/>
      <c r="E999" s="47"/>
      <c r="F999" s="47"/>
    </row>
    <row r="1000" customFormat="false" ht="15" hidden="false" customHeight="false" outlineLevel="0" collapsed="false">
      <c r="B1000" s="49"/>
      <c r="C1000" s="47"/>
      <c r="D1000" s="47"/>
      <c r="E1000" s="47"/>
      <c r="F1000" s="47"/>
    </row>
    <row r="1001" customFormat="false" ht="15" hidden="false" customHeight="false" outlineLevel="0" collapsed="false">
      <c r="B1001" s="49"/>
      <c r="C1001" s="47"/>
      <c r="D1001" s="47"/>
      <c r="E1001" s="47"/>
      <c r="F1001" s="47"/>
    </row>
    <row r="1002" customFormat="false" ht="15" hidden="false" customHeight="false" outlineLevel="0" collapsed="false">
      <c r="B1002" s="49"/>
      <c r="C1002" s="47"/>
      <c r="D1002" s="47"/>
      <c r="E1002" s="47"/>
      <c r="F1002" s="47"/>
    </row>
    <row r="1003" customFormat="false" ht="15" hidden="false" customHeight="false" outlineLevel="0" collapsed="false">
      <c r="B1003" s="49"/>
      <c r="C1003" s="47"/>
      <c r="D1003" s="47"/>
      <c r="E1003" s="47"/>
      <c r="F1003" s="47"/>
    </row>
    <row r="1004" customFormat="false" ht="15" hidden="false" customHeight="false" outlineLevel="0" collapsed="false">
      <c r="B1004" s="49"/>
      <c r="C1004" s="47"/>
      <c r="D1004" s="47"/>
      <c r="E1004" s="47"/>
      <c r="F1004" s="47"/>
    </row>
    <row r="1005" customFormat="false" ht="15" hidden="false" customHeight="false" outlineLevel="0" collapsed="false">
      <c r="B1005" s="49"/>
      <c r="C1005" s="47"/>
      <c r="D1005" s="47"/>
      <c r="E1005" s="47"/>
      <c r="F1005" s="47"/>
    </row>
    <row r="1006" customFormat="false" ht="15" hidden="false" customHeight="false" outlineLevel="0" collapsed="false">
      <c r="B1006" s="49"/>
      <c r="C1006" s="47"/>
      <c r="D1006" s="47"/>
      <c r="E1006" s="47"/>
      <c r="F1006" s="47"/>
    </row>
    <row r="1007" customFormat="false" ht="15" hidden="false" customHeight="false" outlineLevel="0" collapsed="false">
      <c r="B1007" s="49"/>
      <c r="C1007" s="47"/>
      <c r="D1007" s="47"/>
      <c r="E1007" s="47"/>
      <c r="F1007" s="47"/>
    </row>
    <row r="1008" customFormat="false" ht="15" hidden="false" customHeight="false" outlineLevel="0" collapsed="false">
      <c r="B1008" s="49"/>
      <c r="C1008" s="47"/>
      <c r="D1008" s="47"/>
      <c r="E1008" s="47"/>
      <c r="F1008" s="47"/>
    </row>
    <row r="1009" customFormat="false" ht="15" hidden="false" customHeight="false" outlineLevel="0" collapsed="false">
      <c r="B1009" s="49"/>
      <c r="C1009" s="47"/>
      <c r="D1009" s="47"/>
      <c r="E1009" s="47"/>
      <c r="F1009" s="47"/>
    </row>
    <row r="1010" customFormat="false" ht="15" hidden="false" customHeight="false" outlineLevel="0" collapsed="false">
      <c r="B1010" s="49"/>
      <c r="C1010" s="47"/>
      <c r="D1010" s="47"/>
      <c r="E1010" s="47"/>
      <c r="F1010" s="47"/>
    </row>
    <row r="1011" customFormat="false" ht="15" hidden="false" customHeight="false" outlineLevel="0" collapsed="false">
      <c r="B1011" s="49"/>
      <c r="C1011" s="47"/>
      <c r="D1011" s="47"/>
      <c r="E1011" s="47"/>
      <c r="F1011" s="47"/>
    </row>
    <row r="1012" customFormat="false" ht="15" hidden="false" customHeight="false" outlineLevel="0" collapsed="false">
      <c r="B1012" s="49"/>
      <c r="C1012" s="47"/>
      <c r="D1012" s="47"/>
      <c r="E1012" s="47"/>
      <c r="F1012" s="47"/>
    </row>
    <row r="1013" customFormat="false" ht="15" hidden="false" customHeight="false" outlineLevel="0" collapsed="false">
      <c r="B1013" s="49"/>
      <c r="C1013" s="47"/>
      <c r="D1013" s="47"/>
      <c r="E1013" s="47"/>
      <c r="F1013" s="47"/>
    </row>
    <row r="1014" customFormat="false" ht="15" hidden="false" customHeight="false" outlineLevel="0" collapsed="false">
      <c r="B1014" s="49"/>
      <c r="C1014" s="47"/>
      <c r="D1014" s="47"/>
      <c r="E1014" s="47"/>
      <c r="F1014" s="47"/>
    </row>
    <row r="1015" customFormat="false" ht="15" hidden="false" customHeight="false" outlineLevel="0" collapsed="false">
      <c r="B1015" s="49"/>
      <c r="C1015" s="47"/>
      <c r="D1015" s="47"/>
      <c r="E1015" s="47"/>
      <c r="F1015" s="47"/>
    </row>
    <row r="1016" customFormat="false" ht="15" hidden="false" customHeight="false" outlineLevel="0" collapsed="false">
      <c r="B1016" s="49"/>
      <c r="C1016" s="47"/>
      <c r="D1016" s="47"/>
      <c r="E1016" s="47"/>
      <c r="F1016" s="47"/>
    </row>
    <row r="1017" customFormat="false" ht="15" hidden="false" customHeight="false" outlineLevel="0" collapsed="false">
      <c r="B1017" s="49"/>
      <c r="C1017" s="47"/>
      <c r="D1017" s="47"/>
      <c r="E1017" s="47"/>
      <c r="F1017" s="47"/>
    </row>
    <row r="1018" customFormat="false" ht="15" hidden="false" customHeight="false" outlineLevel="0" collapsed="false">
      <c r="B1018" s="49"/>
      <c r="C1018" s="47"/>
      <c r="D1018" s="47"/>
      <c r="E1018" s="47"/>
      <c r="F1018" s="47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9900"/>
    <pageSetUpPr fitToPage="tru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4" min="14" style="1" width="5.43"/>
  </cols>
  <sheetData/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tabColor rgb="FFE06666"/>
    <pageSetUpPr fitToPage="true"/>
  </sheetPr>
  <dimension ref="A1:AD244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1" topLeftCell="F1534" activePane="bottomRight" state="frozen"/>
      <selection pane="topLeft" activeCell="A1" activeCellId="0" sqref="A1"/>
      <selection pane="topRight" activeCell="F1" activeCellId="0" sqref="F1"/>
      <selection pane="bottomLeft" activeCell="A1534" activeCellId="0" sqref="A1534"/>
      <selection pane="bottomRight" activeCell="I1608" activeCellId="0" sqref="I1608"/>
    </sheetView>
  </sheetViews>
  <sheetFormatPr defaultColWidth="14.4335937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4" min="4" style="1" width="18.71"/>
    <col collapsed="false" customWidth="true" hidden="false" outlineLevel="0" max="10" min="10" style="1" width="14.14"/>
    <col collapsed="false" customWidth="false" hidden="false" outlineLevel="0" max="24" min="12" style="1" width="14.43"/>
    <col collapsed="false" customWidth="true" hidden="false" outlineLevel="0" max="16384" min="16383" style="1" width="11.53"/>
  </cols>
  <sheetData>
    <row r="1" customFormat="false" ht="24" hidden="false" customHeight="false" outlineLevel="0" collapsed="false">
      <c r="A1" s="2" t="s">
        <v>0</v>
      </c>
      <c r="B1" s="3" t="s">
        <v>192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272</v>
      </c>
      <c r="M1" s="4" t="s">
        <v>273</v>
      </c>
      <c r="N1" s="4" t="s">
        <v>274</v>
      </c>
      <c r="O1" s="4" t="s">
        <v>275</v>
      </c>
      <c r="P1" s="4" t="s">
        <v>276</v>
      </c>
      <c r="Q1" s="4" t="s">
        <v>277</v>
      </c>
      <c r="R1" s="4" t="s">
        <v>278</v>
      </c>
      <c r="S1" s="4" t="s">
        <v>18</v>
      </c>
      <c r="T1" s="4" t="s">
        <v>19</v>
      </c>
      <c r="U1" s="4" t="s">
        <v>20</v>
      </c>
      <c r="V1" s="4" t="s">
        <v>279</v>
      </c>
      <c r="W1" s="5" t="s">
        <v>280</v>
      </c>
      <c r="X1" s="5" t="s">
        <v>23</v>
      </c>
      <c r="Y1" s="4" t="s">
        <v>24</v>
      </c>
      <c r="Z1" s="2" t="s">
        <v>25</v>
      </c>
      <c r="AA1" s="2" t="s">
        <v>28</v>
      </c>
      <c r="AB1" s="2"/>
      <c r="AC1" s="2"/>
      <c r="AD1" s="2"/>
    </row>
    <row r="2" customFormat="false" ht="13.8" hidden="false" customHeight="false" outlineLevel="0" collapsed="false">
      <c r="A2" s="20" t="s">
        <v>150</v>
      </c>
      <c r="B2" s="143" t="s">
        <v>196</v>
      </c>
      <c r="C2" s="144" t="s">
        <v>281</v>
      </c>
      <c r="D2" s="145" t="s">
        <v>282</v>
      </c>
      <c r="E2" s="145" t="n">
        <v>5786785</v>
      </c>
      <c r="F2" s="145" t="n">
        <v>12313784</v>
      </c>
      <c r="G2" s="145" t="n">
        <v>8</v>
      </c>
      <c r="H2" s="145" t="s">
        <v>33</v>
      </c>
      <c r="I2" s="145" t="s">
        <v>283</v>
      </c>
      <c r="J2" s="145" t="n">
        <v>25</v>
      </c>
      <c r="K2" s="145" t="n">
        <v>0</v>
      </c>
      <c r="L2" s="145" t="n">
        <v>422</v>
      </c>
      <c r="M2" s="145" t="n">
        <f aca="false">+G2*0.095</f>
        <v>0.76</v>
      </c>
      <c r="N2" s="145" t="n">
        <f aca="false">+L2-M2</f>
        <v>421.24</v>
      </c>
      <c r="O2" s="145" t="n">
        <v>1</v>
      </c>
      <c r="P2" s="145" t="n">
        <f aca="false">+N2*O2</f>
        <v>421.24</v>
      </c>
      <c r="Q2" s="145" t="n">
        <v>16</v>
      </c>
      <c r="R2" s="145" t="n">
        <f aca="false">+P2*Q2</f>
        <v>6739.84</v>
      </c>
      <c r="S2" s="9" t="n">
        <f aca="false">+P2*3</f>
        <v>1263.72</v>
      </c>
      <c r="T2" s="9" t="n">
        <f aca="false">+P2*2</f>
        <v>842.48</v>
      </c>
      <c r="U2" s="9"/>
      <c r="V2" s="9" t="n">
        <f aca="false">SUM(R2:U2)</f>
        <v>8846.04</v>
      </c>
      <c r="W2" s="20" t="n">
        <f aca="false">V2-T2</f>
        <v>8003.56</v>
      </c>
      <c r="X2" s="43" t="n">
        <f aca="false">V2-S2-T2</f>
        <v>6739.84</v>
      </c>
      <c r="Y2" s="145" t="s">
        <v>282</v>
      </c>
      <c r="Z2" s="20" t="s">
        <v>35</v>
      </c>
      <c r="AA2" s="20" t="s">
        <v>18</v>
      </c>
    </row>
    <row r="3" customFormat="false" ht="13.8" hidden="false" customHeight="false" outlineLevel="0" collapsed="false">
      <c r="A3" s="20" t="s">
        <v>150</v>
      </c>
      <c r="B3" s="143" t="s">
        <v>196</v>
      </c>
      <c r="C3" s="144" t="s">
        <v>284</v>
      </c>
      <c r="D3" s="145" t="s">
        <v>282</v>
      </c>
      <c r="E3" s="145" t="n">
        <v>5786786</v>
      </c>
      <c r="F3" s="145" t="n">
        <v>12313785</v>
      </c>
      <c r="G3" s="145" t="n">
        <v>6</v>
      </c>
      <c r="H3" s="145" t="s">
        <v>33</v>
      </c>
      <c r="I3" s="145" t="s">
        <v>283</v>
      </c>
      <c r="J3" s="145" t="n">
        <v>25</v>
      </c>
      <c r="K3" s="145" t="n">
        <v>0</v>
      </c>
      <c r="L3" s="145" t="n">
        <v>327</v>
      </c>
      <c r="M3" s="145" t="n">
        <f aca="false">+G3*0.095</f>
        <v>0.57</v>
      </c>
      <c r="N3" s="145" t="n">
        <f aca="false">+L3-M3</f>
        <v>326.43</v>
      </c>
      <c r="O3" s="145" t="n">
        <v>1</v>
      </c>
      <c r="P3" s="145" t="n">
        <f aca="false">+N3*O3</f>
        <v>326.43</v>
      </c>
      <c r="Q3" s="145" t="n">
        <v>16</v>
      </c>
      <c r="R3" s="145" t="n">
        <f aca="false">+P3*Q3</f>
        <v>5222.88</v>
      </c>
      <c r="S3" s="9" t="n">
        <f aca="false">+P3*3</f>
        <v>979.29</v>
      </c>
      <c r="T3" s="9" t="n">
        <f aca="false">+P3*2</f>
        <v>652.86</v>
      </c>
      <c r="U3" s="9"/>
      <c r="V3" s="9" t="n">
        <f aca="false">SUM(R3:U3)</f>
        <v>6855.03</v>
      </c>
      <c r="W3" s="20" t="n">
        <f aca="false">V3-T3</f>
        <v>6202.17</v>
      </c>
      <c r="X3" s="43" t="n">
        <f aca="false">V3-S3-T3</f>
        <v>5222.88</v>
      </c>
      <c r="Y3" s="145" t="s">
        <v>282</v>
      </c>
      <c r="Z3" s="20" t="s">
        <v>35</v>
      </c>
      <c r="AA3" s="20" t="s">
        <v>18</v>
      </c>
    </row>
    <row r="4" customFormat="false" ht="13.8" hidden="false" customHeight="false" outlineLevel="0" collapsed="false">
      <c r="A4" s="20" t="s">
        <v>150</v>
      </c>
      <c r="B4" s="143" t="s">
        <v>196</v>
      </c>
      <c r="C4" s="144" t="s">
        <v>285</v>
      </c>
      <c r="D4" s="145" t="s">
        <v>282</v>
      </c>
      <c r="E4" s="145" t="n">
        <v>5786787</v>
      </c>
      <c r="F4" s="145" t="n">
        <v>12313798</v>
      </c>
      <c r="G4" s="145" t="n">
        <v>22</v>
      </c>
      <c r="H4" s="145" t="s">
        <v>33</v>
      </c>
      <c r="I4" s="145" t="s">
        <v>283</v>
      </c>
      <c r="J4" s="145" t="n">
        <v>25</v>
      </c>
      <c r="K4" s="145" t="n">
        <v>0</v>
      </c>
      <c r="L4" s="145" t="n">
        <v>1108</v>
      </c>
      <c r="M4" s="145" t="n">
        <f aca="false">+G4*0.095</f>
        <v>2.09</v>
      </c>
      <c r="N4" s="145" t="n">
        <f aca="false">+L4-M4</f>
        <v>1105.91</v>
      </c>
      <c r="O4" s="145" t="n">
        <v>1</v>
      </c>
      <c r="P4" s="145" t="n">
        <f aca="false">+N4*O4</f>
        <v>1105.91</v>
      </c>
      <c r="Q4" s="145" t="n">
        <v>16</v>
      </c>
      <c r="R4" s="145" t="n">
        <f aca="false">+P4*Q4</f>
        <v>17694.56</v>
      </c>
      <c r="S4" s="9" t="n">
        <f aca="false">+P4*3</f>
        <v>3317.73</v>
      </c>
      <c r="T4" s="9" t="n">
        <f aca="false">+P4*2</f>
        <v>2211.82</v>
      </c>
      <c r="U4" s="9"/>
      <c r="V4" s="9" t="n">
        <f aca="false">SUM(R4:U4)</f>
        <v>23224.11</v>
      </c>
      <c r="W4" s="20" t="n">
        <f aca="false">V4-T4</f>
        <v>21012.29</v>
      </c>
      <c r="X4" s="43" t="n">
        <f aca="false">V4-S4-T4</f>
        <v>17694.56</v>
      </c>
      <c r="Y4" s="145" t="s">
        <v>282</v>
      </c>
      <c r="Z4" s="20" t="s">
        <v>35</v>
      </c>
      <c r="AA4" s="20" t="s">
        <v>18</v>
      </c>
    </row>
    <row r="5" customFormat="false" ht="13.8" hidden="false" customHeight="false" outlineLevel="0" collapsed="false">
      <c r="A5" s="20" t="s">
        <v>150</v>
      </c>
      <c r="B5" s="143" t="s">
        <v>196</v>
      </c>
      <c r="C5" s="144" t="s">
        <v>286</v>
      </c>
      <c r="D5" s="145" t="s">
        <v>282</v>
      </c>
      <c r="E5" s="145" t="n">
        <v>5786788</v>
      </c>
      <c r="F5" s="145" t="n">
        <v>12313795</v>
      </c>
      <c r="G5" s="145" t="n">
        <v>10</v>
      </c>
      <c r="H5" s="145" t="s">
        <v>33</v>
      </c>
      <c r="I5" s="145" t="s">
        <v>283</v>
      </c>
      <c r="J5" s="145" t="n">
        <v>25</v>
      </c>
      <c r="K5" s="145" t="n">
        <v>0</v>
      </c>
      <c r="L5" s="145" t="n">
        <v>528</v>
      </c>
      <c r="M5" s="145" t="n">
        <f aca="false">+G5*0.095</f>
        <v>0.95</v>
      </c>
      <c r="N5" s="145" t="n">
        <f aca="false">+L5-M5</f>
        <v>527.05</v>
      </c>
      <c r="O5" s="145" t="n">
        <v>1</v>
      </c>
      <c r="P5" s="145" t="n">
        <f aca="false">+N5*O5</f>
        <v>527.05</v>
      </c>
      <c r="Q5" s="145" t="n">
        <v>16</v>
      </c>
      <c r="R5" s="145" t="n">
        <f aca="false">+P5*Q5</f>
        <v>8432.8</v>
      </c>
      <c r="S5" s="9" t="n">
        <f aca="false">+P5*3</f>
        <v>1581.15</v>
      </c>
      <c r="T5" s="9" t="n">
        <f aca="false">+P5*2</f>
        <v>1054.1</v>
      </c>
      <c r="U5" s="9"/>
      <c r="V5" s="9" t="n">
        <f aca="false">SUM(R5:U5)</f>
        <v>11068.05</v>
      </c>
      <c r="W5" s="20" t="n">
        <f aca="false">V5-T5</f>
        <v>10013.95</v>
      </c>
      <c r="X5" s="43" t="n">
        <f aca="false">V5-S5-T5</f>
        <v>8432.8</v>
      </c>
      <c r="Y5" s="145" t="s">
        <v>282</v>
      </c>
      <c r="Z5" s="20" t="s">
        <v>35</v>
      </c>
      <c r="AA5" s="20" t="s">
        <v>18</v>
      </c>
    </row>
    <row r="6" customFormat="false" ht="13.8" hidden="false" customHeight="false" outlineLevel="0" collapsed="false">
      <c r="A6" s="20" t="s">
        <v>150</v>
      </c>
      <c r="B6" s="143" t="s">
        <v>196</v>
      </c>
      <c r="C6" s="144" t="s">
        <v>287</v>
      </c>
      <c r="D6" s="145" t="s">
        <v>282</v>
      </c>
      <c r="E6" s="145" t="n">
        <v>5786789</v>
      </c>
      <c r="F6" s="145" t="n">
        <v>12313796</v>
      </c>
      <c r="G6" s="145" t="n">
        <v>2</v>
      </c>
      <c r="H6" s="145" t="s">
        <v>33</v>
      </c>
      <c r="I6" s="145" t="s">
        <v>283</v>
      </c>
      <c r="J6" s="145" t="n">
        <v>25</v>
      </c>
      <c r="K6" s="145" t="n">
        <v>0</v>
      </c>
      <c r="L6" s="145" t="n">
        <v>106</v>
      </c>
      <c r="M6" s="145" t="n">
        <f aca="false">+G6*0.095</f>
        <v>0.19</v>
      </c>
      <c r="N6" s="145" t="n">
        <f aca="false">+L6-M6</f>
        <v>105.81</v>
      </c>
      <c r="O6" s="145" t="n">
        <v>1</v>
      </c>
      <c r="P6" s="145" t="n">
        <f aca="false">+N6*O6</f>
        <v>105.81</v>
      </c>
      <c r="Q6" s="145" t="n">
        <v>16</v>
      </c>
      <c r="R6" s="145" t="n">
        <f aca="false">+P6*Q6</f>
        <v>1692.96</v>
      </c>
      <c r="S6" s="9" t="n">
        <f aca="false">+P6*3</f>
        <v>317.43</v>
      </c>
      <c r="T6" s="9" t="n">
        <f aca="false">+P6*2</f>
        <v>211.62</v>
      </c>
      <c r="U6" s="9"/>
      <c r="V6" s="9" t="n">
        <f aca="false">SUM(R6:U6)</f>
        <v>2222.01</v>
      </c>
      <c r="W6" s="20" t="n">
        <f aca="false">V6-T6</f>
        <v>2010.39</v>
      </c>
      <c r="X6" s="43" t="n">
        <f aca="false">V6-S6-T6</f>
        <v>1692.96</v>
      </c>
      <c r="Y6" s="145" t="s">
        <v>282</v>
      </c>
      <c r="Z6" s="20" t="s">
        <v>35</v>
      </c>
      <c r="AA6" s="20" t="s">
        <v>18</v>
      </c>
    </row>
    <row r="7" customFormat="false" ht="13.8" hidden="false" customHeight="false" outlineLevel="0" collapsed="false">
      <c r="A7" s="20" t="s">
        <v>150</v>
      </c>
      <c r="B7" s="143" t="s">
        <v>196</v>
      </c>
      <c r="C7" s="144" t="s">
        <v>288</v>
      </c>
      <c r="D7" s="145" t="s">
        <v>282</v>
      </c>
      <c r="E7" s="145" t="n">
        <v>5786790</v>
      </c>
      <c r="F7" s="145" t="n">
        <v>12313791</v>
      </c>
      <c r="G7" s="145" t="n">
        <v>24</v>
      </c>
      <c r="H7" s="145" t="s">
        <v>33</v>
      </c>
      <c r="I7" s="145" t="s">
        <v>283</v>
      </c>
      <c r="J7" s="145" t="n">
        <v>25</v>
      </c>
      <c r="K7" s="145" t="n">
        <v>0</v>
      </c>
      <c r="L7" s="145" t="n">
        <v>1241</v>
      </c>
      <c r="M7" s="145" t="n">
        <f aca="false">+G7*0.095</f>
        <v>2.28</v>
      </c>
      <c r="N7" s="145" t="n">
        <f aca="false">+L7-M7</f>
        <v>1238.72</v>
      </c>
      <c r="O7" s="145" t="n">
        <v>1</v>
      </c>
      <c r="P7" s="145" t="n">
        <f aca="false">+N7*O7</f>
        <v>1238.72</v>
      </c>
      <c r="Q7" s="145" t="n">
        <v>16</v>
      </c>
      <c r="R7" s="145" t="n">
        <f aca="false">+P7*Q7</f>
        <v>19819.52</v>
      </c>
      <c r="S7" s="9" t="n">
        <f aca="false">+P7*3</f>
        <v>3716.16</v>
      </c>
      <c r="T7" s="9" t="n">
        <f aca="false">+P7*2</f>
        <v>2477.44</v>
      </c>
      <c r="U7" s="9"/>
      <c r="V7" s="9" t="n">
        <f aca="false">SUM(R7:U7)</f>
        <v>26013.12</v>
      </c>
      <c r="W7" s="20" t="n">
        <f aca="false">V7-T7</f>
        <v>23535.68</v>
      </c>
      <c r="X7" s="43" t="n">
        <f aca="false">V7-S7-T7</f>
        <v>19819.52</v>
      </c>
      <c r="Y7" s="145" t="s">
        <v>282</v>
      </c>
      <c r="Z7" s="20" t="s">
        <v>35</v>
      </c>
      <c r="AA7" s="20" t="s">
        <v>18</v>
      </c>
    </row>
    <row r="8" customFormat="false" ht="13.8" hidden="false" customHeight="false" outlineLevel="0" collapsed="false">
      <c r="A8" s="20" t="s">
        <v>150</v>
      </c>
      <c r="B8" s="143" t="s">
        <v>196</v>
      </c>
      <c r="C8" s="6" t="s">
        <v>289</v>
      </c>
      <c r="D8" s="145" t="s">
        <v>282</v>
      </c>
      <c r="E8" s="145" t="n">
        <v>5786791</v>
      </c>
      <c r="F8" s="9" t="n">
        <v>12313797</v>
      </c>
      <c r="G8" s="9" t="n">
        <v>8</v>
      </c>
      <c r="H8" s="145" t="s">
        <v>33</v>
      </c>
      <c r="I8" s="145" t="s">
        <v>283</v>
      </c>
      <c r="J8" s="145" t="n">
        <v>25</v>
      </c>
      <c r="K8" s="145" t="n">
        <v>0</v>
      </c>
      <c r="L8" s="9" t="n">
        <v>391</v>
      </c>
      <c r="M8" s="145" t="n">
        <f aca="false">+G8*0.095</f>
        <v>0.76</v>
      </c>
      <c r="N8" s="145" t="n">
        <f aca="false">+L8-M8</f>
        <v>390.24</v>
      </c>
      <c r="O8" s="145" t="n">
        <v>1</v>
      </c>
      <c r="P8" s="145" t="n">
        <f aca="false">+N8*O8</f>
        <v>390.24</v>
      </c>
      <c r="Q8" s="145" t="n">
        <v>16</v>
      </c>
      <c r="R8" s="145" t="n">
        <f aca="false">+P8*Q8</f>
        <v>6243.84</v>
      </c>
      <c r="S8" s="9" t="n">
        <f aca="false">+P8*3</f>
        <v>1170.72</v>
      </c>
      <c r="T8" s="9" t="n">
        <f aca="false">+P8*2</f>
        <v>780.48</v>
      </c>
      <c r="U8" s="9"/>
      <c r="V8" s="9" t="n">
        <f aca="false">SUM(R8:U8)</f>
        <v>8195.04</v>
      </c>
      <c r="W8" s="20" t="n">
        <f aca="false">V8-T8</f>
        <v>7414.56</v>
      </c>
      <c r="X8" s="43" t="n">
        <f aca="false">V8-S8-T8</f>
        <v>6243.84</v>
      </c>
      <c r="Y8" s="145" t="s">
        <v>282</v>
      </c>
      <c r="Z8" s="20" t="s">
        <v>35</v>
      </c>
      <c r="AA8" s="20" t="s">
        <v>18</v>
      </c>
    </row>
    <row r="9" customFormat="false" ht="13.8" hidden="false" customHeight="false" outlineLevel="0" collapsed="false">
      <c r="A9" s="20" t="s">
        <v>150</v>
      </c>
      <c r="B9" s="143" t="s">
        <v>196</v>
      </c>
      <c r="C9" s="6" t="s">
        <v>290</v>
      </c>
      <c r="D9" s="145" t="s">
        <v>282</v>
      </c>
      <c r="E9" s="145" t="n">
        <v>5786792</v>
      </c>
      <c r="F9" s="9" t="n">
        <v>12313800</v>
      </c>
      <c r="G9" s="9" t="n">
        <v>5</v>
      </c>
      <c r="H9" s="145" t="s">
        <v>33</v>
      </c>
      <c r="I9" s="145" t="s">
        <v>283</v>
      </c>
      <c r="J9" s="145" t="n">
        <v>25</v>
      </c>
      <c r="K9" s="145" t="n">
        <v>0</v>
      </c>
      <c r="L9" s="9" t="n">
        <v>253</v>
      </c>
      <c r="M9" s="145" t="n">
        <f aca="false">+G9*0.095</f>
        <v>0.475</v>
      </c>
      <c r="N9" s="145" t="n">
        <f aca="false">+L9-M9</f>
        <v>252.525</v>
      </c>
      <c r="O9" s="145" t="n">
        <v>1</v>
      </c>
      <c r="P9" s="145" t="n">
        <f aca="false">+N9*O9</f>
        <v>252.525</v>
      </c>
      <c r="Q9" s="145" t="n">
        <v>16</v>
      </c>
      <c r="R9" s="145" t="n">
        <f aca="false">+P9*Q9</f>
        <v>4040.4</v>
      </c>
      <c r="S9" s="9" t="n">
        <f aca="false">+P9*3</f>
        <v>757.575</v>
      </c>
      <c r="T9" s="9" t="n">
        <f aca="false">+P9*2</f>
        <v>505.05</v>
      </c>
      <c r="U9" s="9"/>
      <c r="V9" s="9" t="n">
        <f aca="false">SUM(R9:U9)</f>
        <v>5303.025</v>
      </c>
      <c r="W9" s="20" t="n">
        <f aca="false">V9-T9</f>
        <v>4797.975</v>
      </c>
      <c r="X9" s="43" t="n">
        <f aca="false">V9-S9-T9</f>
        <v>4040.4</v>
      </c>
      <c r="Y9" s="145" t="s">
        <v>282</v>
      </c>
      <c r="Z9" s="20" t="s">
        <v>35</v>
      </c>
      <c r="AA9" s="20" t="s">
        <v>18</v>
      </c>
    </row>
    <row r="10" customFormat="false" ht="13.8" hidden="false" customHeight="false" outlineLevel="0" collapsed="false">
      <c r="A10" s="20" t="s">
        <v>150</v>
      </c>
      <c r="B10" s="143" t="s">
        <v>196</v>
      </c>
      <c r="C10" s="6" t="s">
        <v>291</v>
      </c>
      <c r="D10" s="145" t="s">
        <v>282</v>
      </c>
      <c r="E10" s="145" t="n">
        <v>5786793</v>
      </c>
      <c r="F10" s="9" t="n">
        <v>11955901</v>
      </c>
      <c r="G10" s="9" t="n">
        <v>8</v>
      </c>
      <c r="H10" s="145" t="s">
        <v>33</v>
      </c>
      <c r="I10" s="145" t="s">
        <v>283</v>
      </c>
      <c r="J10" s="145" t="n">
        <v>25</v>
      </c>
      <c r="K10" s="145" t="n">
        <v>0</v>
      </c>
      <c r="L10" s="9" t="n">
        <v>438</v>
      </c>
      <c r="M10" s="145" t="n">
        <f aca="false">+G10*0.095</f>
        <v>0.76</v>
      </c>
      <c r="N10" s="145" t="n">
        <f aca="false">+L10-M10</f>
        <v>437.24</v>
      </c>
      <c r="O10" s="145" t="n">
        <v>1</v>
      </c>
      <c r="P10" s="145" t="n">
        <f aca="false">+N10*O10</f>
        <v>437.24</v>
      </c>
      <c r="Q10" s="145" t="n">
        <v>16</v>
      </c>
      <c r="R10" s="145" t="n">
        <f aca="false">+P10*Q10</f>
        <v>6995.84</v>
      </c>
      <c r="S10" s="9" t="n">
        <f aca="false">+P10*3</f>
        <v>1311.72</v>
      </c>
      <c r="T10" s="9" t="n">
        <f aca="false">+P10*2</f>
        <v>874.48</v>
      </c>
      <c r="U10" s="9"/>
      <c r="V10" s="9" t="n">
        <f aca="false">SUM(R10:U10)</f>
        <v>9182.04</v>
      </c>
      <c r="W10" s="20" t="n">
        <f aca="false">V10-T10</f>
        <v>8307.56</v>
      </c>
      <c r="X10" s="43" t="n">
        <f aca="false">V10-S10-T10</f>
        <v>6995.84</v>
      </c>
      <c r="Y10" s="145" t="s">
        <v>282</v>
      </c>
      <c r="Z10" s="20" t="s">
        <v>35</v>
      </c>
      <c r="AA10" s="20" t="s">
        <v>18</v>
      </c>
    </row>
    <row r="11" customFormat="false" ht="13.8" hidden="false" customHeight="false" outlineLevel="0" collapsed="false">
      <c r="A11" s="20" t="s">
        <v>150</v>
      </c>
      <c r="B11" s="143" t="s">
        <v>196</v>
      </c>
      <c r="C11" s="6" t="s">
        <v>292</v>
      </c>
      <c r="D11" s="145" t="s">
        <v>282</v>
      </c>
      <c r="E11" s="145" t="n">
        <v>5786794</v>
      </c>
      <c r="F11" s="9" t="n">
        <v>11955902</v>
      </c>
      <c r="G11" s="9" t="n">
        <v>2</v>
      </c>
      <c r="H11" s="145" t="s">
        <v>33</v>
      </c>
      <c r="I11" s="145" t="s">
        <v>283</v>
      </c>
      <c r="J11" s="145" t="n">
        <v>25</v>
      </c>
      <c r="K11" s="145" t="n">
        <v>0</v>
      </c>
      <c r="L11" s="9" t="n">
        <v>110</v>
      </c>
      <c r="M11" s="145" t="n">
        <f aca="false">+G11*0.095</f>
        <v>0.19</v>
      </c>
      <c r="N11" s="145" t="n">
        <f aca="false">+L11-M11</f>
        <v>109.81</v>
      </c>
      <c r="O11" s="145" t="n">
        <v>1</v>
      </c>
      <c r="P11" s="145" t="n">
        <f aca="false">+N11*O11</f>
        <v>109.81</v>
      </c>
      <c r="Q11" s="145" t="n">
        <v>16</v>
      </c>
      <c r="R11" s="145" t="n">
        <f aca="false">+P11*Q11</f>
        <v>1756.96</v>
      </c>
      <c r="S11" s="9" t="n">
        <f aca="false">+P11*3</f>
        <v>329.43</v>
      </c>
      <c r="T11" s="9" t="n">
        <f aca="false">+P11*2</f>
        <v>219.62</v>
      </c>
      <c r="U11" s="9"/>
      <c r="V11" s="9" t="n">
        <f aca="false">SUM(R11:U11)</f>
        <v>2306.01</v>
      </c>
      <c r="W11" s="20" t="n">
        <f aca="false">V11-T11</f>
        <v>2086.39</v>
      </c>
      <c r="X11" s="43" t="n">
        <f aca="false">V11-S11-T11</f>
        <v>1756.96</v>
      </c>
      <c r="Y11" s="145" t="s">
        <v>282</v>
      </c>
      <c r="Z11" s="20" t="s">
        <v>35</v>
      </c>
      <c r="AA11" s="20" t="s">
        <v>18</v>
      </c>
    </row>
    <row r="12" customFormat="false" ht="13.8" hidden="false" customHeight="false" outlineLevel="0" collapsed="false">
      <c r="A12" s="20" t="s">
        <v>150</v>
      </c>
      <c r="B12" s="143" t="s">
        <v>196</v>
      </c>
      <c r="C12" s="6" t="s">
        <v>293</v>
      </c>
      <c r="D12" s="145" t="s">
        <v>282</v>
      </c>
      <c r="E12" s="145" t="n">
        <v>5786795</v>
      </c>
      <c r="F12" s="9" t="n">
        <v>12313792</v>
      </c>
      <c r="G12" s="9" t="n">
        <v>6</v>
      </c>
      <c r="H12" s="145" t="s">
        <v>33</v>
      </c>
      <c r="I12" s="145" t="s">
        <v>283</v>
      </c>
      <c r="J12" s="145" t="n">
        <v>25</v>
      </c>
      <c r="K12" s="145" t="n">
        <v>0</v>
      </c>
      <c r="L12" s="9" t="n">
        <v>304</v>
      </c>
      <c r="M12" s="145" t="n">
        <f aca="false">+G12*0.095</f>
        <v>0.57</v>
      </c>
      <c r="N12" s="145" t="n">
        <f aca="false">+L12-M12</f>
        <v>303.43</v>
      </c>
      <c r="O12" s="145" t="n">
        <v>1</v>
      </c>
      <c r="P12" s="145" t="n">
        <f aca="false">+N12*O12</f>
        <v>303.43</v>
      </c>
      <c r="Q12" s="145" t="n">
        <v>16</v>
      </c>
      <c r="R12" s="145" t="n">
        <f aca="false">+P12*Q12</f>
        <v>4854.88</v>
      </c>
      <c r="S12" s="9" t="n">
        <f aca="false">+P12*3</f>
        <v>910.29</v>
      </c>
      <c r="T12" s="9" t="n">
        <f aca="false">+P12*2</f>
        <v>606.86</v>
      </c>
      <c r="U12" s="9"/>
      <c r="V12" s="9" t="n">
        <f aca="false">SUM(R12:U12)</f>
        <v>6372.03</v>
      </c>
      <c r="W12" s="20" t="n">
        <f aca="false">V12-T12</f>
        <v>5765.17</v>
      </c>
      <c r="X12" s="43" t="n">
        <f aca="false">V12-S12-T12</f>
        <v>4854.88</v>
      </c>
      <c r="Y12" s="145" t="s">
        <v>282</v>
      </c>
      <c r="Z12" s="20" t="s">
        <v>35</v>
      </c>
      <c r="AA12" s="20" t="s">
        <v>18</v>
      </c>
    </row>
    <row r="13" customFormat="false" ht="13.8" hidden="false" customHeight="false" outlineLevel="0" collapsed="false">
      <c r="A13" s="20" t="s">
        <v>150</v>
      </c>
      <c r="B13" s="143" t="s">
        <v>196</v>
      </c>
      <c r="C13" s="6" t="s">
        <v>294</v>
      </c>
      <c r="D13" s="145" t="s">
        <v>282</v>
      </c>
      <c r="E13" s="145" t="n">
        <v>5786796</v>
      </c>
      <c r="F13" s="9" t="n">
        <v>12313793</v>
      </c>
      <c r="G13" s="9" t="n">
        <v>5</v>
      </c>
      <c r="H13" s="145" t="s">
        <v>33</v>
      </c>
      <c r="I13" s="145" t="s">
        <v>283</v>
      </c>
      <c r="J13" s="145" t="n">
        <v>25</v>
      </c>
      <c r="K13" s="145" t="n">
        <v>0</v>
      </c>
      <c r="L13" s="9" t="n">
        <v>273</v>
      </c>
      <c r="M13" s="145" t="n">
        <f aca="false">+G13*0.095</f>
        <v>0.475</v>
      </c>
      <c r="N13" s="145" t="n">
        <f aca="false">+L13-M13</f>
        <v>272.525</v>
      </c>
      <c r="O13" s="145" t="n">
        <v>1</v>
      </c>
      <c r="P13" s="145" t="n">
        <f aca="false">+N13*O13</f>
        <v>272.525</v>
      </c>
      <c r="Q13" s="145" t="n">
        <v>16</v>
      </c>
      <c r="R13" s="145" t="n">
        <f aca="false">+P13*Q13</f>
        <v>4360.4</v>
      </c>
      <c r="S13" s="9" t="n">
        <f aca="false">+P13*3</f>
        <v>817.575</v>
      </c>
      <c r="T13" s="9" t="n">
        <f aca="false">+P13*2</f>
        <v>545.05</v>
      </c>
      <c r="U13" s="9"/>
      <c r="V13" s="9" t="n">
        <f aca="false">SUM(R13:U13)</f>
        <v>5723.025</v>
      </c>
      <c r="W13" s="20" t="n">
        <f aca="false">V13-T13</f>
        <v>5177.975</v>
      </c>
      <c r="X13" s="43" t="n">
        <f aca="false">V13-S13-T13</f>
        <v>4360.4</v>
      </c>
      <c r="Y13" s="145" t="s">
        <v>282</v>
      </c>
      <c r="Z13" s="20" t="s">
        <v>35</v>
      </c>
      <c r="AA13" s="20" t="s">
        <v>18</v>
      </c>
    </row>
    <row r="14" customFormat="false" ht="13.8" hidden="false" customHeight="false" outlineLevel="0" collapsed="false">
      <c r="A14" s="20" t="s">
        <v>150</v>
      </c>
      <c r="B14" s="143" t="s">
        <v>196</v>
      </c>
      <c r="C14" s="6" t="s">
        <v>295</v>
      </c>
      <c r="D14" s="145" t="s">
        <v>282</v>
      </c>
      <c r="E14" s="145" t="n">
        <v>5786797</v>
      </c>
      <c r="F14" s="9" t="n">
        <v>11955903</v>
      </c>
      <c r="G14" s="9" t="n">
        <v>7</v>
      </c>
      <c r="H14" s="145" t="s">
        <v>33</v>
      </c>
      <c r="I14" s="145" t="s">
        <v>283</v>
      </c>
      <c r="J14" s="145" t="n">
        <v>25</v>
      </c>
      <c r="K14" s="145" t="n">
        <v>0</v>
      </c>
      <c r="L14" s="9" t="n">
        <v>357</v>
      </c>
      <c r="M14" s="145" t="n">
        <f aca="false">+G14*0.095</f>
        <v>0.665</v>
      </c>
      <c r="N14" s="145" t="n">
        <f aca="false">+L14-M14</f>
        <v>356.335</v>
      </c>
      <c r="O14" s="145" t="n">
        <v>1</v>
      </c>
      <c r="P14" s="145" t="n">
        <f aca="false">+N14*O14</f>
        <v>356.335</v>
      </c>
      <c r="Q14" s="145" t="n">
        <v>16</v>
      </c>
      <c r="R14" s="145" t="n">
        <f aca="false">+P14*Q14</f>
        <v>5701.36</v>
      </c>
      <c r="S14" s="9" t="n">
        <f aca="false">+P14*3</f>
        <v>1069.005</v>
      </c>
      <c r="T14" s="9" t="n">
        <f aca="false">+P14*2</f>
        <v>712.67</v>
      </c>
      <c r="U14" s="9"/>
      <c r="V14" s="9" t="n">
        <f aca="false">SUM(R14:U14)</f>
        <v>7483.035</v>
      </c>
      <c r="W14" s="20" t="n">
        <f aca="false">V14-T14</f>
        <v>6770.365</v>
      </c>
      <c r="X14" s="43" t="n">
        <f aca="false">V14-S14-T14</f>
        <v>5701.36</v>
      </c>
      <c r="Y14" s="145" t="s">
        <v>282</v>
      </c>
      <c r="Z14" s="20" t="s">
        <v>35</v>
      </c>
      <c r="AA14" s="20" t="s">
        <v>18</v>
      </c>
    </row>
    <row r="15" customFormat="false" ht="13.8" hidden="false" customHeight="false" outlineLevel="0" collapsed="false">
      <c r="A15" s="20" t="s">
        <v>150</v>
      </c>
      <c r="B15" s="143" t="s">
        <v>196</v>
      </c>
      <c r="C15" s="6" t="s">
        <v>296</v>
      </c>
      <c r="D15" s="145" t="s">
        <v>282</v>
      </c>
      <c r="E15" s="145" t="n">
        <v>5786798</v>
      </c>
      <c r="F15" s="9" t="n">
        <v>11955904</v>
      </c>
      <c r="G15" s="9" t="n">
        <v>5</v>
      </c>
      <c r="H15" s="145" t="s">
        <v>33</v>
      </c>
      <c r="I15" s="145" t="s">
        <v>283</v>
      </c>
      <c r="J15" s="145" t="n">
        <v>25</v>
      </c>
      <c r="K15" s="145" t="n">
        <v>0</v>
      </c>
      <c r="L15" s="9" t="n">
        <v>239</v>
      </c>
      <c r="M15" s="145" t="n">
        <f aca="false">+G15*0.095</f>
        <v>0.475</v>
      </c>
      <c r="N15" s="145" t="n">
        <f aca="false">+L15-M15</f>
        <v>238.525</v>
      </c>
      <c r="O15" s="145" t="n">
        <v>1</v>
      </c>
      <c r="P15" s="145" t="n">
        <f aca="false">+N15*O15</f>
        <v>238.525</v>
      </c>
      <c r="Q15" s="145" t="n">
        <v>16</v>
      </c>
      <c r="R15" s="145" t="n">
        <f aca="false">+P15*Q15</f>
        <v>3816.4</v>
      </c>
      <c r="S15" s="9" t="n">
        <f aca="false">+P15*3</f>
        <v>715.575</v>
      </c>
      <c r="T15" s="9" t="n">
        <f aca="false">+P15*2</f>
        <v>477.05</v>
      </c>
      <c r="U15" s="9"/>
      <c r="V15" s="9" t="n">
        <f aca="false">SUM(R15:U15)</f>
        <v>5009.025</v>
      </c>
      <c r="W15" s="20" t="n">
        <f aca="false">V15-T15</f>
        <v>4531.975</v>
      </c>
      <c r="X15" s="43" t="n">
        <f aca="false">V15-S15-T15</f>
        <v>3816.4</v>
      </c>
      <c r="Y15" s="145" t="s">
        <v>282</v>
      </c>
      <c r="Z15" s="20" t="s">
        <v>35</v>
      </c>
      <c r="AA15" s="20" t="s">
        <v>18</v>
      </c>
    </row>
    <row r="16" customFormat="false" ht="13.8" hidden="false" customHeight="false" outlineLevel="0" collapsed="false">
      <c r="A16" s="20" t="s">
        <v>150</v>
      </c>
      <c r="B16" s="143" t="s">
        <v>196</v>
      </c>
      <c r="C16" s="6" t="s">
        <v>297</v>
      </c>
      <c r="D16" s="145" t="s">
        <v>282</v>
      </c>
      <c r="E16" s="145" t="n">
        <v>5786799</v>
      </c>
      <c r="F16" s="9" t="n">
        <v>11955905</v>
      </c>
      <c r="G16" s="9" t="n">
        <v>8</v>
      </c>
      <c r="H16" s="145" t="s">
        <v>33</v>
      </c>
      <c r="I16" s="145" t="s">
        <v>283</v>
      </c>
      <c r="J16" s="145" t="n">
        <v>25</v>
      </c>
      <c r="K16" s="145" t="n">
        <v>0</v>
      </c>
      <c r="L16" s="9" t="n">
        <v>391</v>
      </c>
      <c r="M16" s="145" t="n">
        <f aca="false">+G16*0.095</f>
        <v>0.76</v>
      </c>
      <c r="N16" s="145" t="n">
        <f aca="false">+L16-M16</f>
        <v>390.24</v>
      </c>
      <c r="O16" s="145" t="n">
        <v>1</v>
      </c>
      <c r="P16" s="145" t="n">
        <f aca="false">+N16*O16</f>
        <v>390.24</v>
      </c>
      <c r="Q16" s="145" t="n">
        <v>16</v>
      </c>
      <c r="R16" s="145" t="n">
        <f aca="false">+P16*Q16</f>
        <v>6243.84</v>
      </c>
      <c r="S16" s="9" t="n">
        <f aca="false">+P16*3</f>
        <v>1170.72</v>
      </c>
      <c r="T16" s="9" t="n">
        <f aca="false">+P16*2</f>
        <v>780.48</v>
      </c>
      <c r="U16" s="9"/>
      <c r="V16" s="9" t="n">
        <f aca="false">SUM(R16:U16)</f>
        <v>8195.04</v>
      </c>
      <c r="W16" s="20" t="n">
        <f aca="false">V16-T16</f>
        <v>7414.56</v>
      </c>
      <c r="X16" s="43" t="n">
        <f aca="false">V16-S16-T16</f>
        <v>6243.84</v>
      </c>
      <c r="Y16" s="145" t="s">
        <v>282</v>
      </c>
      <c r="Z16" s="20" t="s">
        <v>35</v>
      </c>
      <c r="AA16" s="20" t="s">
        <v>18</v>
      </c>
    </row>
    <row r="17" customFormat="false" ht="13.8" hidden="false" customHeight="false" outlineLevel="0" collapsed="false">
      <c r="A17" s="20" t="s">
        <v>150</v>
      </c>
      <c r="B17" s="143" t="s">
        <v>196</v>
      </c>
      <c r="C17" s="6" t="s">
        <v>298</v>
      </c>
      <c r="D17" s="145" t="s">
        <v>282</v>
      </c>
      <c r="E17" s="145" t="n">
        <v>5786800</v>
      </c>
      <c r="F17" s="9" t="n">
        <v>12313786</v>
      </c>
      <c r="G17" s="9" t="n">
        <v>10</v>
      </c>
      <c r="H17" s="145" t="s">
        <v>33</v>
      </c>
      <c r="I17" s="145" t="s">
        <v>283</v>
      </c>
      <c r="J17" s="145" t="n">
        <v>25</v>
      </c>
      <c r="K17" s="145" t="n">
        <v>0</v>
      </c>
      <c r="L17" s="9" t="n">
        <v>493</v>
      </c>
      <c r="M17" s="145" t="n">
        <f aca="false">+G17*0.095</f>
        <v>0.95</v>
      </c>
      <c r="N17" s="145" t="n">
        <f aca="false">+L17-M17</f>
        <v>492.05</v>
      </c>
      <c r="O17" s="145" t="n">
        <v>1</v>
      </c>
      <c r="P17" s="145" t="n">
        <f aca="false">+N17*O17</f>
        <v>492.05</v>
      </c>
      <c r="Q17" s="145" t="n">
        <v>16</v>
      </c>
      <c r="R17" s="145" t="n">
        <f aca="false">+P17*Q17</f>
        <v>7872.8</v>
      </c>
      <c r="S17" s="9" t="n">
        <f aca="false">+P17*3</f>
        <v>1476.15</v>
      </c>
      <c r="T17" s="9" t="n">
        <f aca="false">+P17*2</f>
        <v>984.1</v>
      </c>
      <c r="U17" s="9"/>
      <c r="V17" s="9" t="n">
        <f aca="false">SUM(R17:U17)</f>
        <v>10333.05</v>
      </c>
      <c r="W17" s="20" t="n">
        <f aca="false">V17-T17</f>
        <v>9348.95</v>
      </c>
      <c r="X17" s="43" t="n">
        <f aca="false">V17-S17-T17</f>
        <v>7872.8</v>
      </c>
      <c r="Y17" s="145" t="s">
        <v>282</v>
      </c>
      <c r="Z17" s="20" t="s">
        <v>35</v>
      </c>
      <c r="AA17" s="20" t="s">
        <v>18</v>
      </c>
    </row>
    <row r="18" customFormat="false" ht="13.8" hidden="false" customHeight="false" outlineLevel="0" collapsed="false">
      <c r="A18" s="20" t="s">
        <v>150</v>
      </c>
      <c r="B18" s="143" t="s">
        <v>196</v>
      </c>
      <c r="C18" s="6" t="s">
        <v>299</v>
      </c>
      <c r="D18" s="145" t="s">
        <v>282</v>
      </c>
      <c r="E18" s="9" t="n">
        <v>5739451</v>
      </c>
      <c r="F18" s="9" t="n">
        <v>11955906</v>
      </c>
      <c r="G18" s="9" t="n">
        <v>6</v>
      </c>
      <c r="H18" s="145" t="s">
        <v>33</v>
      </c>
      <c r="I18" s="145" t="s">
        <v>283</v>
      </c>
      <c r="J18" s="145" t="n">
        <v>25</v>
      </c>
      <c r="K18" s="145" t="n">
        <v>0</v>
      </c>
      <c r="L18" s="9" t="n">
        <v>300</v>
      </c>
      <c r="M18" s="145" t="n">
        <f aca="false">+G18*0.095</f>
        <v>0.57</v>
      </c>
      <c r="N18" s="145" t="n">
        <f aca="false">+L18-M18</f>
        <v>299.43</v>
      </c>
      <c r="O18" s="145" t="n">
        <v>1</v>
      </c>
      <c r="P18" s="145" t="n">
        <f aca="false">+N18*O18</f>
        <v>299.43</v>
      </c>
      <c r="Q18" s="145" t="n">
        <v>16</v>
      </c>
      <c r="R18" s="145" t="n">
        <f aca="false">+P18*Q18</f>
        <v>4790.88</v>
      </c>
      <c r="S18" s="9" t="n">
        <f aca="false">+P18*3</f>
        <v>898.29</v>
      </c>
      <c r="T18" s="9" t="n">
        <f aca="false">+P18*2</f>
        <v>598.86</v>
      </c>
      <c r="U18" s="9"/>
      <c r="V18" s="9" t="n">
        <f aca="false">SUM(R18:U18)</f>
        <v>6288.03</v>
      </c>
      <c r="W18" s="20" t="n">
        <f aca="false">V18-T18</f>
        <v>5689.17</v>
      </c>
      <c r="X18" s="43" t="n">
        <f aca="false">V18-S18-T18</f>
        <v>4790.88</v>
      </c>
      <c r="Y18" s="145" t="s">
        <v>282</v>
      </c>
      <c r="Z18" s="20" t="s">
        <v>35</v>
      </c>
      <c r="AA18" s="20" t="s">
        <v>18</v>
      </c>
    </row>
    <row r="19" customFormat="false" ht="13.8" hidden="false" customHeight="false" outlineLevel="0" collapsed="false">
      <c r="A19" s="20" t="s">
        <v>150</v>
      </c>
      <c r="B19" s="143" t="s">
        <v>196</v>
      </c>
      <c r="C19" s="6" t="s">
        <v>300</v>
      </c>
      <c r="D19" s="145" t="s">
        <v>282</v>
      </c>
      <c r="E19" s="9" t="n">
        <v>5739452</v>
      </c>
      <c r="F19" s="9" t="n">
        <v>12313799</v>
      </c>
      <c r="G19" s="9" t="n">
        <v>12</v>
      </c>
      <c r="H19" s="145" t="s">
        <v>33</v>
      </c>
      <c r="I19" s="145" t="s">
        <v>283</v>
      </c>
      <c r="J19" s="145" t="n">
        <v>25</v>
      </c>
      <c r="K19" s="145" t="n">
        <v>0</v>
      </c>
      <c r="L19" s="9" t="n">
        <v>613</v>
      </c>
      <c r="M19" s="145" t="n">
        <f aca="false">+G19*0.095</f>
        <v>1.14</v>
      </c>
      <c r="N19" s="145" t="n">
        <f aca="false">+L19-M19</f>
        <v>611.86</v>
      </c>
      <c r="O19" s="145" t="n">
        <v>1</v>
      </c>
      <c r="P19" s="145" t="n">
        <f aca="false">+N19*O19</f>
        <v>611.86</v>
      </c>
      <c r="Q19" s="145" t="n">
        <v>16</v>
      </c>
      <c r="R19" s="145" t="n">
        <f aca="false">+P19*Q19</f>
        <v>9789.76</v>
      </c>
      <c r="S19" s="9" t="n">
        <f aca="false">+P19*3</f>
        <v>1835.58</v>
      </c>
      <c r="T19" s="9" t="n">
        <f aca="false">+P19*2</f>
        <v>1223.72</v>
      </c>
      <c r="U19" s="9"/>
      <c r="V19" s="9" t="n">
        <f aca="false">SUM(R19:U19)</f>
        <v>12849.06</v>
      </c>
      <c r="W19" s="20" t="n">
        <f aca="false">V19-T19</f>
        <v>11625.34</v>
      </c>
      <c r="X19" s="43" t="n">
        <f aca="false">V19-S19-T19</f>
        <v>9789.76</v>
      </c>
      <c r="Y19" s="145" t="s">
        <v>282</v>
      </c>
      <c r="Z19" s="20" t="s">
        <v>35</v>
      </c>
      <c r="AA19" s="20" t="s">
        <v>18</v>
      </c>
    </row>
    <row r="20" customFormat="false" ht="13.8" hidden="false" customHeight="false" outlineLevel="0" collapsed="false">
      <c r="A20" s="20" t="s">
        <v>150</v>
      </c>
      <c r="B20" s="143" t="s">
        <v>196</v>
      </c>
      <c r="C20" s="6" t="s">
        <v>301</v>
      </c>
      <c r="D20" s="145" t="s">
        <v>282</v>
      </c>
      <c r="E20" s="9" t="n">
        <v>5739453</v>
      </c>
      <c r="F20" s="9" t="n">
        <v>11955914</v>
      </c>
      <c r="G20" s="9" t="n">
        <v>20</v>
      </c>
      <c r="H20" s="145" t="s">
        <v>33</v>
      </c>
      <c r="I20" s="145" t="s">
        <v>283</v>
      </c>
      <c r="J20" s="145" t="n">
        <v>25</v>
      </c>
      <c r="K20" s="145" t="n">
        <v>0</v>
      </c>
      <c r="L20" s="9" t="n">
        <v>1063</v>
      </c>
      <c r="M20" s="145" t="n">
        <f aca="false">+G20*0.095</f>
        <v>1.9</v>
      </c>
      <c r="N20" s="145" t="n">
        <f aca="false">+L20-M20</f>
        <v>1061.1</v>
      </c>
      <c r="O20" s="145" t="n">
        <v>1</v>
      </c>
      <c r="P20" s="145" t="n">
        <f aca="false">+N20*O20</f>
        <v>1061.1</v>
      </c>
      <c r="Q20" s="145" t="n">
        <v>16</v>
      </c>
      <c r="R20" s="145" t="n">
        <f aca="false">+P20*Q20</f>
        <v>16977.6</v>
      </c>
      <c r="S20" s="9" t="n">
        <f aca="false">+P20*3</f>
        <v>3183.3</v>
      </c>
      <c r="T20" s="9" t="n">
        <f aca="false">+P20*2</f>
        <v>2122.2</v>
      </c>
      <c r="U20" s="9"/>
      <c r="V20" s="9" t="n">
        <f aca="false">SUM(R20:U20)</f>
        <v>22283.1</v>
      </c>
      <c r="W20" s="20" t="n">
        <f aca="false">V20-T20</f>
        <v>20160.9</v>
      </c>
      <c r="X20" s="43" t="n">
        <f aca="false">V20-S20-T20</f>
        <v>16977.6</v>
      </c>
      <c r="Y20" s="145" t="s">
        <v>282</v>
      </c>
      <c r="Z20" s="20" t="s">
        <v>35</v>
      </c>
      <c r="AA20" s="20" t="s">
        <v>18</v>
      </c>
    </row>
    <row r="21" customFormat="false" ht="13.8" hidden="false" customHeight="false" outlineLevel="0" collapsed="false">
      <c r="A21" s="20" t="s">
        <v>150</v>
      </c>
      <c r="B21" s="143" t="s">
        <v>196</v>
      </c>
      <c r="C21" s="6" t="s">
        <v>302</v>
      </c>
      <c r="D21" s="145" t="s">
        <v>282</v>
      </c>
      <c r="E21" s="9" t="n">
        <v>5739454</v>
      </c>
      <c r="F21" s="9" t="n">
        <v>11955909</v>
      </c>
      <c r="G21" s="9" t="n">
        <v>5</v>
      </c>
      <c r="H21" s="145" t="s">
        <v>33</v>
      </c>
      <c r="I21" s="145" t="s">
        <v>283</v>
      </c>
      <c r="J21" s="145" t="n">
        <v>25</v>
      </c>
      <c r="K21" s="145" t="n">
        <v>0</v>
      </c>
      <c r="L21" s="9" t="n">
        <v>264</v>
      </c>
      <c r="M21" s="145" t="n">
        <f aca="false">+G21*0.095</f>
        <v>0.475</v>
      </c>
      <c r="N21" s="145" t="n">
        <f aca="false">+L21-M21</f>
        <v>263.525</v>
      </c>
      <c r="O21" s="145" t="n">
        <v>1</v>
      </c>
      <c r="P21" s="145" t="n">
        <f aca="false">+N21*O21</f>
        <v>263.525</v>
      </c>
      <c r="Q21" s="145" t="n">
        <v>16</v>
      </c>
      <c r="R21" s="145" t="n">
        <f aca="false">+P21*Q21</f>
        <v>4216.4</v>
      </c>
      <c r="S21" s="9" t="n">
        <f aca="false">+P21*3</f>
        <v>790.575</v>
      </c>
      <c r="T21" s="9" t="n">
        <f aca="false">+P21*2</f>
        <v>527.05</v>
      </c>
      <c r="U21" s="9"/>
      <c r="V21" s="9" t="n">
        <f aca="false">SUM(R21:U21)</f>
        <v>5534.025</v>
      </c>
      <c r="W21" s="20" t="n">
        <f aca="false">V21-T21</f>
        <v>5006.975</v>
      </c>
      <c r="X21" s="43" t="n">
        <f aca="false">V21-S21-T21</f>
        <v>4216.4</v>
      </c>
      <c r="Y21" s="145" t="s">
        <v>282</v>
      </c>
      <c r="Z21" s="20" t="s">
        <v>35</v>
      </c>
      <c r="AA21" s="20" t="s">
        <v>18</v>
      </c>
    </row>
    <row r="22" customFormat="false" ht="13.8" hidden="false" customHeight="false" outlineLevel="0" collapsed="false">
      <c r="A22" s="20" t="s">
        <v>150</v>
      </c>
      <c r="B22" s="143" t="s">
        <v>196</v>
      </c>
      <c r="C22" s="6" t="s">
        <v>303</v>
      </c>
      <c r="D22" s="145" t="s">
        <v>282</v>
      </c>
      <c r="E22" s="9" t="n">
        <v>5739455</v>
      </c>
      <c r="F22" s="9" t="n">
        <v>11955913</v>
      </c>
      <c r="G22" s="9" t="n">
        <v>12</v>
      </c>
      <c r="H22" s="145" t="s">
        <v>33</v>
      </c>
      <c r="I22" s="145" t="s">
        <v>283</v>
      </c>
      <c r="J22" s="145" t="n">
        <v>25</v>
      </c>
      <c r="K22" s="145" t="n">
        <v>0</v>
      </c>
      <c r="L22" s="9" t="n">
        <v>629</v>
      </c>
      <c r="M22" s="145" t="n">
        <f aca="false">+G22*0.095</f>
        <v>1.14</v>
      </c>
      <c r="N22" s="145" t="n">
        <f aca="false">+L22-M22</f>
        <v>627.86</v>
      </c>
      <c r="O22" s="145" t="n">
        <v>1</v>
      </c>
      <c r="P22" s="145" t="n">
        <f aca="false">+N22*O22</f>
        <v>627.86</v>
      </c>
      <c r="Q22" s="145" t="n">
        <v>16</v>
      </c>
      <c r="R22" s="145" t="n">
        <f aca="false">+P22*Q22</f>
        <v>10045.76</v>
      </c>
      <c r="S22" s="9" t="n">
        <f aca="false">+P22*3</f>
        <v>1883.58</v>
      </c>
      <c r="T22" s="9" t="n">
        <f aca="false">+P22*2</f>
        <v>1255.72</v>
      </c>
      <c r="U22" s="9"/>
      <c r="V22" s="9" t="n">
        <f aca="false">SUM(R22:U22)</f>
        <v>13185.06</v>
      </c>
      <c r="W22" s="20" t="n">
        <f aca="false">V22-T22</f>
        <v>11929.34</v>
      </c>
      <c r="X22" s="43" t="n">
        <f aca="false">V22-S22-T22</f>
        <v>10045.76</v>
      </c>
      <c r="Y22" s="145" t="s">
        <v>282</v>
      </c>
      <c r="Z22" s="20" t="s">
        <v>35</v>
      </c>
      <c r="AA22" s="20" t="s">
        <v>18</v>
      </c>
    </row>
    <row r="23" customFormat="false" ht="13.8" hidden="false" customHeight="false" outlineLevel="0" collapsed="false">
      <c r="A23" s="20" t="s">
        <v>150</v>
      </c>
      <c r="B23" s="143" t="s">
        <v>196</v>
      </c>
      <c r="C23" s="6" t="s">
        <v>304</v>
      </c>
      <c r="D23" s="145" t="s">
        <v>282</v>
      </c>
      <c r="E23" s="9" t="n">
        <v>5739456</v>
      </c>
      <c r="F23" s="9" t="n">
        <v>11955910</v>
      </c>
      <c r="G23" s="9" t="n">
        <v>8</v>
      </c>
      <c r="H23" s="145" t="s">
        <v>33</v>
      </c>
      <c r="I23" s="145" t="s">
        <v>283</v>
      </c>
      <c r="J23" s="145" t="n">
        <v>25</v>
      </c>
      <c r="K23" s="145" t="n">
        <v>0</v>
      </c>
      <c r="L23" s="9" t="n">
        <v>419</v>
      </c>
      <c r="M23" s="145" t="n">
        <f aca="false">+G23*0.095</f>
        <v>0.76</v>
      </c>
      <c r="N23" s="145" t="n">
        <f aca="false">+L23-M23</f>
        <v>418.24</v>
      </c>
      <c r="O23" s="145" t="n">
        <v>1</v>
      </c>
      <c r="P23" s="145" t="n">
        <f aca="false">+N23*O23</f>
        <v>418.24</v>
      </c>
      <c r="Q23" s="145" t="n">
        <v>16</v>
      </c>
      <c r="R23" s="145" t="n">
        <f aca="false">+P23*Q23</f>
        <v>6691.84</v>
      </c>
      <c r="S23" s="9" t="n">
        <f aca="false">+P23*3</f>
        <v>1254.72</v>
      </c>
      <c r="T23" s="9" t="n">
        <f aca="false">+P23*2</f>
        <v>836.48</v>
      </c>
      <c r="U23" s="9"/>
      <c r="V23" s="9" t="n">
        <f aca="false">SUM(R23:U23)</f>
        <v>8783.04</v>
      </c>
      <c r="W23" s="20" t="n">
        <f aca="false">V23-T23</f>
        <v>7946.56</v>
      </c>
      <c r="X23" s="43" t="n">
        <f aca="false">V23-S23-T23</f>
        <v>6691.84</v>
      </c>
      <c r="Y23" s="145" t="s">
        <v>282</v>
      </c>
      <c r="Z23" s="20" t="s">
        <v>35</v>
      </c>
      <c r="AA23" s="20" t="s">
        <v>18</v>
      </c>
    </row>
    <row r="24" customFormat="false" ht="13.8" hidden="false" customHeight="false" outlineLevel="0" collapsed="false">
      <c r="A24" s="20" t="s">
        <v>150</v>
      </c>
      <c r="B24" s="143" t="s">
        <v>196</v>
      </c>
      <c r="C24" s="6" t="s">
        <v>305</v>
      </c>
      <c r="D24" s="145" t="s">
        <v>282</v>
      </c>
      <c r="E24" s="9" t="n">
        <v>5739457</v>
      </c>
      <c r="F24" s="9" t="n">
        <v>12313779</v>
      </c>
      <c r="G24" s="9" t="n">
        <v>12</v>
      </c>
      <c r="H24" s="145" t="s">
        <v>33</v>
      </c>
      <c r="I24" s="145" t="s">
        <v>283</v>
      </c>
      <c r="J24" s="145" t="n">
        <v>25</v>
      </c>
      <c r="K24" s="145" t="n">
        <v>0</v>
      </c>
      <c r="L24" s="9" t="n">
        <v>641</v>
      </c>
      <c r="M24" s="145" t="n">
        <f aca="false">+G24*0.095</f>
        <v>1.14</v>
      </c>
      <c r="N24" s="145" t="n">
        <f aca="false">+L24-M24</f>
        <v>639.86</v>
      </c>
      <c r="O24" s="145" t="n">
        <v>1</v>
      </c>
      <c r="P24" s="145" t="n">
        <f aca="false">+N24*O24</f>
        <v>639.86</v>
      </c>
      <c r="Q24" s="145" t="n">
        <v>16</v>
      </c>
      <c r="R24" s="145" t="n">
        <f aca="false">+P24*Q24</f>
        <v>10237.76</v>
      </c>
      <c r="S24" s="9" t="n">
        <f aca="false">+P24*3</f>
        <v>1919.58</v>
      </c>
      <c r="T24" s="9" t="n">
        <f aca="false">+P24*2</f>
        <v>1279.72</v>
      </c>
      <c r="U24" s="9"/>
      <c r="V24" s="9" t="n">
        <f aca="false">SUM(R24:U24)</f>
        <v>13437.06</v>
      </c>
      <c r="W24" s="20" t="n">
        <f aca="false">V24-T24</f>
        <v>12157.34</v>
      </c>
      <c r="X24" s="43" t="n">
        <f aca="false">V24-S24-T24</f>
        <v>10237.76</v>
      </c>
      <c r="Y24" s="145" t="s">
        <v>282</v>
      </c>
      <c r="Z24" s="20" t="s">
        <v>35</v>
      </c>
      <c r="AA24" s="20" t="s">
        <v>18</v>
      </c>
    </row>
    <row r="25" customFormat="false" ht="13.8" hidden="false" customHeight="false" outlineLevel="0" collapsed="false">
      <c r="A25" s="20" t="s">
        <v>150</v>
      </c>
      <c r="B25" s="143" t="s">
        <v>196</v>
      </c>
      <c r="C25" s="6" t="s">
        <v>306</v>
      </c>
      <c r="D25" s="145" t="s">
        <v>282</v>
      </c>
      <c r="E25" s="9" t="n">
        <v>5739458</v>
      </c>
      <c r="F25" s="9" t="n">
        <v>12313790</v>
      </c>
      <c r="G25" s="9" t="n">
        <v>3</v>
      </c>
      <c r="H25" s="145" t="s">
        <v>33</v>
      </c>
      <c r="I25" s="145" t="s">
        <v>283</v>
      </c>
      <c r="J25" s="145" t="n">
        <v>25</v>
      </c>
      <c r="K25" s="145" t="n">
        <v>0</v>
      </c>
      <c r="L25" s="9" t="n">
        <v>162</v>
      </c>
      <c r="M25" s="145" t="n">
        <f aca="false">+G25*0.095</f>
        <v>0.285</v>
      </c>
      <c r="N25" s="145" t="n">
        <f aca="false">+L25-M25</f>
        <v>161.715</v>
      </c>
      <c r="O25" s="145" t="n">
        <v>1</v>
      </c>
      <c r="P25" s="145" t="n">
        <f aca="false">+N25*O25</f>
        <v>161.715</v>
      </c>
      <c r="Q25" s="145" t="n">
        <v>16</v>
      </c>
      <c r="R25" s="145" t="n">
        <f aca="false">+P25*Q25</f>
        <v>2587.44</v>
      </c>
      <c r="S25" s="9" t="n">
        <f aca="false">+P25*3</f>
        <v>485.145</v>
      </c>
      <c r="T25" s="9" t="n">
        <f aca="false">+P25*2</f>
        <v>323.43</v>
      </c>
      <c r="U25" s="9"/>
      <c r="V25" s="9" t="n">
        <f aca="false">SUM(R25:U25)</f>
        <v>3396.015</v>
      </c>
      <c r="W25" s="20" t="n">
        <f aca="false">V25-T25</f>
        <v>3072.585</v>
      </c>
      <c r="X25" s="43" t="n">
        <f aca="false">V25-S25-T25</f>
        <v>2587.44</v>
      </c>
      <c r="Y25" s="145" t="s">
        <v>282</v>
      </c>
      <c r="Z25" s="20" t="s">
        <v>35</v>
      </c>
      <c r="AA25" s="20" t="s">
        <v>18</v>
      </c>
    </row>
    <row r="26" customFormat="false" ht="13.8" hidden="false" customHeight="false" outlineLevel="0" collapsed="false">
      <c r="A26" s="20" t="s">
        <v>150</v>
      </c>
      <c r="B26" s="143" t="s">
        <v>196</v>
      </c>
      <c r="C26" s="6" t="s">
        <v>307</v>
      </c>
      <c r="D26" s="145" t="s">
        <v>282</v>
      </c>
      <c r="E26" s="9" t="n">
        <v>5739459</v>
      </c>
      <c r="F26" s="9" t="n">
        <v>11955912</v>
      </c>
      <c r="G26" s="9" t="n">
        <v>8</v>
      </c>
      <c r="H26" s="145" t="s">
        <v>33</v>
      </c>
      <c r="I26" s="145" t="s">
        <v>283</v>
      </c>
      <c r="J26" s="145" t="n">
        <v>25</v>
      </c>
      <c r="K26" s="145" t="n">
        <v>0</v>
      </c>
      <c r="L26" s="9" t="n">
        <v>429</v>
      </c>
      <c r="M26" s="145" t="n">
        <f aca="false">+G26*0.095</f>
        <v>0.76</v>
      </c>
      <c r="N26" s="145" t="n">
        <f aca="false">+L26-M26</f>
        <v>428.24</v>
      </c>
      <c r="O26" s="145" t="n">
        <v>1</v>
      </c>
      <c r="P26" s="145" t="n">
        <f aca="false">+N26*O26</f>
        <v>428.24</v>
      </c>
      <c r="Q26" s="145" t="n">
        <v>16</v>
      </c>
      <c r="R26" s="145" t="n">
        <f aca="false">+P26*Q26</f>
        <v>6851.84</v>
      </c>
      <c r="S26" s="9" t="n">
        <f aca="false">+P26*3</f>
        <v>1284.72</v>
      </c>
      <c r="T26" s="9" t="n">
        <f aca="false">+P26*2</f>
        <v>856.48</v>
      </c>
      <c r="U26" s="9"/>
      <c r="V26" s="9" t="n">
        <f aca="false">SUM(R26:U26)</f>
        <v>8993.04</v>
      </c>
      <c r="W26" s="20" t="n">
        <f aca="false">V26-T26</f>
        <v>8136.56</v>
      </c>
      <c r="X26" s="43" t="n">
        <f aca="false">V26-S26-T26</f>
        <v>6851.84</v>
      </c>
      <c r="Y26" s="145" t="s">
        <v>282</v>
      </c>
      <c r="Z26" s="20" t="s">
        <v>35</v>
      </c>
      <c r="AA26" s="20" t="s">
        <v>18</v>
      </c>
    </row>
    <row r="27" customFormat="false" ht="13.8" hidden="false" customHeight="false" outlineLevel="0" collapsed="false">
      <c r="A27" s="20" t="s">
        <v>150</v>
      </c>
      <c r="B27" s="143" t="s">
        <v>196</v>
      </c>
      <c r="C27" s="6" t="s">
        <v>308</v>
      </c>
      <c r="D27" s="145" t="s">
        <v>282</v>
      </c>
      <c r="E27" s="9" t="n">
        <v>5739460</v>
      </c>
      <c r="F27" s="9" t="n">
        <v>12313788</v>
      </c>
      <c r="G27" s="9" t="n">
        <v>6</v>
      </c>
      <c r="H27" s="145" t="s">
        <v>33</v>
      </c>
      <c r="I27" s="145" t="s">
        <v>283</v>
      </c>
      <c r="J27" s="145" t="n">
        <v>25</v>
      </c>
      <c r="K27" s="145" t="n">
        <v>0</v>
      </c>
      <c r="L27" s="9" t="n">
        <v>321</v>
      </c>
      <c r="M27" s="145" t="n">
        <f aca="false">+G27*0.095</f>
        <v>0.57</v>
      </c>
      <c r="N27" s="145" t="n">
        <f aca="false">+L27-M27</f>
        <v>320.43</v>
      </c>
      <c r="O27" s="145" t="n">
        <v>1</v>
      </c>
      <c r="P27" s="145" t="n">
        <f aca="false">+N27*O27</f>
        <v>320.43</v>
      </c>
      <c r="Q27" s="145" t="n">
        <v>16</v>
      </c>
      <c r="R27" s="145" t="n">
        <f aca="false">+P27*Q27</f>
        <v>5126.88</v>
      </c>
      <c r="S27" s="9" t="n">
        <f aca="false">+P27*3</f>
        <v>961.29</v>
      </c>
      <c r="T27" s="9" t="n">
        <f aca="false">+P27*2</f>
        <v>640.86</v>
      </c>
      <c r="U27" s="9"/>
      <c r="V27" s="9" t="n">
        <f aca="false">SUM(R27:U27)</f>
        <v>6729.03</v>
      </c>
      <c r="W27" s="20" t="n">
        <f aca="false">V27-T27</f>
        <v>6088.17</v>
      </c>
      <c r="X27" s="43" t="n">
        <f aca="false">V27-S27-T27</f>
        <v>5126.88</v>
      </c>
      <c r="Y27" s="145" t="s">
        <v>282</v>
      </c>
      <c r="Z27" s="20" t="s">
        <v>35</v>
      </c>
      <c r="AA27" s="20" t="s">
        <v>18</v>
      </c>
    </row>
    <row r="28" customFormat="false" ht="13.8" hidden="false" customHeight="false" outlineLevel="0" collapsed="false">
      <c r="A28" s="20" t="s">
        <v>150</v>
      </c>
      <c r="B28" s="143" t="s">
        <v>196</v>
      </c>
      <c r="C28" s="6" t="s">
        <v>309</v>
      </c>
      <c r="D28" s="145" t="s">
        <v>282</v>
      </c>
      <c r="E28" s="9" t="n">
        <v>5739461</v>
      </c>
      <c r="F28" s="9" t="n">
        <v>12313787</v>
      </c>
      <c r="G28" s="9" t="n">
        <v>12</v>
      </c>
      <c r="H28" s="145" t="s">
        <v>33</v>
      </c>
      <c r="I28" s="145" t="s">
        <v>283</v>
      </c>
      <c r="J28" s="145" t="n">
        <v>25</v>
      </c>
      <c r="K28" s="145" t="n">
        <v>0</v>
      </c>
      <c r="L28" s="9" t="n">
        <v>671</v>
      </c>
      <c r="M28" s="145" t="n">
        <f aca="false">+G28*0.095</f>
        <v>1.14</v>
      </c>
      <c r="N28" s="145" t="n">
        <f aca="false">+L28-M28</f>
        <v>669.86</v>
      </c>
      <c r="O28" s="145" t="n">
        <v>1</v>
      </c>
      <c r="P28" s="145" t="n">
        <f aca="false">+N28*O28</f>
        <v>669.86</v>
      </c>
      <c r="Q28" s="145" t="n">
        <v>16</v>
      </c>
      <c r="R28" s="145" t="n">
        <f aca="false">+P28*Q28</f>
        <v>10717.76</v>
      </c>
      <c r="S28" s="9" t="n">
        <f aca="false">+P28*3</f>
        <v>2009.58</v>
      </c>
      <c r="T28" s="9" t="n">
        <f aca="false">+P28*2</f>
        <v>1339.72</v>
      </c>
      <c r="U28" s="9"/>
      <c r="V28" s="9" t="n">
        <f aca="false">SUM(R28:U28)</f>
        <v>14067.06</v>
      </c>
      <c r="W28" s="20" t="n">
        <f aca="false">V28-T28</f>
        <v>12727.34</v>
      </c>
      <c r="X28" s="43" t="n">
        <f aca="false">V28-S28-T28</f>
        <v>10717.76</v>
      </c>
      <c r="Y28" s="145" t="s">
        <v>282</v>
      </c>
      <c r="Z28" s="20" t="s">
        <v>35</v>
      </c>
      <c r="AA28" s="20" t="s">
        <v>18</v>
      </c>
    </row>
    <row r="29" customFormat="false" ht="13.8" hidden="false" customHeight="false" outlineLevel="0" collapsed="false">
      <c r="A29" s="20" t="s">
        <v>150</v>
      </c>
      <c r="B29" s="143" t="s">
        <v>196</v>
      </c>
      <c r="C29" s="6" t="s">
        <v>310</v>
      </c>
      <c r="D29" s="145" t="s">
        <v>282</v>
      </c>
      <c r="E29" s="9" t="n">
        <v>5739462</v>
      </c>
      <c r="F29" s="9" t="n">
        <v>12313794</v>
      </c>
      <c r="G29" s="9" t="n">
        <v>8</v>
      </c>
      <c r="H29" s="145" t="s">
        <v>33</v>
      </c>
      <c r="I29" s="145" t="s">
        <v>283</v>
      </c>
      <c r="J29" s="145" t="n">
        <v>25</v>
      </c>
      <c r="K29" s="145" t="n">
        <v>0</v>
      </c>
      <c r="L29" s="9" t="n">
        <v>417</v>
      </c>
      <c r="M29" s="145" t="n">
        <f aca="false">+G29*0.095</f>
        <v>0.76</v>
      </c>
      <c r="N29" s="145" t="n">
        <f aca="false">+L29-M29</f>
        <v>416.24</v>
      </c>
      <c r="O29" s="145" t="n">
        <v>1</v>
      </c>
      <c r="P29" s="145" t="n">
        <f aca="false">+N29*O29</f>
        <v>416.24</v>
      </c>
      <c r="Q29" s="145" t="n">
        <v>16</v>
      </c>
      <c r="R29" s="145" t="n">
        <f aca="false">+P29*Q29</f>
        <v>6659.84</v>
      </c>
      <c r="S29" s="9" t="n">
        <f aca="false">+P29*3</f>
        <v>1248.72</v>
      </c>
      <c r="T29" s="9" t="n">
        <f aca="false">+P29*2</f>
        <v>832.48</v>
      </c>
      <c r="U29" s="9"/>
      <c r="V29" s="9" t="n">
        <f aca="false">SUM(R29:U29)</f>
        <v>8741.04</v>
      </c>
      <c r="W29" s="20" t="n">
        <f aca="false">V29-T29</f>
        <v>7908.56</v>
      </c>
      <c r="X29" s="43" t="n">
        <f aca="false">V29-S29-T29</f>
        <v>6659.84</v>
      </c>
      <c r="Y29" s="145" t="s">
        <v>282</v>
      </c>
      <c r="Z29" s="20" t="s">
        <v>35</v>
      </c>
      <c r="AA29" s="20" t="s">
        <v>18</v>
      </c>
    </row>
    <row r="30" customFormat="false" ht="13.8" hidden="false" customHeight="false" outlineLevel="0" collapsed="false">
      <c r="A30" s="20" t="s">
        <v>150</v>
      </c>
      <c r="B30" s="143" t="s">
        <v>196</v>
      </c>
      <c r="C30" s="6" t="s">
        <v>311</v>
      </c>
      <c r="D30" s="9" t="s">
        <v>312</v>
      </c>
      <c r="E30" s="9" t="n">
        <v>5739463</v>
      </c>
      <c r="F30" s="9"/>
      <c r="G30" s="9" t="n">
        <v>20</v>
      </c>
      <c r="H30" s="145" t="s">
        <v>33</v>
      </c>
      <c r="I30" s="145" t="s">
        <v>283</v>
      </c>
      <c r="J30" s="145" t="n">
        <v>22</v>
      </c>
      <c r="K30" s="145" t="n">
        <v>0</v>
      </c>
      <c r="L30" s="9" t="n">
        <v>978</v>
      </c>
      <c r="M30" s="145" t="n">
        <f aca="false">+G30*0.095</f>
        <v>1.9</v>
      </c>
      <c r="N30" s="145" t="n">
        <f aca="false">+L30-M30</f>
        <v>976.1</v>
      </c>
      <c r="O30" s="145" t="n">
        <v>1.04</v>
      </c>
      <c r="P30" s="145" t="n">
        <f aca="false">+N30*O30</f>
        <v>1015.144</v>
      </c>
      <c r="Q30" s="145" t="n">
        <v>16</v>
      </c>
      <c r="R30" s="145" t="n">
        <f aca="false">+P30*Q30</f>
        <v>16242.304</v>
      </c>
      <c r="S30" s="9" t="n">
        <f aca="false">+P30*3</f>
        <v>3045.432</v>
      </c>
      <c r="T30" s="9" t="n">
        <v>2000</v>
      </c>
      <c r="U30" s="9"/>
      <c r="V30" s="9" t="n">
        <f aca="false">SUM(R30:U30)</f>
        <v>21287.736</v>
      </c>
      <c r="W30" s="20" t="n">
        <f aca="false">V30-T30</f>
        <v>19287.736</v>
      </c>
      <c r="X30" s="43" t="n">
        <f aca="false">V30-S30-T30</f>
        <v>16242.304</v>
      </c>
      <c r="Y30" s="9" t="s">
        <v>313</v>
      </c>
      <c r="Z30" s="20" t="s">
        <v>35</v>
      </c>
      <c r="AA30" s="20" t="s">
        <v>18</v>
      </c>
    </row>
    <row r="31" customFormat="false" ht="13.8" hidden="false" customHeight="false" outlineLevel="0" collapsed="false">
      <c r="A31" s="20" t="s">
        <v>150</v>
      </c>
      <c r="B31" s="143" t="s">
        <v>196</v>
      </c>
      <c r="C31" s="6"/>
      <c r="D31" s="9" t="s">
        <v>312</v>
      </c>
      <c r="E31" s="9" t="n">
        <v>5739464</v>
      </c>
      <c r="F31" s="9"/>
      <c r="G31" s="9" t="n">
        <v>20</v>
      </c>
      <c r="H31" s="145" t="s">
        <v>33</v>
      </c>
      <c r="I31" s="145" t="s">
        <v>283</v>
      </c>
      <c r="J31" s="145" t="n">
        <v>22</v>
      </c>
      <c r="K31" s="145" t="n">
        <v>0</v>
      </c>
      <c r="L31" s="9" t="n">
        <v>930</v>
      </c>
      <c r="M31" s="145" t="n">
        <f aca="false">+G31*0.095</f>
        <v>1.9</v>
      </c>
      <c r="N31" s="145" t="n">
        <f aca="false">+L31-M31</f>
        <v>928.1</v>
      </c>
      <c r="O31" s="145" t="n">
        <v>1.04</v>
      </c>
      <c r="P31" s="145" t="n">
        <f aca="false">+N31*O31</f>
        <v>965.224</v>
      </c>
      <c r="Q31" s="145" t="n">
        <v>16</v>
      </c>
      <c r="R31" s="145" t="n">
        <f aca="false">+P31*Q31</f>
        <v>15443.584</v>
      </c>
      <c r="S31" s="9" t="n">
        <f aca="false">+P31*3</f>
        <v>2895.672</v>
      </c>
      <c r="T31" s="9" t="n">
        <f aca="false">+P31*2</f>
        <v>1930.448</v>
      </c>
      <c r="U31" s="9"/>
      <c r="V31" s="9" t="n">
        <f aca="false">SUM(R31:U31)</f>
        <v>20269.704</v>
      </c>
      <c r="W31" s="20" t="n">
        <f aca="false">V31-T31</f>
        <v>18339.256</v>
      </c>
      <c r="X31" s="43" t="n">
        <f aca="false">V31-S31-T31</f>
        <v>15443.584</v>
      </c>
      <c r="Y31" s="9" t="s">
        <v>313</v>
      </c>
      <c r="Z31" s="20" t="s">
        <v>35</v>
      </c>
      <c r="AA31" s="20" t="s">
        <v>18</v>
      </c>
    </row>
    <row r="32" customFormat="false" ht="13.8" hidden="false" customHeight="false" outlineLevel="0" collapsed="false">
      <c r="A32" s="20" t="s">
        <v>150</v>
      </c>
      <c r="B32" s="143" t="s">
        <v>196</v>
      </c>
      <c r="C32" s="6"/>
      <c r="D32" s="9" t="s">
        <v>312</v>
      </c>
      <c r="E32" s="9" t="n">
        <v>5739465</v>
      </c>
      <c r="F32" s="9"/>
      <c r="G32" s="9" t="n">
        <v>20</v>
      </c>
      <c r="H32" s="145" t="s">
        <v>33</v>
      </c>
      <c r="I32" s="145" t="s">
        <v>283</v>
      </c>
      <c r="J32" s="145" t="n">
        <v>22</v>
      </c>
      <c r="K32" s="145" t="n">
        <v>0</v>
      </c>
      <c r="L32" s="9" t="n">
        <v>977</v>
      </c>
      <c r="M32" s="145" t="n">
        <f aca="false">+G32*0.095</f>
        <v>1.9</v>
      </c>
      <c r="N32" s="145" t="n">
        <f aca="false">+L32-M32</f>
        <v>975.1</v>
      </c>
      <c r="O32" s="145" t="n">
        <v>1.04</v>
      </c>
      <c r="P32" s="145" t="n">
        <f aca="false">+N32*O32</f>
        <v>1014.104</v>
      </c>
      <c r="Q32" s="145" t="n">
        <v>16</v>
      </c>
      <c r="R32" s="145" t="n">
        <f aca="false">+P32*Q32</f>
        <v>16225.664</v>
      </c>
      <c r="S32" s="9" t="n">
        <f aca="false">+P32*3</f>
        <v>3042.312</v>
      </c>
      <c r="T32" s="9" t="n">
        <v>2000</v>
      </c>
      <c r="U32" s="9"/>
      <c r="V32" s="9" t="n">
        <f aca="false">SUM(R32:U32)</f>
        <v>21267.976</v>
      </c>
      <c r="W32" s="20" t="n">
        <f aca="false">V32-T32</f>
        <v>19267.976</v>
      </c>
      <c r="X32" s="43" t="n">
        <f aca="false">V32-S32-T32</f>
        <v>16225.664</v>
      </c>
      <c r="Y32" s="9" t="s">
        <v>313</v>
      </c>
      <c r="Z32" s="20" t="s">
        <v>35</v>
      </c>
      <c r="AA32" s="20" t="s">
        <v>18</v>
      </c>
    </row>
    <row r="33" customFormat="false" ht="13.8" hidden="true" customHeight="false" outlineLevel="0" collapsed="false">
      <c r="A33" s="20" t="s">
        <v>150</v>
      </c>
      <c r="B33" s="143" t="s">
        <v>196</v>
      </c>
      <c r="C33" s="6"/>
      <c r="D33" s="9" t="s">
        <v>314</v>
      </c>
      <c r="E33" s="9" t="n">
        <v>5739466</v>
      </c>
      <c r="F33" s="9"/>
      <c r="G33" s="9" t="n">
        <v>13</v>
      </c>
      <c r="H33" s="145" t="s">
        <v>122</v>
      </c>
      <c r="I33" s="145" t="s">
        <v>283</v>
      </c>
      <c r="J33" s="145" t="n">
        <v>14</v>
      </c>
      <c r="K33" s="145" t="n">
        <v>0</v>
      </c>
      <c r="L33" s="9" t="n">
        <v>547</v>
      </c>
      <c r="M33" s="145" t="n">
        <f aca="false">+G33*0.095</f>
        <v>1.235</v>
      </c>
      <c r="N33" s="145" t="n">
        <f aca="false">+L33-M33</f>
        <v>545.765</v>
      </c>
      <c r="O33" s="145" t="n">
        <v>1</v>
      </c>
      <c r="P33" s="145" t="n">
        <f aca="false">+N33*O33</f>
        <v>545.765</v>
      </c>
      <c r="Q33" s="145" t="n">
        <v>19</v>
      </c>
      <c r="R33" s="145" t="n">
        <f aca="false">+P33*Q33</f>
        <v>10369.535</v>
      </c>
      <c r="S33" s="9" t="n">
        <f aca="false">+P33*4</f>
        <v>2183.06</v>
      </c>
      <c r="T33" s="9" t="n">
        <f aca="false">+P33*2</f>
        <v>1091.53</v>
      </c>
      <c r="U33" s="9"/>
      <c r="V33" s="9" t="n">
        <f aca="false">SUM(R33:U33)</f>
        <v>13644.125</v>
      </c>
      <c r="W33" s="20" t="n">
        <f aca="false">V33-T33</f>
        <v>12552.595</v>
      </c>
      <c r="X33" s="43" t="n">
        <f aca="false">V33-S33-T33</f>
        <v>10369.535</v>
      </c>
      <c r="Y33" s="9" t="s">
        <v>314</v>
      </c>
      <c r="Z33" s="20" t="s">
        <v>35</v>
      </c>
      <c r="AA33" s="20" t="s">
        <v>18</v>
      </c>
    </row>
    <row r="34" customFormat="false" ht="13.8" hidden="false" customHeight="false" outlineLevel="0" collapsed="false">
      <c r="A34" s="20" t="s">
        <v>150</v>
      </c>
      <c r="B34" s="143" t="s">
        <v>196</v>
      </c>
      <c r="C34" s="6"/>
      <c r="D34" s="9" t="s">
        <v>314</v>
      </c>
      <c r="E34" s="9" t="n">
        <v>5739467</v>
      </c>
      <c r="F34" s="9"/>
      <c r="G34" s="9" t="n">
        <v>19</v>
      </c>
      <c r="H34" s="145" t="s">
        <v>33</v>
      </c>
      <c r="I34" s="145" t="s">
        <v>283</v>
      </c>
      <c r="J34" s="145" t="n">
        <v>22</v>
      </c>
      <c r="K34" s="145" t="n">
        <v>0</v>
      </c>
      <c r="L34" s="9" t="n">
        <v>788</v>
      </c>
      <c r="M34" s="145" t="n">
        <f aca="false">+G34*0.095</f>
        <v>1.805</v>
      </c>
      <c r="N34" s="145" t="n">
        <f aca="false">+L34-M34</f>
        <v>786.195</v>
      </c>
      <c r="O34" s="145" t="n">
        <v>1.04</v>
      </c>
      <c r="P34" s="145" t="n">
        <f aca="false">+N34*O34</f>
        <v>817.6428</v>
      </c>
      <c r="Q34" s="145" t="n">
        <v>16</v>
      </c>
      <c r="R34" s="145" t="n">
        <f aca="false">+P34*Q34</f>
        <v>13082.2848</v>
      </c>
      <c r="S34" s="9" t="n">
        <f aca="false">+P34*3</f>
        <v>2452.9284</v>
      </c>
      <c r="T34" s="9" t="n">
        <f aca="false">+P34*2</f>
        <v>1635.2856</v>
      </c>
      <c r="U34" s="9"/>
      <c r="V34" s="9" t="n">
        <f aca="false">SUM(R34:U34)</f>
        <v>17170.4988</v>
      </c>
      <c r="W34" s="20" t="n">
        <f aca="false">V34-T34</f>
        <v>15535.2132</v>
      </c>
      <c r="X34" s="43" t="n">
        <f aca="false">V34-S34-T34</f>
        <v>13082.2848</v>
      </c>
      <c r="Y34" s="9" t="s">
        <v>314</v>
      </c>
      <c r="Z34" s="20" t="s">
        <v>35</v>
      </c>
      <c r="AA34" s="20" t="s">
        <v>18</v>
      </c>
    </row>
    <row r="35" customFormat="false" ht="13.8" hidden="false" customHeight="false" outlineLevel="0" collapsed="false">
      <c r="A35" s="20" t="s">
        <v>150</v>
      </c>
      <c r="B35" s="143" t="s">
        <v>196</v>
      </c>
      <c r="C35" s="6"/>
      <c r="D35" s="9" t="s">
        <v>312</v>
      </c>
      <c r="E35" s="9" t="n">
        <v>5739468</v>
      </c>
      <c r="F35" s="9"/>
      <c r="G35" s="9" t="n">
        <v>10</v>
      </c>
      <c r="H35" s="145" t="s">
        <v>33</v>
      </c>
      <c r="I35" s="145" t="s">
        <v>283</v>
      </c>
      <c r="J35" s="145" t="n">
        <v>22</v>
      </c>
      <c r="K35" s="145" t="n">
        <v>0</v>
      </c>
      <c r="L35" s="9" t="n">
        <v>406</v>
      </c>
      <c r="M35" s="145" t="n">
        <f aca="false">+G35*0.095</f>
        <v>0.95</v>
      </c>
      <c r="N35" s="145" t="n">
        <f aca="false">+L35-M35</f>
        <v>405.05</v>
      </c>
      <c r="O35" s="145" t="n">
        <v>1.04</v>
      </c>
      <c r="P35" s="145" t="n">
        <f aca="false">+N35*O35</f>
        <v>421.252</v>
      </c>
      <c r="Q35" s="145" t="n">
        <v>16</v>
      </c>
      <c r="R35" s="145" t="n">
        <f aca="false">+P35*Q35</f>
        <v>6740.032</v>
      </c>
      <c r="S35" s="9" t="n">
        <f aca="false">+P35*3</f>
        <v>1263.756</v>
      </c>
      <c r="T35" s="9" t="n">
        <f aca="false">+P35*2</f>
        <v>842.504</v>
      </c>
      <c r="U35" s="9"/>
      <c r="V35" s="9" t="n">
        <f aca="false">SUM(R35:U35)</f>
        <v>8846.292</v>
      </c>
      <c r="W35" s="20" t="n">
        <f aca="false">V35-T35</f>
        <v>8003.788</v>
      </c>
      <c r="X35" s="43" t="n">
        <f aca="false">V35-S35-T35</f>
        <v>6740.032</v>
      </c>
      <c r="Y35" s="9" t="s">
        <v>313</v>
      </c>
      <c r="Z35" s="20" t="s">
        <v>35</v>
      </c>
      <c r="AA35" s="20" t="s">
        <v>18</v>
      </c>
    </row>
    <row r="36" customFormat="false" ht="13.8" hidden="false" customHeight="false" outlineLevel="0" collapsed="false">
      <c r="A36" s="20" t="s">
        <v>150</v>
      </c>
      <c r="B36" s="143" t="s">
        <v>196</v>
      </c>
      <c r="C36" s="6"/>
      <c r="D36" s="9" t="s">
        <v>312</v>
      </c>
      <c r="E36" s="9" t="n">
        <v>5739469</v>
      </c>
      <c r="F36" s="9"/>
      <c r="G36" s="9" t="n">
        <v>20</v>
      </c>
      <c r="H36" s="145" t="s">
        <v>33</v>
      </c>
      <c r="I36" s="145" t="s">
        <v>283</v>
      </c>
      <c r="J36" s="145" t="n">
        <v>22</v>
      </c>
      <c r="K36" s="145" t="n">
        <v>0</v>
      </c>
      <c r="L36" s="9" t="n">
        <v>914</v>
      </c>
      <c r="M36" s="145" t="n">
        <f aca="false">+G36*0.095</f>
        <v>1.9</v>
      </c>
      <c r="N36" s="145" t="n">
        <f aca="false">+L36-M36</f>
        <v>912.1</v>
      </c>
      <c r="O36" s="145" t="n">
        <v>1.04</v>
      </c>
      <c r="P36" s="145" t="n">
        <f aca="false">+N36*O36</f>
        <v>948.584</v>
      </c>
      <c r="Q36" s="145" t="n">
        <v>16</v>
      </c>
      <c r="R36" s="145" t="n">
        <f aca="false">+P36*Q36</f>
        <v>15177.344</v>
      </c>
      <c r="S36" s="9" t="n">
        <f aca="false">+P36*3</f>
        <v>2845.752</v>
      </c>
      <c r="T36" s="9" t="n">
        <f aca="false">+P36*2</f>
        <v>1897.168</v>
      </c>
      <c r="U36" s="9"/>
      <c r="V36" s="9" t="n">
        <f aca="false">SUM(R36:U36)</f>
        <v>19920.264</v>
      </c>
      <c r="W36" s="20" t="n">
        <f aca="false">V36-T36</f>
        <v>18023.096</v>
      </c>
      <c r="X36" s="43" t="n">
        <f aca="false">V36-S36-T36</f>
        <v>15177.344</v>
      </c>
      <c r="Y36" s="9" t="s">
        <v>313</v>
      </c>
      <c r="Z36" s="20" t="s">
        <v>35</v>
      </c>
      <c r="AA36" s="20" t="s">
        <v>18</v>
      </c>
    </row>
    <row r="37" customFormat="false" ht="13.8" hidden="false" customHeight="false" outlineLevel="0" collapsed="false">
      <c r="A37" s="20" t="s">
        <v>150</v>
      </c>
      <c r="B37" s="143" t="s">
        <v>196</v>
      </c>
      <c r="C37" s="6"/>
      <c r="D37" s="9" t="s">
        <v>312</v>
      </c>
      <c r="E37" s="9" t="n">
        <v>5739470</v>
      </c>
      <c r="F37" s="9"/>
      <c r="G37" s="9" t="n">
        <v>20</v>
      </c>
      <c r="H37" s="145" t="s">
        <v>33</v>
      </c>
      <c r="I37" s="145" t="s">
        <v>283</v>
      </c>
      <c r="J37" s="145" t="n">
        <v>22</v>
      </c>
      <c r="K37" s="145" t="n">
        <v>0</v>
      </c>
      <c r="L37" s="9" t="n">
        <v>910</v>
      </c>
      <c r="M37" s="145" t="n">
        <f aca="false">+G37*0.095</f>
        <v>1.9</v>
      </c>
      <c r="N37" s="145" t="n">
        <f aca="false">+L37-M37</f>
        <v>908.1</v>
      </c>
      <c r="O37" s="145" t="n">
        <v>1.04</v>
      </c>
      <c r="P37" s="145" t="n">
        <f aca="false">+N37*O37</f>
        <v>944.424</v>
      </c>
      <c r="Q37" s="145" t="n">
        <v>16</v>
      </c>
      <c r="R37" s="145" t="n">
        <f aca="false">+P37*Q37</f>
        <v>15110.784</v>
      </c>
      <c r="S37" s="9" t="n">
        <f aca="false">+P37*3</f>
        <v>2833.272</v>
      </c>
      <c r="T37" s="9" t="n">
        <f aca="false">+P37*2</f>
        <v>1888.848</v>
      </c>
      <c r="U37" s="9"/>
      <c r="V37" s="9" t="n">
        <f aca="false">SUM(R37:U37)</f>
        <v>19832.904</v>
      </c>
      <c r="W37" s="20" t="n">
        <f aca="false">V37-T37</f>
        <v>17944.056</v>
      </c>
      <c r="X37" s="43" t="n">
        <f aca="false">V37-S37-T37</f>
        <v>15110.784</v>
      </c>
      <c r="Y37" s="9" t="s">
        <v>313</v>
      </c>
      <c r="Z37" s="20" t="s">
        <v>35</v>
      </c>
      <c r="AA37" s="20" t="s">
        <v>18</v>
      </c>
    </row>
    <row r="38" customFormat="false" ht="13.8" hidden="false" customHeight="false" outlineLevel="0" collapsed="false">
      <c r="A38" s="20" t="s">
        <v>150</v>
      </c>
      <c r="B38" s="143" t="s">
        <v>196</v>
      </c>
      <c r="C38" s="6"/>
      <c r="D38" s="9" t="s">
        <v>312</v>
      </c>
      <c r="E38" s="9" t="n">
        <v>5739471</v>
      </c>
      <c r="F38" s="9"/>
      <c r="G38" s="9" t="n">
        <v>11</v>
      </c>
      <c r="H38" s="145" t="s">
        <v>33</v>
      </c>
      <c r="I38" s="145" t="s">
        <v>283</v>
      </c>
      <c r="J38" s="145" t="n">
        <v>22</v>
      </c>
      <c r="K38" s="145" t="n">
        <v>0</v>
      </c>
      <c r="L38" s="9" t="n">
        <v>484</v>
      </c>
      <c r="M38" s="145" t="n">
        <f aca="false">+G38*0.095</f>
        <v>1.045</v>
      </c>
      <c r="N38" s="145" t="n">
        <f aca="false">+L38-M38</f>
        <v>482.955</v>
      </c>
      <c r="O38" s="145" t="n">
        <v>1.04</v>
      </c>
      <c r="P38" s="145" t="n">
        <f aca="false">+N38*O38</f>
        <v>502.2732</v>
      </c>
      <c r="Q38" s="145" t="n">
        <v>16</v>
      </c>
      <c r="R38" s="145" t="n">
        <f aca="false">+P38*Q38</f>
        <v>8036.3712</v>
      </c>
      <c r="S38" s="9" t="n">
        <f aca="false">+P38*3</f>
        <v>1506.8196</v>
      </c>
      <c r="T38" s="9" t="n">
        <f aca="false">+P38*2</f>
        <v>1004.5464</v>
      </c>
      <c r="U38" s="9"/>
      <c r="V38" s="9" t="n">
        <f aca="false">SUM(R38:U38)</f>
        <v>10547.7372</v>
      </c>
      <c r="W38" s="20" t="n">
        <f aca="false">V38-T38</f>
        <v>9543.1908</v>
      </c>
      <c r="X38" s="43" t="n">
        <f aca="false">V38-S38-T38</f>
        <v>8036.3712</v>
      </c>
      <c r="Y38" s="9" t="s">
        <v>313</v>
      </c>
      <c r="Z38" s="20" t="s">
        <v>35</v>
      </c>
      <c r="AA38" s="20" t="s">
        <v>18</v>
      </c>
    </row>
    <row r="39" customFormat="false" ht="13.8" hidden="false" customHeight="false" outlineLevel="0" collapsed="false">
      <c r="A39" s="20" t="s">
        <v>150</v>
      </c>
      <c r="B39" s="143" t="s">
        <v>196</v>
      </c>
      <c r="C39" s="6"/>
      <c r="D39" s="9" t="s">
        <v>314</v>
      </c>
      <c r="E39" s="9" t="n">
        <v>5739472</v>
      </c>
      <c r="F39" s="9"/>
      <c r="G39" s="9" t="n">
        <v>10</v>
      </c>
      <c r="H39" s="145" t="s">
        <v>33</v>
      </c>
      <c r="I39" s="145" t="s">
        <v>283</v>
      </c>
      <c r="J39" s="145" t="n">
        <v>22</v>
      </c>
      <c r="K39" s="145" t="n">
        <v>0</v>
      </c>
      <c r="L39" s="9" t="n">
        <v>431</v>
      </c>
      <c r="M39" s="145" t="n">
        <f aca="false">+G39*0.095</f>
        <v>0.95</v>
      </c>
      <c r="N39" s="145" t="n">
        <f aca="false">+L39-M39</f>
        <v>430.05</v>
      </c>
      <c r="O39" s="145" t="n">
        <v>1.04</v>
      </c>
      <c r="P39" s="145" t="n">
        <f aca="false">+N39*O39</f>
        <v>447.252</v>
      </c>
      <c r="Q39" s="145" t="n">
        <v>16</v>
      </c>
      <c r="R39" s="145" t="n">
        <f aca="false">+P39*Q39</f>
        <v>7156.032</v>
      </c>
      <c r="S39" s="9" t="n">
        <f aca="false">+P39*3</f>
        <v>1341.756</v>
      </c>
      <c r="T39" s="9" t="n">
        <f aca="false">+P39*2</f>
        <v>894.504</v>
      </c>
      <c r="U39" s="9"/>
      <c r="V39" s="9" t="n">
        <f aca="false">SUM(R39:U39)</f>
        <v>9392.292</v>
      </c>
      <c r="W39" s="20" t="n">
        <f aca="false">V39-T39</f>
        <v>8497.788</v>
      </c>
      <c r="X39" s="43" t="n">
        <f aca="false">V39-S39-T39</f>
        <v>7156.032</v>
      </c>
      <c r="Y39" s="9" t="s">
        <v>314</v>
      </c>
      <c r="Z39" s="20" t="s">
        <v>35</v>
      </c>
      <c r="AA39" s="20" t="s">
        <v>18</v>
      </c>
    </row>
    <row r="40" customFormat="false" ht="13.8" hidden="false" customHeight="false" outlineLevel="0" collapsed="false">
      <c r="A40" s="20" t="s">
        <v>150</v>
      </c>
      <c r="B40" s="143" t="s">
        <v>196</v>
      </c>
      <c r="C40" s="6"/>
      <c r="D40" s="9" t="s">
        <v>314</v>
      </c>
      <c r="E40" s="9" t="n">
        <v>5739473</v>
      </c>
      <c r="F40" s="9"/>
      <c r="G40" s="9" t="n">
        <v>20</v>
      </c>
      <c r="H40" s="145" t="s">
        <v>33</v>
      </c>
      <c r="I40" s="145" t="s">
        <v>283</v>
      </c>
      <c r="J40" s="145" t="n">
        <v>22</v>
      </c>
      <c r="K40" s="145" t="n">
        <v>0</v>
      </c>
      <c r="L40" s="9" t="n">
        <v>847</v>
      </c>
      <c r="M40" s="145" t="n">
        <f aca="false">+G40*0.095</f>
        <v>1.9</v>
      </c>
      <c r="N40" s="145" t="n">
        <f aca="false">+L40-M40</f>
        <v>845.1</v>
      </c>
      <c r="O40" s="145" t="n">
        <v>1.04</v>
      </c>
      <c r="P40" s="145" t="n">
        <f aca="false">+N40*O40</f>
        <v>878.904</v>
      </c>
      <c r="Q40" s="145" t="n">
        <v>16</v>
      </c>
      <c r="R40" s="145" t="n">
        <f aca="false">+P40*Q40</f>
        <v>14062.464</v>
      </c>
      <c r="S40" s="9" t="n">
        <f aca="false">+P40*3</f>
        <v>2636.712</v>
      </c>
      <c r="T40" s="9" t="n">
        <f aca="false">+P40*2</f>
        <v>1757.808</v>
      </c>
      <c r="U40" s="9"/>
      <c r="V40" s="9" t="n">
        <f aca="false">SUM(R40:U40)</f>
        <v>18456.984</v>
      </c>
      <c r="W40" s="20" t="n">
        <f aca="false">V40-T40</f>
        <v>16699.176</v>
      </c>
      <c r="X40" s="43" t="n">
        <f aca="false">V40-S40-T40</f>
        <v>14062.464</v>
      </c>
      <c r="Y40" s="9" t="s">
        <v>314</v>
      </c>
      <c r="Z40" s="20" t="s">
        <v>35</v>
      </c>
      <c r="AA40" s="20" t="s">
        <v>18</v>
      </c>
    </row>
    <row r="41" customFormat="false" ht="13.8" hidden="false" customHeight="false" outlineLevel="0" collapsed="false">
      <c r="A41" s="20" t="s">
        <v>150</v>
      </c>
      <c r="B41" s="143" t="s">
        <v>196</v>
      </c>
      <c r="C41" s="6"/>
      <c r="D41" s="9" t="s">
        <v>314</v>
      </c>
      <c r="E41" s="9" t="n">
        <v>5739474</v>
      </c>
      <c r="F41" s="9"/>
      <c r="G41" s="9" t="n">
        <v>20</v>
      </c>
      <c r="H41" s="145" t="s">
        <v>33</v>
      </c>
      <c r="I41" s="145" t="s">
        <v>283</v>
      </c>
      <c r="J41" s="145" t="n">
        <v>22</v>
      </c>
      <c r="K41" s="145" t="n">
        <v>0</v>
      </c>
      <c r="L41" s="9" t="n">
        <v>851</v>
      </c>
      <c r="M41" s="145" t="n">
        <f aca="false">+G41*0.095</f>
        <v>1.9</v>
      </c>
      <c r="N41" s="145" t="n">
        <f aca="false">+L41-M41</f>
        <v>849.1</v>
      </c>
      <c r="O41" s="145" t="n">
        <v>1.04</v>
      </c>
      <c r="P41" s="145" t="n">
        <f aca="false">+N41*O41</f>
        <v>883.064</v>
      </c>
      <c r="Q41" s="145" t="n">
        <v>16</v>
      </c>
      <c r="R41" s="145" t="n">
        <f aca="false">+P41*Q41</f>
        <v>14129.024</v>
      </c>
      <c r="S41" s="9" t="n">
        <f aca="false">+P41*3</f>
        <v>2649.192</v>
      </c>
      <c r="T41" s="9" t="n">
        <f aca="false">+P41*2</f>
        <v>1766.128</v>
      </c>
      <c r="U41" s="9"/>
      <c r="V41" s="9" t="n">
        <f aca="false">SUM(R41:U41)</f>
        <v>18544.344</v>
      </c>
      <c r="W41" s="20" t="n">
        <f aca="false">V41-T41</f>
        <v>16778.216</v>
      </c>
      <c r="X41" s="43" t="n">
        <f aca="false">V41-S41-T41</f>
        <v>14129.024</v>
      </c>
      <c r="Y41" s="9" t="s">
        <v>314</v>
      </c>
      <c r="Z41" s="20" t="s">
        <v>35</v>
      </c>
      <c r="AA41" s="20" t="s">
        <v>18</v>
      </c>
    </row>
    <row r="42" customFormat="false" ht="13.8" hidden="false" customHeight="false" outlineLevel="0" collapsed="false">
      <c r="A42" s="20" t="s">
        <v>150</v>
      </c>
      <c r="B42" s="143" t="s">
        <v>196</v>
      </c>
      <c r="C42" s="6"/>
      <c r="D42" s="9" t="s">
        <v>314</v>
      </c>
      <c r="E42" s="9" t="n">
        <v>5739475</v>
      </c>
      <c r="F42" s="9"/>
      <c r="G42" s="9" t="n">
        <v>20</v>
      </c>
      <c r="H42" s="145" t="s">
        <v>33</v>
      </c>
      <c r="I42" s="145" t="s">
        <v>283</v>
      </c>
      <c r="J42" s="145" t="n">
        <v>22</v>
      </c>
      <c r="K42" s="145" t="n">
        <v>0</v>
      </c>
      <c r="L42" s="9" t="n">
        <v>836</v>
      </c>
      <c r="M42" s="145" t="n">
        <f aca="false">+G42*0.095</f>
        <v>1.9</v>
      </c>
      <c r="N42" s="145" t="n">
        <f aca="false">+L42-M42</f>
        <v>834.1</v>
      </c>
      <c r="O42" s="145" t="n">
        <v>1.04</v>
      </c>
      <c r="P42" s="145" t="n">
        <f aca="false">+N42*O42</f>
        <v>867.464</v>
      </c>
      <c r="Q42" s="145" t="n">
        <v>16</v>
      </c>
      <c r="R42" s="145" t="n">
        <f aca="false">+P42*Q42</f>
        <v>13879.424</v>
      </c>
      <c r="S42" s="9" t="n">
        <f aca="false">+P42*3</f>
        <v>2602.392</v>
      </c>
      <c r="T42" s="9" t="n">
        <f aca="false">+P42*2</f>
        <v>1734.928</v>
      </c>
      <c r="U42" s="9"/>
      <c r="V42" s="9" t="n">
        <f aca="false">SUM(R42:U42)</f>
        <v>18216.744</v>
      </c>
      <c r="W42" s="20" t="n">
        <f aca="false">V42-T42</f>
        <v>16481.816</v>
      </c>
      <c r="X42" s="43" t="n">
        <f aca="false">V42-S42-T42</f>
        <v>13879.424</v>
      </c>
      <c r="Y42" s="9" t="s">
        <v>314</v>
      </c>
      <c r="Z42" s="20" t="s">
        <v>35</v>
      </c>
      <c r="AA42" s="20" t="s">
        <v>18</v>
      </c>
    </row>
    <row r="43" customFormat="false" ht="13.8" hidden="false" customHeight="false" outlineLevel="0" collapsed="false">
      <c r="A43" s="20" t="s">
        <v>150</v>
      </c>
      <c r="B43" s="143" t="s">
        <v>196</v>
      </c>
      <c r="C43" s="6"/>
      <c r="D43" s="9" t="s">
        <v>314</v>
      </c>
      <c r="E43" s="9" t="n">
        <v>5739476</v>
      </c>
      <c r="F43" s="9"/>
      <c r="G43" s="9" t="n">
        <v>20</v>
      </c>
      <c r="H43" s="145" t="s">
        <v>33</v>
      </c>
      <c r="I43" s="145" t="s">
        <v>283</v>
      </c>
      <c r="J43" s="145" t="n">
        <v>22</v>
      </c>
      <c r="K43" s="145" t="n">
        <v>0</v>
      </c>
      <c r="L43" s="9" t="n">
        <v>839</v>
      </c>
      <c r="M43" s="145" t="n">
        <f aca="false">+G43*0.095</f>
        <v>1.9</v>
      </c>
      <c r="N43" s="145" t="n">
        <f aca="false">+L43-M43</f>
        <v>837.1</v>
      </c>
      <c r="O43" s="145" t="n">
        <v>1.04</v>
      </c>
      <c r="P43" s="145" t="n">
        <f aca="false">+N43*O43</f>
        <v>870.584</v>
      </c>
      <c r="Q43" s="145" t="n">
        <v>16</v>
      </c>
      <c r="R43" s="145" t="n">
        <f aca="false">+P43*Q43</f>
        <v>13929.344</v>
      </c>
      <c r="S43" s="9" t="n">
        <f aca="false">+P43*3</f>
        <v>2611.752</v>
      </c>
      <c r="T43" s="9" t="n">
        <f aca="false">+P43*2</f>
        <v>1741.168</v>
      </c>
      <c r="U43" s="9"/>
      <c r="V43" s="9" t="n">
        <f aca="false">SUM(R43:U43)</f>
        <v>18282.264</v>
      </c>
      <c r="W43" s="20" t="n">
        <f aca="false">V43-T43</f>
        <v>16541.096</v>
      </c>
      <c r="X43" s="43" t="n">
        <f aca="false">V43-S43-T43</f>
        <v>13929.344</v>
      </c>
      <c r="Y43" s="9" t="s">
        <v>314</v>
      </c>
      <c r="Z43" s="20" t="s">
        <v>35</v>
      </c>
      <c r="AA43" s="20" t="s">
        <v>18</v>
      </c>
    </row>
    <row r="44" customFormat="false" ht="13.8" hidden="false" customHeight="false" outlineLevel="0" collapsed="false">
      <c r="A44" s="20" t="s">
        <v>150</v>
      </c>
      <c r="B44" s="143" t="s">
        <v>196</v>
      </c>
      <c r="C44" s="6"/>
      <c r="D44" s="9" t="s">
        <v>314</v>
      </c>
      <c r="E44" s="9" t="n">
        <v>5739477</v>
      </c>
      <c r="F44" s="9"/>
      <c r="G44" s="9" t="n">
        <v>20</v>
      </c>
      <c r="H44" s="145" t="s">
        <v>33</v>
      </c>
      <c r="I44" s="145" t="s">
        <v>283</v>
      </c>
      <c r="J44" s="145" t="n">
        <v>22</v>
      </c>
      <c r="K44" s="145" t="n">
        <v>0</v>
      </c>
      <c r="L44" s="9" t="n">
        <v>873</v>
      </c>
      <c r="M44" s="145" t="n">
        <f aca="false">+G44*0.095</f>
        <v>1.9</v>
      </c>
      <c r="N44" s="145" t="n">
        <f aca="false">+L44-M44</f>
        <v>871.1</v>
      </c>
      <c r="O44" s="145" t="n">
        <v>1.04</v>
      </c>
      <c r="P44" s="145" t="n">
        <f aca="false">+N44*O44</f>
        <v>905.944</v>
      </c>
      <c r="Q44" s="145" t="n">
        <v>16</v>
      </c>
      <c r="R44" s="145" t="n">
        <f aca="false">+P44*Q44</f>
        <v>14495.104</v>
      </c>
      <c r="S44" s="9" t="n">
        <f aca="false">+P44*3</f>
        <v>2717.832</v>
      </c>
      <c r="T44" s="9" t="n">
        <f aca="false">+P44*2</f>
        <v>1811.888</v>
      </c>
      <c r="U44" s="9"/>
      <c r="V44" s="9" t="n">
        <f aca="false">SUM(R44:U44)</f>
        <v>19024.824</v>
      </c>
      <c r="W44" s="20" t="n">
        <f aca="false">V44-T44</f>
        <v>17212.936</v>
      </c>
      <c r="X44" s="43" t="n">
        <f aca="false">V44-S44-T44</f>
        <v>14495.104</v>
      </c>
      <c r="Y44" s="9" t="s">
        <v>314</v>
      </c>
      <c r="Z44" s="20" t="s">
        <v>35</v>
      </c>
      <c r="AA44" s="20" t="s">
        <v>18</v>
      </c>
    </row>
    <row r="45" customFormat="false" ht="13.8" hidden="false" customHeight="false" outlineLevel="0" collapsed="false">
      <c r="A45" s="20" t="s">
        <v>150</v>
      </c>
      <c r="B45" s="143" t="s">
        <v>196</v>
      </c>
      <c r="C45" s="6"/>
      <c r="D45" s="9" t="s">
        <v>314</v>
      </c>
      <c r="E45" s="9" t="n">
        <v>5739478</v>
      </c>
      <c r="F45" s="9"/>
      <c r="G45" s="9" t="n">
        <v>10</v>
      </c>
      <c r="H45" s="145" t="s">
        <v>33</v>
      </c>
      <c r="I45" s="145" t="s">
        <v>283</v>
      </c>
      <c r="J45" s="145" t="n">
        <v>22</v>
      </c>
      <c r="K45" s="145" t="n">
        <v>0</v>
      </c>
      <c r="L45" s="9" t="n">
        <v>410</v>
      </c>
      <c r="M45" s="145" t="n">
        <f aca="false">+G45*0.095</f>
        <v>0.95</v>
      </c>
      <c r="N45" s="145" t="n">
        <f aca="false">+L45-M45</f>
        <v>409.05</v>
      </c>
      <c r="O45" s="145" t="n">
        <v>1.04</v>
      </c>
      <c r="P45" s="145" t="n">
        <f aca="false">+N45*O45</f>
        <v>425.412</v>
      </c>
      <c r="Q45" s="145" t="n">
        <v>16</v>
      </c>
      <c r="R45" s="145" t="n">
        <f aca="false">+P45*Q45</f>
        <v>6806.592</v>
      </c>
      <c r="S45" s="9" t="n">
        <f aca="false">+P45*3</f>
        <v>1276.236</v>
      </c>
      <c r="T45" s="9" t="n">
        <f aca="false">+P45*2</f>
        <v>850.824</v>
      </c>
      <c r="U45" s="9"/>
      <c r="V45" s="9" t="n">
        <f aca="false">SUM(R45:U45)</f>
        <v>8933.652</v>
      </c>
      <c r="W45" s="20" t="n">
        <f aca="false">V45-T45</f>
        <v>8082.828</v>
      </c>
      <c r="X45" s="43" t="n">
        <f aca="false">V45-S45-T45</f>
        <v>6806.592</v>
      </c>
      <c r="Y45" s="9" t="s">
        <v>314</v>
      </c>
      <c r="Z45" s="20" t="s">
        <v>35</v>
      </c>
      <c r="AA45" s="20" t="s">
        <v>18</v>
      </c>
    </row>
    <row r="46" customFormat="false" ht="13.8" hidden="false" customHeight="false" outlineLevel="0" collapsed="false">
      <c r="A46" s="20" t="s">
        <v>150</v>
      </c>
      <c r="B46" s="143" t="s">
        <v>196</v>
      </c>
      <c r="C46" s="6"/>
      <c r="D46" s="9" t="s">
        <v>314</v>
      </c>
      <c r="E46" s="9" t="n">
        <v>5739479</v>
      </c>
      <c r="F46" s="9"/>
      <c r="G46" s="9" t="n">
        <v>5</v>
      </c>
      <c r="H46" s="145" t="s">
        <v>33</v>
      </c>
      <c r="I46" s="145" t="s">
        <v>283</v>
      </c>
      <c r="J46" s="145" t="n">
        <v>22</v>
      </c>
      <c r="K46" s="145" t="n">
        <v>0</v>
      </c>
      <c r="L46" s="9" t="n">
        <v>238</v>
      </c>
      <c r="M46" s="145" t="n">
        <f aca="false">+G46*0.095</f>
        <v>0.475</v>
      </c>
      <c r="N46" s="145" t="n">
        <f aca="false">+L46-M46</f>
        <v>237.525</v>
      </c>
      <c r="O46" s="145" t="n">
        <v>1.04</v>
      </c>
      <c r="P46" s="145" t="n">
        <f aca="false">+N46*O46</f>
        <v>247.026</v>
      </c>
      <c r="Q46" s="145" t="n">
        <v>16</v>
      </c>
      <c r="R46" s="145" t="n">
        <f aca="false">+P46*Q46</f>
        <v>3952.416</v>
      </c>
      <c r="S46" s="9" t="n">
        <f aca="false">+P46*3</f>
        <v>741.078</v>
      </c>
      <c r="T46" s="9" t="n">
        <f aca="false">+P46*2</f>
        <v>494.052</v>
      </c>
      <c r="U46" s="9"/>
      <c r="V46" s="9" t="n">
        <f aca="false">SUM(R46:U46)</f>
        <v>5187.546</v>
      </c>
      <c r="W46" s="20" t="n">
        <f aca="false">V46-T46</f>
        <v>4693.494</v>
      </c>
      <c r="X46" s="43" t="n">
        <f aca="false">V46-S46-T46</f>
        <v>3952.416</v>
      </c>
      <c r="Y46" s="9" t="s">
        <v>314</v>
      </c>
      <c r="Z46" s="20" t="s">
        <v>35</v>
      </c>
      <c r="AA46" s="20" t="s">
        <v>18</v>
      </c>
    </row>
    <row r="47" customFormat="false" ht="13.8" hidden="false" customHeight="false" outlineLevel="0" collapsed="false">
      <c r="A47" s="20" t="s">
        <v>150</v>
      </c>
      <c r="B47" s="143" t="s">
        <v>196</v>
      </c>
      <c r="C47" s="6"/>
      <c r="D47" s="9" t="s">
        <v>314</v>
      </c>
      <c r="E47" s="9" t="n">
        <v>5739480</v>
      </c>
      <c r="F47" s="9"/>
      <c r="G47" s="9" t="n">
        <v>20</v>
      </c>
      <c r="H47" s="145" t="s">
        <v>33</v>
      </c>
      <c r="I47" s="145" t="s">
        <v>283</v>
      </c>
      <c r="J47" s="145" t="n">
        <v>22</v>
      </c>
      <c r="K47" s="145" t="n">
        <v>0</v>
      </c>
      <c r="L47" s="9" t="n">
        <v>913</v>
      </c>
      <c r="M47" s="145" t="n">
        <f aca="false">+G47*0.095</f>
        <v>1.9</v>
      </c>
      <c r="N47" s="145" t="n">
        <f aca="false">+L47-M47</f>
        <v>911.1</v>
      </c>
      <c r="O47" s="145" t="n">
        <v>1.04</v>
      </c>
      <c r="P47" s="145" t="n">
        <f aca="false">+N47*O47</f>
        <v>947.544</v>
      </c>
      <c r="Q47" s="145" t="n">
        <v>16</v>
      </c>
      <c r="R47" s="145" t="n">
        <f aca="false">+P47*Q47</f>
        <v>15160.704</v>
      </c>
      <c r="S47" s="9" t="n">
        <f aca="false">+P47*3</f>
        <v>2842.632</v>
      </c>
      <c r="T47" s="9" t="n">
        <f aca="false">+P47*2</f>
        <v>1895.088</v>
      </c>
      <c r="U47" s="9"/>
      <c r="V47" s="9" t="n">
        <f aca="false">SUM(R47:U47)</f>
        <v>19898.424</v>
      </c>
      <c r="W47" s="20" t="n">
        <f aca="false">V47-T47</f>
        <v>18003.336</v>
      </c>
      <c r="X47" s="43" t="n">
        <f aca="false">V47-S47-T47</f>
        <v>15160.704</v>
      </c>
      <c r="Y47" s="9" t="s">
        <v>314</v>
      </c>
      <c r="Z47" s="20" t="s">
        <v>35</v>
      </c>
      <c r="AA47" s="20" t="s">
        <v>18</v>
      </c>
    </row>
    <row r="48" customFormat="false" ht="13.8" hidden="false" customHeight="false" outlineLevel="0" collapsed="false">
      <c r="A48" s="20" t="s">
        <v>150</v>
      </c>
      <c r="B48" s="143" t="s">
        <v>196</v>
      </c>
      <c r="C48" s="6"/>
      <c r="D48" s="9" t="s">
        <v>314</v>
      </c>
      <c r="E48" s="9" t="n">
        <v>5739481</v>
      </c>
      <c r="F48" s="9"/>
      <c r="G48" s="9" t="n">
        <v>20</v>
      </c>
      <c r="H48" s="145" t="s">
        <v>33</v>
      </c>
      <c r="I48" s="145" t="s">
        <v>283</v>
      </c>
      <c r="J48" s="145" t="n">
        <v>22</v>
      </c>
      <c r="K48" s="145" t="n">
        <v>0</v>
      </c>
      <c r="L48" s="9" t="n">
        <v>911</v>
      </c>
      <c r="M48" s="145" t="n">
        <f aca="false">+G48*0.095</f>
        <v>1.9</v>
      </c>
      <c r="N48" s="145" t="n">
        <f aca="false">+L48-M48</f>
        <v>909.1</v>
      </c>
      <c r="O48" s="145" t="n">
        <v>1.04</v>
      </c>
      <c r="P48" s="145" t="n">
        <f aca="false">+N48*O48</f>
        <v>945.464</v>
      </c>
      <c r="Q48" s="145" t="n">
        <v>16</v>
      </c>
      <c r="R48" s="145" t="n">
        <f aca="false">+P48*Q48</f>
        <v>15127.424</v>
      </c>
      <c r="S48" s="9" t="n">
        <f aca="false">+P48*3</f>
        <v>2836.392</v>
      </c>
      <c r="T48" s="9" t="n">
        <f aca="false">+P48*2</f>
        <v>1890.928</v>
      </c>
      <c r="U48" s="9"/>
      <c r="V48" s="9" t="n">
        <f aca="false">SUM(R48:U48)</f>
        <v>19854.744</v>
      </c>
      <c r="W48" s="20" t="n">
        <f aca="false">V48-T48</f>
        <v>17963.816</v>
      </c>
      <c r="X48" s="43" t="n">
        <f aca="false">V48-S48-T48</f>
        <v>15127.424</v>
      </c>
      <c r="Y48" s="9" t="s">
        <v>314</v>
      </c>
      <c r="Z48" s="20" t="s">
        <v>35</v>
      </c>
      <c r="AA48" s="20" t="s">
        <v>18</v>
      </c>
    </row>
    <row r="49" customFormat="false" ht="13.8" hidden="false" customHeight="false" outlineLevel="0" collapsed="false">
      <c r="A49" s="20" t="s">
        <v>150</v>
      </c>
      <c r="B49" s="143" t="s">
        <v>196</v>
      </c>
      <c r="C49" s="6"/>
      <c r="D49" s="9" t="s">
        <v>314</v>
      </c>
      <c r="E49" s="9" t="n">
        <v>5739482</v>
      </c>
      <c r="F49" s="9"/>
      <c r="G49" s="9" t="n">
        <v>12</v>
      </c>
      <c r="H49" s="145" t="s">
        <v>33</v>
      </c>
      <c r="I49" s="145" t="s">
        <v>283</v>
      </c>
      <c r="J49" s="145" t="n">
        <v>22</v>
      </c>
      <c r="K49" s="145" t="n">
        <v>0</v>
      </c>
      <c r="L49" s="9" t="n">
        <v>550</v>
      </c>
      <c r="M49" s="145" t="n">
        <f aca="false">+G49*0.095</f>
        <v>1.14</v>
      </c>
      <c r="N49" s="145" t="n">
        <f aca="false">+L49-M49</f>
        <v>548.86</v>
      </c>
      <c r="O49" s="145" t="n">
        <v>1.04</v>
      </c>
      <c r="P49" s="145" t="n">
        <f aca="false">+N49*O49</f>
        <v>570.8144</v>
      </c>
      <c r="Q49" s="145" t="n">
        <v>16</v>
      </c>
      <c r="R49" s="145" t="n">
        <f aca="false">+P49*Q49</f>
        <v>9133.0304</v>
      </c>
      <c r="S49" s="9" t="n">
        <f aca="false">+P49*3</f>
        <v>1712.4432</v>
      </c>
      <c r="T49" s="9" t="n">
        <f aca="false">+P49*2</f>
        <v>1141.6288</v>
      </c>
      <c r="U49" s="9"/>
      <c r="V49" s="9" t="n">
        <f aca="false">SUM(R49:U49)</f>
        <v>11987.1024</v>
      </c>
      <c r="W49" s="20" t="n">
        <f aca="false">V49-T49</f>
        <v>10845.4736</v>
      </c>
      <c r="X49" s="43" t="n">
        <f aca="false">V49-S49-T49</f>
        <v>9133.0304</v>
      </c>
      <c r="Y49" s="9" t="s">
        <v>314</v>
      </c>
      <c r="Z49" s="20" t="s">
        <v>35</v>
      </c>
      <c r="AA49" s="20" t="s">
        <v>18</v>
      </c>
    </row>
    <row r="50" customFormat="false" ht="13.8" hidden="false" customHeight="false" outlineLevel="0" collapsed="false">
      <c r="A50" s="20" t="s">
        <v>150</v>
      </c>
      <c r="B50" s="143" t="s">
        <v>196</v>
      </c>
      <c r="C50" s="6"/>
      <c r="D50" s="9" t="s">
        <v>314</v>
      </c>
      <c r="E50" s="9" t="n">
        <v>5739483</v>
      </c>
      <c r="F50" s="9"/>
      <c r="G50" s="9" t="n">
        <v>20</v>
      </c>
      <c r="H50" s="145" t="s">
        <v>33</v>
      </c>
      <c r="I50" s="145" t="s">
        <v>283</v>
      </c>
      <c r="J50" s="145" t="n">
        <v>22</v>
      </c>
      <c r="K50" s="145" t="n">
        <v>0</v>
      </c>
      <c r="L50" s="9" t="n">
        <v>902</v>
      </c>
      <c r="M50" s="145" t="n">
        <f aca="false">+G50*0.095</f>
        <v>1.9</v>
      </c>
      <c r="N50" s="145" t="n">
        <f aca="false">+L50-M50</f>
        <v>900.1</v>
      </c>
      <c r="O50" s="145" t="n">
        <v>1.04</v>
      </c>
      <c r="P50" s="145" t="n">
        <f aca="false">+N50*O50</f>
        <v>936.104</v>
      </c>
      <c r="Q50" s="145" t="n">
        <v>16</v>
      </c>
      <c r="R50" s="145" t="n">
        <f aca="false">+P50*Q50</f>
        <v>14977.664</v>
      </c>
      <c r="S50" s="9" t="n">
        <f aca="false">+P50*3</f>
        <v>2808.312</v>
      </c>
      <c r="T50" s="9" t="n">
        <f aca="false">+P50*2</f>
        <v>1872.208</v>
      </c>
      <c r="U50" s="9"/>
      <c r="V50" s="9" t="n">
        <f aca="false">SUM(R50:U50)</f>
        <v>19658.184</v>
      </c>
      <c r="W50" s="20" t="n">
        <f aca="false">V50-T50</f>
        <v>17785.976</v>
      </c>
      <c r="X50" s="43" t="n">
        <f aca="false">V50-S50-T50</f>
        <v>14977.664</v>
      </c>
      <c r="Y50" s="9" t="s">
        <v>314</v>
      </c>
      <c r="Z50" s="20" t="s">
        <v>35</v>
      </c>
      <c r="AA50" s="20" t="s">
        <v>18</v>
      </c>
    </row>
    <row r="51" customFormat="false" ht="13.8" hidden="false" customHeight="false" outlineLevel="0" collapsed="false">
      <c r="A51" s="20" t="s">
        <v>150</v>
      </c>
      <c r="B51" s="143" t="s">
        <v>196</v>
      </c>
      <c r="C51" s="6"/>
      <c r="D51" s="9" t="s">
        <v>314</v>
      </c>
      <c r="E51" s="9" t="n">
        <v>5739484</v>
      </c>
      <c r="F51" s="9"/>
      <c r="G51" s="9" t="n">
        <v>10</v>
      </c>
      <c r="H51" s="145" t="s">
        <v>33</v>
      </c>
      <c r="I51" s="145" t="s">
        <v>283</v>
      </c>
      <c r="J51" s="145" t="n">
        <v>22</v>
      </c>
      <c r="K51" s="145" t="n">
        <v>0</v>
      </c>
      <c r="L51" s="9" t="n">
        <v>440</v>
      </c>
      <c r="M51" s="145" t="n">
        <f aca="false">+G51*0.095</f>
        <v>0.95</v>
      </c>
      <c r="N51" s="145" t="n">
        <f aca="false">+L51-M51</f>
        <v>439.05</v>
      </c>
      <c r="O51" s="145" t="n">
        <v>1.04</v>
      </c>
      <c r="P51" s="145" t="n">
        <f aca="false">+N51*O51</f>
        <v>456.612</v>
      </c>
      <c r="Q51" s="145" t="n">
        <v>16</v>
      </c>
      <c r="R51" s="145" t="n">
        <f aca="false">+P51*Q51</f>
        <v>7305.792</v>
      </c>
      <c r="S51" s="9" t="n">
        <f aca="false">+P51*3</f>
        <v>1369.836</v>
      </c>
      <c r="T51" s="9" t="n">
        <f aca="false">+P51*2</f>
        <v>913.224</v>
      </c>
      <c r="U51" s="9"/>
      <c r="V51" s="9" t="n">
        <f aca="false">SUM(R51:U51)</f>
        <v>9588.852</v>
      </c>
      <c r="W51" s="20" t="n">
        <f aca="false">V51-T51</f>
        <v>8675.628</v>
      </c>
      <c r="X51" s="43" t="n">
        <f aca="false">V51-S51-T51</f>
        <v>7305.792</v>
      </c>
      <c r="Y51" s="9" t="s">
        <v>314</v>
      </c>
      <c r="Z51" s="20" t="s">
        <v>35</v>
      </c>
      <c r="AA51" s="20" t="s">
        <v>18</v>
      </c>
    </row>
    <row r="52" customFormat="false" ht="13.8" hidden="false" customHeight="false" outlineLevel="0" collapsed="false">
      <c r="A52" s="20" t="s">
        <v>150</v>
      </c>
      <c r="B52" s="143" t="s">
        <v>196</v>
      </c>
      <c r="C52" s="6"/>
      <c r="D52" s="9" t="s">
        <v>314</v>
      </c>
      <c r="E52" s="9" t="n">
        <v>5739485</v>
      </c>
      <c r="F52" s="9"/>
      <c r="G52" s="9" t="n">
        <v>20</v>
      </c>
      <c r="H52" s="145" t="s">
        <v>33</v>
      </c>
      <c r="I52" s="145" t="s">
        <v>283</v>
      </c>
      <c r="J52" s="145" t="n">
        <v>22</v>
      </c>
      <c r="K52" s="145" t="n">
        <v>0</v>
      </c>
      <c r="L52" s="9" t="n">
        <v>881</v>
      </c>
      <c r="M52" s="145" t="n">
        <f aca="false">+G52*0.095</f>
        <v>1.9</v>
      </c>
      <c r="N52" s="145" t="n">
        <f aca="false">+L52-M52</f>
        <v>879.1</v>
      </c>
      <c r="O52" s="145" t="n">
        <v>1.04</v>
      </c>
      <c r="P52" s="145" t="n">
        <f aca="false">+N52*O52</f>
        <v>914.264</v>
      </c>
      <c r="Q52" s="145" t="n">
        <v>16</v>
      </c>
      <c r="R52" s="145" t="n">
        <f aca="false">+P52*Q52</f>
        <v>14628.224</v>
      </c>
      <c r="S52" s="9" t="n">
        <f aca="false">+P52*3</f>
        <v>2742.792</v>
      </c>
      <c r="T52" s="9" t="n">
        <f aca="false">+P52*2</f>
        <v>1828.528</v>
      </c>
      <c r="U52" s="9"/>
      <c r="V52" s="9" t="n">
        <f aca="false">SUM(R52:U52)</f>
        <v>19199.544</v>
      </c>
      <c r="W52" s="20" t="n">
        <f aca="false">V52-T52</f>
        <v>17371.016</v>
      </c>
      <c r="X52" s="43" t="n">
        <f aca="false">V52-S52-T52</f>
        <v>14628.224</v>
      </c>
      <c r="Y52" s="9" t="s">
        <v>314</v>
      </c>
      <c r="Z52" s="20" t="s">
        <v>35</v>
      </c>
      <c r="AA52" s="20" t="s">
        <v>18</v>
      </c>
    </row>
    <row r="53" customFormat="false" ht="13.8" hidden="false" customHeight="false" outlineLevel="0" collapsed="false">
      <c r="A53" s="20" t="s">
        <v>150</v>
      </c>
      <c r="B53" s="143" t="s">
        <v>196</v>
      </c>
      <c r="C53" s="6"/>
      <c r="D53" s="9" t="s">
        <v>314</v>
      </c>
      <c r="E53" s="9" t="n">
        <v>5739486</v>
      </c>
      <c r="F53" s="9"/>
      <c r="G53" s="9" t="n">
        <v>20</v>
      </c>
      <c r="H53" s="145" t="s">
        <v>33</v>
      </c>
      <c r="I53" s="145" t="s">
        <v>283</v>
      </c>
      <c r="J53" s="145" t="n">
        <v>22</v>
      </c>
      <c r="K53" s="145" t="n">
        <v>0</v>
      </c>
      <c r="L53" s="9" t="n">
        <v>864</v>
      </c>
      <c r="M53" s="145" t="n">
        <f aca="false">+G53*0.095</f>
        <v>1.9</v>
      </c>
      <c r="N53" s="145" t="n">
        <f aca="false">+L53-M53</f>
        <v>862.1</v>
      </c>
      <c r="O53" s="145" t="n">
        <v>1.04</v>
      </c>
      <c r="P53" s="145" t="n">
        <f aca="false">+N53*O53</f>
        <v>896.584</v>
      </c>
      <c r="Q53" s="145" t="n">
        <v>16</v>
      </c>
      <c r="R53" s="145" t="n">
        <f aca="false">+P53*Q53</f>
        <v>14345.344</v>
      </c>
      <c r="S53" s="9" t="n">
        <f aca="false">+P53*3</f>
        <v>2689.752</v>
      </c>
      <c r="T53" s="9" t="n">
        <f aca="false">+P53*2</f>
        <v>1793.168</v>
      </c>
      <c r="U53" s="9"/>
      <c r="V53" s="9" t="n">
        <f aca="false">SUM(R53:U53)</f>
        <v>18828.264</v>
      </c>
      <c r="W53" s="20" t="n">
        <f aca="false">V53-T53</f>
        <v>17035.096</v>
      </c>
      <c r="X53" s="43" t="n">
        <f aca="false">V53-S53-T53</f>
        <v>14345.344</v>
      </c>
      <c r="Y53" s="9" t="s">
        <v>314</v>
      </c>
      <c r="Z53" s="20" t="s">
        <v>35</v>
      </c>
      <c r="AA53" s="20" t="s">
        <v>18</v>
      </c>
    </row>
    <row r="54" customFormat="false" ht="13.8" hidden="false" customHeight="false" outlineLevel="0" collapsed="false">
      <c r="A54" s="20" t="s">
        <v>150</v>
      </c>
      <c r="B54" s="143" t="s">
        <v>196</v>
      </c>
      <c r="C54" s="6"/>
      <c r="D54" s="9" t="s">
        <v>314</v>
      </c>
      <c r="E54" s="9" t="n">
        <v>5739487</v>
      </c>
      <c r="F54" s="9"/>
      <c r="G54" s="9" t="n">
        <v>10</v>
      </c>
      <c r="H54" s="145" t="s">
        <v>33</v>
      </c>
      <c r="I54" s="145" t="s">
        <v>283</v>
      </c>
      <c r="J54" s="145" t="n">
        <v>22</v>
      </c>
      <c r="K54" s="145" t="n">
        <v>0</v>
      </c>
      <c r="L54" s="9" t="n">
        <v>439</v>
      </c>
      <c r="M54" s="145" t="n">
        <f aca="false">+G54*0.095</f>
        <v>0.95</v>
      </c>
      <c r="N54" s="145" t="n">
        <f aca="false">+L54-M54</f>
        <v>438.05</v>
      </c>
      <c r="O54" s="145" t="n">
        <v>1.04</v>
      </c>
      <c r="P54" s="145" t="n">
        <f aca="false">+N54*O54</f>
        <v>455.572</v>
      </c>
      <c r="Q54" s="145" t="n">
        <v>16</v>
      </c>
      <c r="R54" s="145" t="n">
        <f aca="false">+P54*Q54</f>
        <v>7289.152</v>
      </c>
      <c r="S54" s="9" t="n">
        <f aca="false">+P54*3</f>
        <v>1366.716</v>
      </c>
      <c r="T54" s="9" t="n">
        <f aca="false">+P54*2</f>
        <v>911.144</v>
      </c>
      <c r="U54" s="9"/>
      <c r="V54" s="9" t="n">
        <f aca="false">SUM(R54:U54)</f>
        <v>9567.012</v>
      </c>
      <c r="W54" s="20" t="n">
        <f aca="false">V54-T54</f>
        <v>8655.868</v>
      </c>
      <c r="X54" s="43" t="n">
        <f aca="false">V54-S54-T54</f>
        <v>7289.152</v>
      </c>
      <c r="Y54" s="9" t="s">
        <v>314</v>
      </c>
      <c r="Z54" s="20" t="s">
        <v>35</v>
      </c>
      <c r="AA54" s="20" t="s">
        <v>18</v>
      </c>
    </row>
    <row r="55" customFormat="false" ht="13.8" hidden="false" customHeight="false" outlineLevel="0" collapsed="false">
      <c r="A55" s="20" t="s">
        <v>150</v>
      </c>
      <c r="B55" s="143" t="s">
        <v>196</v>
      </c>
      <c r="C55" s="6"/>
      <c r="D55" s="9" t="s">
        <v>314</v>
      </c>
      <c r="E55" s="9" t="n">
        <v>5739488</v>
      </c>
      <c r="F55" s="9"/>
      <c r="G55" s="9" t="n">
        <v>6</v>
      </c>
      <c r="H55" s="145" t="s">
        <v>33</v>
      </c>
      <c r="I55" s="145" t="s">
        <v>283</v>
      </c>
      <c r="J55" s="145" t="n">
        <v>22</v>
      </c>
      <c r="K55" s="145" t="n">
        <v>0</v>
      </c>
      <c r="L55" s="9" t="n">
        <v>293</v>
      </c>
      <c r="M55" s="145" t="n">
        <f aca="false">+G55*0.095</f>
        <v>0.57</v>
      </c>
      <c r="N55" s="145" t="n">
        <f aca="false">+L55-M55</f>
        <v>292.43</v>
      </c>
      <c r="O55" s="145" t="n">
        <v>1.04</v>
      </c>
      <c r="P55" s="145" t="n">
        <f aca="false">+N55*O55</f>
        <v>304.1272</v>
      </c>
      <c r="Q55" s="145" t="n">
        <v>16</v>
      </c>
      <c r="R55" s="145" t="n">
        <f aca="false">+P55*Q55</f>
        <v>4866.0352</v>
      </c>
      <c r="S55" s="9" t="n">
        <f aca="false">+P55*3</f>
        <v>912.3816</v>
      </c>
      <c r="T55" s="9" t="n">
        <f aca="false">+P55*2</f>
        <v>608.2544</v>
      </c>
      <c r="U55" s="9"/>
      <c r="V55" s="9" t="n">
        <f aca="false">SUM(R55:U55)</f>
        <v>6386.6712</v>
      </c>
      <c r="W55" s="20" t="n">
        <f aca="false">V55-T55</f>
        <v>5778.4168</v>
      </c>
      <c r="X55" s="43" t="n">
        <f aca="false">V55-S55-T55</f>
        <v>4866.0352</v>
      </c>
      <c r="Y55" s="9" t="s">
        <v>314</v>
      </c>
      <c r="Z55" s="20" t="s">
        <v>35</v>
      </c>
      <c r="AA55" s="20" t="s">
        <v>18</v>
      </c>
    </row>
    <row r="56" customFormat="false" ht="13.8" hidden="true" customHeight="false" outlineLevel="0" collapsed="false">
      <c r="A56" s="20" t="s">
        <v>150</v>
      </c>
      <c r="B56" s="143" t="s">
        <v>196</v>
      </c>
      <c r="C56" s="6"/>
      <c r="D56" s="9" t="s">
        <v>314</v>
      </c>
      <c r="E56" s="9" t="n">
        <v>5739489</v>
      </c>
      <c r="F56" s="9"/>
      <c r="G56" s="9" t="n">
        <v>20</v>
      </c>
      <c r="H56" s="145" t="s">
        <v>122</v>
      </c>
      <c r="I56" s="145" t="s">
        <v>283</v>
      </c>
      <c r="J56" s="145" t="n">
        <v>22</v>
      </c>
      <c r="K56" s="145" t="n">
        <v>0</v>
      </c>
      <c r="L56" s="9" t="n">
        <v>845</v>
      </c>
      <c r="M56" s="145" t="n">
        <f aca="false">+G56*0.095</f>
        <v>1.9</v>
      </c>
      <c r="N56" s="145" t="n">
        <f aca="false">+L56-M56</f>
        <v>843.1</v>
      </c>
      <c r="O56" s="145" t="n">
        <v>1</v>
      </c>
      <c r="P56" s="145" t="n">
        <f aca="false">+N56*O56</f>
        <v>843.1</v>
      </c>
      <c r="Q56" s="145" t="n">
        <v>19</v>
      </c>
      <c r="R56" s="145" t="n">
        <f aca="false">+P56*Q56</f>
        <v>16018.9</v>
      </c>
      <c r="S56" s="9" t="n">
        <f aca="false">+P56*4</f>
        <v>3372.4</v>
      </c>
      <c r="T56" s="9" t="n">
        <f aca="false">+P56*2</f>
        <v>1686.2</v>
      </c>
      <c r="U56" s="9"/>
      <c r="V56" s="9" t="n">
        <f aca="false">SUM(R56:U56)</f>
        <v>21077.5</v>
      </c>
      <c r="W56" s="20" t="n">
        <f aca="false">V56-T56</f>
        <v>19391.3</v>
      </c>
      <c r="X56" s="43" t="n">
        <f aca="false">V56-S56-T56</f>
        <v>16018.9</v>
      </c>
      <c r="Y56" s="9" t="s">
        <v>314</v>
      </c>
      <c r="Z56" s="20" t="s">
        <v>35</v>
      </c>
      <c r="AA56" s="20" t="s">
        <v>18</v>
      </c>
    </row>
    <row r="57" customFormat="false" ht="13.8" hidden="false" customHeight="false" outlineLevel="0" collapsed="false">
      <c r="A57" s="20" t="s">
        <v>150</v>
      </c>
      <c r="B57" s="143" t="s">
        <v>196</v>
      </c>
      <c r="C57" s="6"/>
      <c r="D57" s="9" t="s">
        <v>314</v>
      </c>
      <c r="E57" s="9" t="n">
        <v>5739490</v>
      </c>
      <c r="F57" s="9"/>
      <c r="G57" s="9" t="n">
        <v>20</v>
      </c>
      <c r="H57" s="145" t="s">
        <v>33</v>
      </c>
      <c r="I57" s="145" t="s">
        <v>283</v>
      </c>
      <c r="J57" s="145" t="n">
        <v>22</v>
      </c>
      <c r="K57" s="145" t="n">
        <v>0</v>
      </c>
      <c r="L57" s="9" t="n">
        <v>885</v>
      </c>
      <c r="M57" s="145" t="n">
        <f aca="false">+G57*0.095</f>
        <v>1.9</v>
      </c>
      <c r="N57" s="145" t="n">
        <f aca="false">+L57-M57</f>
        <v>883.1</v>
      </c>
      <c r="O57" s="145" t="n">
        <v>1.04</v>
      </c>
      <c r="P57" s="145" t="n">
        <f aca="false">+N57*O57</f>
        <v>918.424</v>
      </c>
      <c r="Q57" s="145" t="n">
        <v>16</v>
      </c>
      <c r="R57" s="145" t="n">
        <f aca="false">+P57*Q57</f>
        <v>14694.784</v>
      </c>
      <c r="S57" s="9" t="n">
        <f aca="false">+P57*3</f>
        <v>2755.272</v>
      </c>
      <c r="T57" s="9" t="n">
        <f aca="false">+P57*2</f>
        <v>1836.848</v>
      </c>
      <c r="U57" s="9"/>
      <c r="V57" s="9" t="n">
        <f aca="false">SUM(R57:U57)</f>
        <v>19286.904</v>
      </c>
      <c r="W57" s="20" t="n">
        <f aca="false">V57-T57</f>
        <v>17450.056</v>
      </c>
      <c r="X57" s="43" t="n">
        <f aca="false">V57-S57-T57</f>
        <v>14694.784</v>
      </c>
      <c r="Y57" s="9" t="s">
        <v>314</v>
      </c>
      <c r="Z57" s="20" t="s">
        <v>35</v>
      </c>
      <c r="AA57" s="20" t="s">
        <v>18</v>
      </c>
    </row>
    <row r="58" customFormat="false" ht="13.8" hidden="false" customHeight="false" outlineLevel="0" collapsed="false">
      <c r="A58" s="20" t="s">
        <v>150</v>
      </c>
      <c r="B58" s="143" t="s">
        <v>196</v>
      </c>
      <c r="C58" s="6"/>
      <c r="D58" s="9" t="s">
        <v>314</v>
      </c>
      <c r="E58" s="9" t="n">
        <v>5739491</v>
      </c>
      <c r="F58" s="9"/>
      <c r="G58" s="9" t="n">
        <v>16</v>
      </c>
      <c r="H58" s="145" t="s">
        <v>33</v>
      </c>
      <c r="I58" s="145" t="s">
        <v>283</v>
      </c>
      <c r="J58" s="145" t="n">
        <v>22</v>
      </c>
      <c r="K58" s="145" t="n">
        <v>0</v>
      </c>
      <c r="L58" s="9" t="n">
        <v>681</v>
      </c>
      <c r="M58" s="145" t="n">
        <f aca="false">+G58*0.095</f>
        <v>1.52</v>
      </c>
      <c r="N58" s="145" t="n">
        <f aca="false">+L58-M58</f>
        <v>679.48</v>
      </c>
      <c r="O58" s="145" t="n">
        <v>1.04</v>
      </c>
      <c r="P58" s="145" t="n">
        <f aca="false">+N58*O58</f>
        <v>706.6592</v>
      </c>
      <c r="Q58" s="145" t="n">
        <v>16</v>
      </c>
      <c r="R58" s="145" t="n">
        <f aca="false">+P58*Q58</f>
        <v>11306.5472</v>
      </c>
      <c r="S58" s="9" t="n">
        <f aca="false">+P58*3</f>
        <v>2119.9776</v>
      </c>
      <c r="T58" s="9" t="n">
        <f aca="false">+P58*2</f>
        <v>1413.3184</v>
      </c>
      <c r="U58" s="9"/>
      <c r="V58" s="9" t="n">
        <f aca="false">SUM(R58:U58)</f>
        <v>14839.8432</v>
      </c>
      <c r="W58" s="20" t="n">
        <f aca="false">V58-T58</f>
        <v>13426.5248</v>
      </c>
      <c r="X58" s="43" t="n">
        <f aca="false">V58-S58-T58</f>
        <v>11306.5472</v>
      </c>
      <c r="Y58" s="9" t="s">
        <v>314</v>
      </c>
      <c r="Z58" s="20" t="s">
        <v>35</v>
      </c>
      <c r="AA58" s="20" t="s">
        <v>18</v>
      </c>
    </row>
    <row r="59" customFormat="false" ht="13.8" hidden="false" customHeight="false" outlineLevel="0" collapsed="false">
      <c r="A59" s="20" t="s">
        <v>150</v>
      </c>
      <c r="B59" s="143" t="s">
        <v>196</v>
      </c>
      <c r="C59" s="6"/>
      <c r="D59" s="9" t="s">
        <v>314</v>
      </c>
      <c r="E59" s="9" t="n">
        <v>5739492</v>
      </c>
      <c r="F59" s="9"/>
      <c r="G59" s="9" t="n">
        <v>20</v>
      </c>
      <c r="H59" s="145" t="s">
        <v>33</v>
      </c>
      <c r="I59" s="145" t="s">
        <v>283</v>
      </c>
      <c r="J59" s="145" t="n">
        <v>22</v>
      </c>
      <c r="K59" s="145" t="n">
        <v>0</v>
      </c>
      <c r="L59" s="9" t="n">
        <v>979</v>
      </c>
      <c r="M59" s="145" t="n">
        <f aca="false">+G59*0.095</f>
        <v>1.9</v>
      </c>
      <c r="N59" s="145" t="n">
        <f aca="false">+L59-M59</f>
        <v>977.1</v>
      </c>
      <c r="O59" s="145" t="n">
        <v>1.04</v>
      </c>
      <c r="P59" s="145" t="n">
        <f aca="false">+N59*O59</f>
        <v>1016.184</v>
      </c>
      <c r="Q59" s="145" t="n">
        <v>16</v>
      </c>
      <c r="R59" s="145" t="n">
        <f aca="false">+P59*Q59</f>
        <v>16258.944</v>
      </c>
      <c r="S59" s="9" t="n">
        <f aca="false">+P59*3</f>
        <v>3048.552</v>
      </c>
      <c r="T59" s="9" t="n">
        <v>2000</v>
      </c>
      <c r="U59" s="9"/>
      <c r="V59" s="9" t="n">
        <f aca="false">SUM(R59:U59)</f>
        <v>21307.496</v>
      </c>
      <c r="W59" s="20" t="n">
        <f aca="false">V59-T59</f>
        <v>19307.496</v>
      </c>
      <c r="X59" s="43" t="n">
        <f aca="false">V59-S59-T59</f>
        <v>16258.944</v>
      </c>
      <c r="Y59" s="9" t="s">
        <v>314</v>
      </c>
      <c r="Z59" s="20" t="s">
        <v>35</v>
      </c>
      <c r="AA59" s="20" t="s">
        <v>18</v>
      </c>
    </row>
    <row r="60" customFormat="false" ht="13.8" hidden="false" customHeight="false" outlineLevel="0" collapsed="false">
      <c r="A60" s="20" t="s">
        <v>150</v>
      </c>
      <c r="B60" s="143" t="s">
        <v>196</v>
      </c>
      <c r="C60" s="6"/>
      <c r="D60" s="9" t="s">
        <v>314</v>
      </c>
      <c r="E60" s="9" t="n">
        <v>5739493</v>
      </c>
      <c r="F60" s="9"/>
      <c r="G60" s="9" t="n">
        <v>20</v>
      </c>
      <c r="H60" s="145" t="s">
        <v>33</v>
      </c>
      <c r="I60" s="145" t="s">
        <v>283</v>
      </c>
      <c r="J60" s="145" t="n">
        <v>22</v>
      </c>
      <c r="K60" s="145" t="n">
        <v>0</v>
      </c>
      <c r="L60" s="9" t="n">
        <v>982</v>
      </c>
      <c r="M60" s="145" t="n">
        <f aca="false">+G60*0.095</f>
        <v>1.9</v>
      </c>
      <c r="N60" s="145" t="n">
        <f aca="false">+L60-M60</f>
        <v>980.1</v>
      </c>
      <c r="O60" s="145" t="n">
        <v>1.04</v>
      </c>
      <c r="P60" s="145" t="n">
        <f aca="false">+N60*O60</f>
        <v>1019.304</v>
      </c>
      <c r="Q60" s="145" t="n">
        <v>16</v>
      </c>
      <c r="R60" s="145" t="n">
        <f aca="false">+P60*Q60</f>
        <v>16308.864</v>
      </c>
      <c r="S60" s="9" t="n">
        <f aca="false">+P60*3</f>
        <v>3057.912</v>
      </c>
      <c r="T60" s="9" t="n">
        <v>2000</v>
      </c>
      <c r="U60" s="9"/>
      <c r="V60" s="9" t="n">
        <f aca="false">SUM(R60:U60)</f>
        <v>21366.776</v>
      </c>
      <c r="W60" s="20" t="n">
        <f aca="false">V60-T60</f>
        <v>19366.776</v>
      </c>
      <c r="X60" s="43" t="n">
        <f aca="false">V60-S60-T60</f>
        <v>16308.864</v>
      </c>
      <c r="Y60" s="9" t="s">
        <v>314</v>
      </c>
      <c r="Z60" s="20" t="s">
        <v>35</v>
      </c>
      <c r="AA60" s="20" t="s">
        <v>18</v>
      </c>
    </row>
    <row r="61" customFormat="false" ht="13.8" hidden="false" customHeight="false" outlineLevel="0" collapsed="false">
      <c r="A61" s="20" t="s">
        <v>150</v>
      </c>
      <c r="B61" s="143" t="s">
        <v>196</v>
      </c>
      <c r="C61" s="6"/>
      <c r="D61" s="9" t="s">
        <v>314</v>
      </c>
      <c r="E61" s="9" t="n">
        <v>5739494</v>
      </c>
      <c r="F61" s="9"/>
      <c r="G61" s="9" t="n">
        <v>20</v>
      </c>
      <c r="H61" s="145" t="s">
        <v>33</v>
      </c>
      <c r="I61" s="145" t="s">
        <v>283</v>
      </c>
      <c r="J61" s="145" t="n">
        <v>22</v>
      </c>
      <c r="K61" s="145" t="n">
        <v>0</v>
      </c>
      <c r="L61" s="9" t="n">
        <v>962</v>
      </c>
      <c r="M61" s="145" t="n">
        <f aca="false">+G61*0.095</f>
        <v>1.9</v>
      </c>
      <c r="N61" s="145" t="n">
        <f aca="false">+L61-M61</f>
        <v>960.1</v>
      </c>
      <c r="O61" s="145" t="n">
        <v>1.04</v>
      </c>
      <c r="P61" s="145" t="n">
        <f aca="false">+N61*O61</f>
        <v>998.504</v>
      </c>
      <c r="Q61" s="145" t="n">
        <v>16</v>
      </c>
      <c r="R61" s="145" t="n">
        <f aca="false">+P61*Q61</f>
        <v>15976.064</v>
      </c>
      <c r="S61" s="9" t="n">
        <f aca="false">+P61*3</f>
        <v>2995.512</v>
      </c>
      <c r="T61" s="9" t="n">
        <f aca="false">+P61*2</f>
        <v>1997.008</v>
      </c>
      <c r="U61" s="9"/>
      <c r="V61" s="9" t="n">
        <f aca="false">SUM(R61:U61)</f>
        <v>20968.584</v>
      </c>
      <c r="W61" s="20" t="n">
        <f aca="false">V61-T61</f>
        <v>18971.576</v>
      </c>
      <c r="X61" s="43" t="n">
        <f aca="false">V61-S61-T61</f>
        <v>15976.064</v>
      </c>
      <c r="Y61" s="9" t="s">
        <v>314</v>
      </c>
      <c r="Z61" s="20" t="s">
        <v>35</v>
      </c>
      <c r="AA61" s="20" t="s">
        <v>18</v>
      </c>
    </row>
    <row r="62" customFormat="false" ht="13.8" hidden="false" customHeight="false" outlineLevel="0" collapsed="false">
      <c r="A62" s="20" t="s">
        <v>150</v>
      </c>
      <c r="B62" s="143" t="s">
        <v>196</v>
      </c>
      <c r="C62" s="6"/>
      <c r="D62" s="9" t="s">
        <v>314</v>
      </c>
      <c r="E62" s="9" t="n">
        <v>5739495</v>
      </c>
      <c r="F62" s="9"/>
      <c r="G62" s="9" t="n">
        <v>20</v>
      </c>
      <c r="H62" s="145" t="s">
        <v>33</v>
      </c>
      <c r="I62" s="145" t="s">
        <v>283</v>
      </c>
      <c r="J62" s="145" t="n">
        <v>22</v>
      </c>
      <c r="K62" s="145" t="n">
        <v>0</v>
      </c>
      <c r="L62" s="9" t="n">
        <v>999</v>
      </c>
      <c r="M62" s="145" t="n">
        <f aca="false">+G62*0.095</f>
        <v>1.9</v>
      </c>
      <c r="N62" s="145" t="n">
        <f aca="false">+L62-M62</f>
        <v>997.1</v>
      </c>
      <c r="O62" s="145" t="n">
        <v>1.04</v>
      </c>
      <c r="P62" s="145" t="n">
        <f aca="false">+N62*O62</f>
        <v>1036.984</v>
      </c>
      <c r="Q62" s="145" t="n">
        <v>16</v>
      </c>
      <c r="R62" s="145" t="n">
        <f aca="false">+P62*Q62</f>
        <v>16591.744</v>
      </c>
      <c r="S62" s="9" t="n">
        <f aca="false">+P62*3</f>
        <v>3110.952</v>
      </c>
      <c r="T62" s="9" t="n">
        <v>2000</v>
      </c>
      <c r="U62" s="9"/>
      <c r="V62" s="9" t="n">
        <f aca="false">SUM(R62:U62)</f>
        <v>21702.696</v>
      </c>
      <c r="W62" s="20" t="n">
        <f aca="false">V62-T62</f>
        <v>19702.696</v>
      </c>
      <c r="X62" s="43" t="n">
        <f aca="false">V62-S62-T62</f>
        <v>16591.744</v>
      </c>
      <c r="Y62" s="9" t="s">
        <v>314</v>
      </c>
      <c r="Z62" s="20" t="s">
        <v>35</v>
      </c>
      <c r="AA62" s="20" t="s">
        <v>18</v>
      </c>
    </row>
    <row r="63" customFormat="false" ht="13.8" hidden="false" customHeight="false" outlineLevel="0" collapsed="false">
      <c r="A63" s="20" t="s">
        <v>150</v>
      </c>
      <c r="B63" s="143" t="s">
        <v>196</v>
      </c>
      <c r="C63" s="6"/>
      <c r="D63" s="9" t="s">
        <v>314</v>
      </c>
      <c r="E63" s="9" t="n">
        <v>5739496</v>
      </c>
      <c r="F63" s="9"/>
      <c r="G63" s="9" t="n">
        <v>20</v>
      </c>
      <c r="H63" s="145" t="s">
        <v>33</v>
      </c>
      <c r="I63" s="145" t="s">
        <v>283</v>
      </c>
      <c r="J63" s="145" t="n">
        <v>22</v>
      </c>
      <c r="K63" s="145" t="n">
        <v>0</v>
      </c>
      <c r="L63" s="9" t="n">
        <v>1000</v>
      </c>
      <c r="M63" s="145" t="n">
        <f aca="false">+G63*0.095</f>
        <v>1.9</v>
      </c>
      <c r="N63" s="145" t="n">
        <f aca="false">+L63-M63</f>
        <v>998.1</v>
      </c>
      <c r="O63" s="145" t="n">
        <v>1.04</v>
      </c>
      <c r="P63" s="145" t="n">
        <f aca="false">+N63*O63</f>
        <v>1038.024</v>
      </c>
      <c r="Q63" s="145" t="n">
        <v>16</v>
      </c>
      <c r="R63" s="145" t="n">
        <f aca="false">+P63*Q63</f>
        <v>16608.384</v>
      </c>
      <c r="S63" s="9" t="n">
        <f aca="false">+P63*3</f>
        <v>3114.072</v>
      </c>
      <c r="T63" s="9" t="n">
        <v>2000</v>
      </c>
      <c r="U63" s="9"/>
      <c r="V63" s="9" t="n">
        <f aca="false">SUM(R63:U63)</f>
        <v>21722.456</v>
      </c>
      <c r="W63" s="20" t="n">
        <f aca="false">V63-T63</f>
        <v>19722.456</v>
      </c>
      <c r="X63" s="43" t="n">
        <f aca="false">V63-S63-T63</f>
        <v>16608.384</v>
      </c>
      <c r="Y63" s="9" t="s">
        <v>314</v>
      </c>
      <c r="Z63" s="20" t="s">
        <v>35</v>
      </c>
      <c r="AA63" s="20" t="s">
        <v>18</v>
      </c>
    </row>
    <row r="64" customFormat="false" ht="13.8" hidden="false" customHeight="false" outlineLevel="0" collapsed="false">
      <c r="A64" s="20" t="s">
        <v>150</v>
      </c>
      <c r="B64" s="143" t="s">
        <v>196</v>
      </c>
      <c r="C64" s="6"/>
      <c r="D64" s="9" t="s">
        <v>314</v>
      </c>
      <c r="E64" s="9" t="n">
        <v>5739497</v>
      </c>
      <c r="F64" s="9"/>
      <c r="G64" s="9" t="n">
        <v>20</v>
      </c>
      <c r="H64" s="145" t="s">
        <v>33</v>
      </c>
      <c r="I64" s="145" t="s">
        <v>283</v>
      </c>
      <c r="J64" s="145" t="n">
        <v>22</v>
      </c>
      <c r="K64" s="145" t="n">
        <v>0</v>
      </c>
      <c r="L64" s="9" t="n">
        <v>1004</v>
      </c>
      <c r="M64" s="145" t="n">
        <f aca="false">+G64*0.095</f>
        <v>1.9</v>
      </c>
      <c r="N64" s="145" t="n">
        <f aca="false">+L64-M64</f>
        <v>1002.1</v>
      </c>
      <c r="O64" s="145" t="n">
        <v>1.04</v>
      </c>
      <c r="P64" s="145" t="n">
        <f aca="false">+N64*O64</f>
        <v>1042.184</v>
      </c>
      <c r="Q64" s="145" t="n">
        <v>16</v>
      </c>
      <c r="R64" s="145" t="n">
        <f aca="false">+P64*Q64</f>
        <v>16674.944</v>
      </c>
      <c r="S64" s="9" t="n">
        <f aca="false">+P64*3</f>
        <v>3126.552</v>
      </c>
      <c r="T64" s="9" t="n">
        <v>2000</v>
      </c>
      <c r="U64" s="9"/>
      <c r="V64" s="9" t="n">
        <f aca="false">SUM(R64:U64)</f>
        <v>21801.496</v>
      </c>
      <c r="W64" s="20" t="n">
        <f aca="false">V64-T64</f>
        <v>19801.496</v>
      </c>
      <c r="X64" s="43" t="n">
        <f aca="false">V64-S64-T64</f>
        <v>16674.944</v>
      </c>
      <c r="Y64" s="9" t="s">
        <v>314</v>
      </c>
      <c r="Z64" s="20" t="s">
        <v>35</v>
      </c>
      <c r="AA64" s="20" t="s">
        <v>18</v>
      </c>
    </row>
    <row r="65" customFormat="false" ht="13.8" hidden="false" customHeight="false" outlineLevel="0" collapsed="false">
      <c r="A65" s="20" t="s">
        <v>150</v>
      </c>
      <c r="B65" s="143" t="s">
        <v>196</v>
      </c>
      <c r="C65" s="6"/>
      <c r="D65" s="9" t="s">
        <v>314</v>
      </c>
      <c r="E65" s="9" t="n">
        <v>5739498</v>
      </c>
      <c r="F65" s="9"/>
      <c r="G65" s="9" t="n">
        <v>9</v>
      </c>
      <c r="H65" s="145" t="s">
        <v>33</v>
      </c>
      <c r="I65" s="145" t="s">
        <v>283</v>
      </c>
      <c r="J65" s="145" t="n">
        <v>22</v>
      </c>
      <c r="K65" s="145" t="n">
        <v>0</v>
      </c>
      <c r="L65" s="9" t="n">
        <v>496</v>
      </c>
      <c r="M65" s="145" t="n">
        <f aca="false">+G65*0.095</f>
        <v>0.855</v>
      </c>
      <c r="N65" s="145" t="n">
        <f aca="false">+L65-M65</f>
        <v>495.145</v>
      </c>
      <c r="O65" s="145" t="n">
        <v>1.04</v>
      </c>
      <c r="P65" s="145" t="n">
        <f aca="false">+N65*O65</f>
        <v>514.9508</v>
      </c>
      <c r="Q65" s="145" t="n">
        <v>16</v>
      </c>
      <c r="R65" s="145" t="n">
        <f aca="false">+P65*Q65</f>
        <v>8239.2128</v>
      </c>
      <c r="S65" s="9" t="n">
        <f aca="false">+P65*3</f>
        <v>1544.8524</v>
      </c>
      <c r="T65" s="9" t="n">
        <f aca="false">+P65*2</f>
        <v>1029.9016</v>
      </c>
      <c r="U65" s="9"/>
      <c r="V65" s="9" t="n">
        <f aca="false">SUM(R65:U65)</f>
        <v>10813.9668</v>
      </c>
      <c r="W65" s="20" t="n">
        <f aca="false">V65-T65</f>
        <v>9784.0652</v>
      </c>
      <c r="X65" s="43" t="n">
        <f aca="false">V65-S65-T65</f>
        <v>8239.2128</v>
      </c>
      <c r="Y65" s="9" t="s">
        <v>314</v>
      </c>
      <c r="Z65" s="20" t="s">
        <v>35</v>
      </c>
      <c r="AA65" s="20" t="s">
        <v>18</v>
      </c>
    </row>
    <row r="66" customFormat="false" ht="13.8" hidden="false" customHeight="false" outlineLevel="0" collapsed="false">
      <c r="A66" s="20" t="s">
        <v>315</v>
      </c>
      <c r="B66" s="143" t="s">
        <v>198</v>
      </c>
      <c r="C66" s="6" t="s">
        <v>316</v>
      </c>
      <c r="D66" s="9" t="s">
        <v>312</v>
      </c>
      <c r="E66" s="9" t="n">
        <v>5786663</v>
      </c>
      <c r="F66" s="9" t="n">
        <v>11955410</v>
      </c>
      <c r="G66" s="9" t="n">
        <v>6</v>
      </c>
      <c r="H66" s="145" t="s">
        <v>33</v>
      </c>
      <c r="I66" s="9"/>
      <c r="J66" s="9" t="n">
        <v>22</v>
      </c>
      <c r="K66" s="145" t="n">
        <v>93</v>
      </c>
      <c r="L66" s="9" t="n">
        <v>270</v>
      </c>
      <c r="M66" s="9" t="n">
        <f aca="false">G66*0.095</f>
        <v>0.57</v>
      </c>
      <c r="N66" s="9" t="n">
        <f aca="false">L66-M66</f>
        <v>269.43</v>
      </c>
      <c r="O66" s="9" t="n">
        <v>1.04</v>
      </c>
      <c r="P66" s="9" t="n">
        <f aca="false">N66*O66</f>
        <v>280.2072</v>
      </c>
      <c r="Q66" s="9" t="n">
        <v>16</v>
      </c>
      <c r="R66" s="9" t="n">
        <f aca="false">P66*Q66</f>
        <v>4483.3152</v>
      </c>
      <c r="S66" s="9" t="n">
        <f aca="false">P66*3</f>
        <v>840.6216</v>
      </c>
      <c r="T66" s="9" t="n">
        <f aca="false">P66*2</f>
        <v>560.4144</v>
      </c>
      <c r="U66" s="9"/>
      <c r="V66" s="9" t="n">
        <f aca="false">+R66+S66+T66</f>
        <v>5884.3512</v>
      </c>
      <c r="W66" s="20" t="n">
        <f aca="false">V66-T66</f>
        <v>5323.9368</v>
      </c>
      <c r="X66" s="43" t="n">
        <f aca="false">V66-S66-T66</f>
        <v>4483.3152</v>
      </c>
      <c r="Y66" s="9" t="s">
        <v>313</v>
      </c>
      <c r="Z66" s="20" t="s">
        <v>35</v>
      </c>
      <c r="AA66" s="20" t="s">
        <v>18</v>
      </c>
    </row>
    <row r="67" customFormat="false" ht="13.8" hidden="false" customHeight="false" outlineLevel="0" collapsed="false">
      <c r="A67" s="20" t="s">
        <v>315</v>
      </c>
      <c r="B67" s="143" t="s">
        <v>198</v>
      </c>
      <c r="C67" s="6" t="s">
        <v>317</v>
      </c>
      <c r="D67" s="9" t="s">
        <v>312</v>
      </c>
      <c r="E67" s="9" t="n">
        <v>5786664</v>
      </c>
      <c r="F67" s="9" t="n">
        <v>11955411</v>
      </c>
      <c r="G67" s="9" t="n">
        <v>5</v>
      </c>
      <c r="H67" s="145" t="s">
        <v>33</v>
      </c>
      <c r="I67" s="9"/>
      <c r="J67" s="9" t="n">
        <v>22</v>
      </c>
      <c r="K67" s="145" t="n">
        <v>93</v>
      </c>
      <c r="L67" s="9" t="n">
        <v>222</v>
      </c>
      <c r="M67" s="9" t="n">
        <f aca="false">G67*0.095</f>
        <v>0.475</v>
      </c>
      <c r="N67" s="9" t="n">
        <f aca="false">L67-M67</f>
        <v>221.525</v>
      </c>
      <c r="O67" s="9" t="n">
        <v>1.04</v>
      </c>
      <c r="P67" s="9" t="n">
        <f aca="false">N67*O67</f>
        <v>230.386</v>
      </c>
      <c r="Q67" s="9" t="n">
        <v>16</v>
      </c>
      <c r="R67" s="9" t="n">
        <f aca="false">P67*Q67</f>
        <v>3686.176</v>
      </c>
      <c r="S67" s="9" t="n">
        <f aca="false">P67*3</f>
        <v>691.158</v>
      </c>
      <c r="T67" s="9" t="n">
        <f aca="false">P67*2</f>
        <v>460.772</v>
      </c>
      <c r="U67" s="9"/>
      <c r="V67" s="9" t="n">
        <f aca="false">+R67+S67+T67</f>
        <v>4838.106</v>
      </c>
      <c r="W67" s="20" t="n">
        <f aca="false">V67-T67</f>
        <v>4377.334</v>
      </c>
      <c r="X67" s="43" t="n">
        <f aca="false">V67-S67-T67</f>
        <v>3686.176</v>
      </c>
      <c r="Y67" s="9" t="s">
        <v>313</v>
      </c>
      <c r="Z67" s="20" t="s">
        <v>35</v>
      </c>
      <c r="AA67" s="20" t="s">
        <v>18</v>
      </c>
    </row>
    <row r="68" customFormat="false" ht="13.8" hidden="false" customHeight="false" outlineLevel="0" collapsed="false">
      <c r="A68" s="20" t="s">
        <v>315</v>
      </c>
      <c r="B68" s="143" t="s">
        <v>198</v>
      </c>
      <c r="C68" s="6" t="s">
        <v>318</v>
      </c>
      <c r="D68" s="9" t="s">
        <v>312</v>
      </c>
      <c r="E68" s="9" t="n">
        <v>5786665</v>
      </c>
      <c r="F68" s="9" t="n">
        <v>11955412</v>
      </c>
      <c r="G68" s="9" t="n">
        <v>20</v>
      </c>
      <c r="H68" s="145" t="s">
        <v>33</v>
      </c>
      <c r="I68" s="9"/>
      <c r="J68" s="9" t="n">
        <v>22</v>
      </c>
      <c r="K68" s="145" t="n">
        <v>92</v>
      </c>
      <c r="L68" s="9" t="n">
        <v>906</v>
      </c>
      <c r="M68" s="9" t="n">
        <f aca="false">G68*0.095</f>
        <v>1.9</v>
      </c>
      <c r="N68" s="9" t="n">
        <f aca="false">L68-M68</f>
        <v>904.1</v>
      </c>
      <c r="O68" s="9" t="n">
        <v>1.04</v>
      </c>
      <c r="P68" s="9" t="n">
        <f aca="false">N68*O68</f>
        <v>940.264</v>
      </c>
      <c r="Q68" s="9" t="n">
        <v>16</v>
      </c>
      <c r="R68" s="9" t="n">
        <f aca="false">P68*Q68</f>
        <v>15044.224</v>
      </c>
      <c r="S68" s="9" t="n">
        <f aca="false">P68*3</f>
        <v>2820.792</v>
      </c>
      <c r="T68" s="9" t="n">
        <f aca="false">P68*2</f>
        <v>1880.528</v>
      </c>
      <c r="U68" s="9"/>
      <c r="V68" s="9" t="n">
        <f aca="false">+R68+S68+T68</f>
        <v>19745.544</v>
      </c>
      <c r="W68" s="20" t="n">
        <f aca="false">V68-T68</f>
        <v>17865.016</v>
      </c>
      <c r="X68" s="43" t="n">
        <f aca="false">V68-S68-T68</f>
        <v>15044.224</v>
      </c>
      <c r="Y68" s="9" t="s">
        <v>313</v>
      </c>
      <c r="Z68" s="20" t="s">
        <v>35</v>
      </c>
      <c r="AA68" s="20" t="s">
        <v>18</v>
      </c>
    </row>
    <row r="69" customFormat="false" ht="13.8" hidden="false" customHeight="false" outlineLevel="0" collapsed="false">
      <c r="A69" s="20" t="s">
        <v>315</v>
      </c>
      <c r="B69" s="143" t="s">
        <v>198</v>
      </c>
      <c r="C69" s="6" t="s">
        <v>319</v>
      </c>
      <c r="D69" s="9" t="s">
        <v>312</v>
      </c>
      <c r="E69" s="9" t="n">
        <v>5786666</v>
      </c>
      <c r="F69" s="9" t="n">
        <v>11955413</v>
      </c>
      <c r="G69" s="9" t="n">
        <v>20</v>
      </c>
      <c r="H69" s="145" t="s">
        <v>33</v>
      </c>
      <c r="I69" s="9"/>
      <c r="J69" s="9" t="n">
        <v>22</v>
      </c>
      <c r="K69" s="145" t="n">
        <v>94</v>
      </c>
      <c r="L69" s="9" t="n">
        <v>914</v>
      </c>
      <c r="M69" s="9" t="n">
        <f aca="false">G69*0.095</f>
        <v>1.9</v>
      </c>
      <c r="N69" s="9" t="n">
        <f aca="false">L69-M69</f>
        <v>912.1</v>
      </c>
      <c r="O69" s="9" t="n">
        <v>1.04</v>
      </c>
      <c r="P69" s="9" t="n">
        <f aca="false">N69*O69</f>
        <v>948.584</v>
      </c>
      <c r="Q69" s="9" t="n">
        <v>16</v>
      </c>
      <c r="R69" s="9" t="n">
        <f aca="false">P69*Q69</f>
        <v>15177.344</v>
      </c>
      <c r="S69" s="9" t="n">
        <f aca="false">P69*3</f>
        <v>2845.752</v>
      </c>
      <c r="T69" s="9" t="n">
        <f aca="false">P69*2</f>
        <v>1897.168</v>
      </c>
      <c r="U69" s="9"/>
      <c r="V69" s="9" t="n">
        <f aca="false">+R69+S69+T69</f>
        <v>19920.264</v>
      </c>
      <c r="W69" s="20" t="n">
        <f aca="false">V69-T69</f>
        <v>18023.096</v>
      </c>
      <c r="X69" s="43" t="n">
        <f aca="false">V69-S69-T69</f>
        <v>15177.344</v>
      </c>
      <c r="Y69" s="9" t="s">
        <v>313</v>
      </c>
      <c r="Z69" s="20" t="s">
        <v>35</v>
      </c>
      <c r="AA69" s="20" t="s">
        <v>18</v>
      </c>
    </row>
    <row r="70" customFormat="false" ht="13.8" hidden="false" customHeight="false" outlineLevel="0" collapsed="false">
      <c r="A70" s="20" t="s">
        <v>315</v>
      </c>
      <c r="B70" s="143" t="s">
        <v>198</v>
      </c>
      <c r="C70" s="6" t="s">
        <v>320</v>
      </c>
      <c r="D70" s="9" t="s">
        <v>312</v>
      </c>
      <c r="E70" s="9" t="n">
        <v>5786667</v>
      </c>
      <c r="F70" s="9" t="n">
        <v>11955414</v>
      </c>
      <c r="G70" s="9" t="n">
        <v>20</v>
      </c>
      <c r="H70" s="145" t="s">
        <v>33</v>
      </c>
      <c r="I70" s="9"/>
      <c r="J70" s="9" t="n">
        <v>22</v>
      </c>
      <c r="K70" s="145" t="n">
        <v>93</v>
      </c>
      <c r="L70" s="9" t="n">
        <v>876</v>
      </c>
      <c r="M70" s="9" t="n">
        <f aca="false">G70*0.095</f>
        <v>1.9</v>
      </c>
      <c r="N70" s="9" t="n">
        <f aca="false">L70-M70</f>
        <v>874.1</v>
      </c>
      <c r="O70" s="9" t="n">
        <v>1.04</v>
      </c>
      <c r="P70" s="9" t="n">
        <f aca="false">N70*O70</f>
        <v>909.064</v>
      </c>
      <c r="Q70" s="9" t="n">
        <v>16</v>
      </c>
      <c r="R70" s="9" t="n">
        <f aca="false">P70*Q70</f>
        <v>14545.024</v>
      </c>
      <c r="S70" s="9" t="n">
        <f aca="false">P70*3</f>
        <v>2727.192</v>
      </c>
      <c r="T70" s="9" t="n">
        <f aca="false">P70*2</f>
        <v>1818.128</v>
      </c>
      <c r="U70" s="9"/>
      <c r="V70" s="9" t="n">
        <f aca="false">+R70+S70+T70</f>
        <v>19090.344</v>
      </c>
      <c r="W70" s="20" t="n">
        <f aca="false">V70-T70</f>
        <v>17272.216</v>
      </c>
      <c r="X70" s="43" t="n">
        <f aca="false">V70-S70-T70</f>
        <v>14545.024</v>
      </c>
      <c r="Y70" s="9" t="s">
        <v>313</v>
      </c>
      <c r="Z70" s="20" t="s">
        <v>35</v>
      </c>
      <c r="AA70" s="20" t="s">
        <v>18</v>
      </c>
    </row>
    <row r="71" customFormat="false" ht="13.8" hidden="false" customHeight="false" outlineLevel="0" collapsed="false">
      <c r="A71" s="20" t="s">
        <v>315</v>
      </c>
      <c r="B71" s="143" t="s">
        <v>198</v>
      </c>
      <c r="C71" s="6" t="s">
        <v>321</v>
      </c>
      <c r="D71" s="9" t="s">
        <v>312</v>
      </c>
      <c r="E71" s="9" t="n">
        <v>5786668</v>
      </c>
      <c r="F71" s="9" t="n">
        <v>11955415</v>
      </c>
      <c r="G71" s="9" t="n">
        <v>10</v>
      </c>
      <c r="H71" s="145" t="s">
        <v>33</v>
      </c>
      <c r="I71" s="9"/>
      <c r="J71" s="9" t="n">
        <v>22</v>
      </c>
      <c r="K71" s="145" t="n">
        <v>93</v>
      </c>
      <c r="L71" s="9" t="n">
        <v>466</v>
      </c>
      <c r="M71" s="9" t="n">
        <f aca="false">G71*0.095</f>
        <v>0.95</v>
      </c>
      <c r="N71" s="9" t="n">
        <f aca="false">L71-M71</f>
        <v>465.05</v>
      </c>
      <c r="O71" s="9" t="n">
        <v>1.04</v>
      </c>
      <c r="P71" s="9" t="n">
        <f aca="false">N71*O71</f>
        <v>483.652</v>
      </c>
      <c r="Q71" s="9" t="n">
        <v>16</v>
      </c>
      <c r="R71" s="9" t="n">
        <f aca="false">P71*Q71</f>
        <v>7738.432</v>
      </c>
      <c r="S71" s="9" t="n">
        <f aca="false">P71*3</f>
        <v>1450.956</v>
      </c>
      <c r="T71" s="9" t="n">
        <f aca="false">P71*2</f>
        <v>967.304</v>
      </c>
      <c r="U71" s="9"/>
      <c r="V71" s="9" t="n">
        <f aca="false">+R71+S71+T71</f>
        <v>10156.692</v>
      </c>
      <c r="W71" s="20" t="n">
        <f aca="false">V71-T71</f>
        <v>9189.388</v>
      </c>
      <c r="X71" s="43" t="n">
        <f aca="false">V71-S71-T71</f>
        <v>7738.432</v>
      </c>
      <c r="Y71" s="9" t="s">
        <v>313</v>
      </c>
      <c r="Z71" s="20" t="s">
        <v>35</v>
      </c>
      <c r="AA71" s="20" t="s">
        <v>18</v>
      </c>
    </row>
    <row r="72" customFormat="false" ht="13.8" hidden="false" customHeight="false" outlineLevel="0" collapsed="false">
      <c r="A72" s="20" t="s">
        <v>315</v>
      </c>
      <c r="B72" s="143" t="s">
        <v>198</v>
      </c>
      <c r="C72" s="6" t="s">
        <v>322</v>
      </c>
      <c r="D72" s="9" t="s">
        <v>312</v>
      </c>
      <c r="E72" s="9" t="n">
        <v>5786669</v>
      </c>
      <c r="F72" s="9" t="n">
        <v>11955416</v>
      </c>
      <c r="G72" s="9" t="n">
        <v>5</v>
      </c>
      <c r="H72" s="145" t="s">
        <v>33</v>
      </c>
      <c r="I72" s="9"/>
      <c r="J72" s="9" t="n">
        <v>22</v>
      </c>
      <c r="K72" s="145" t="n">
        <v>94</v>
      </c>
      <c r="L72" s="9" t="n">
        <v>227</v>
      </c>
      <c r="M72" s="9" t="n">
        <f aca="false">G72*0.095</f>
        <v>0.475</v>
      </c>
      <c r="N72" s="9" t="n">
        <f aca="false">L72-M72</f>
        <v>226.525</v>
      </c>
      <c r="O72" s="9" t="n">
        <v>1.04</v>
      </c>
      <c r="P72" s="9" t="n">
        <f aca="false">N72*O72</f>
        <v>235.586</v>
      </c>
      <c r="Q72" s="9" t="n">
        <v>16</v>
      </c>
      <c r="R72" s="9" t="n">
        <f aca="false">P72*Q72</f>
        <v>3769.376</v>
      </c>
      <c r="S72" s="9" t="n">
        <f aca="false">P72*3</f>
        <v>706.758</v>
      </c>
      <c r="T72" s="9" t="n">
        <f aca="false">P72*2</f>
        <v>471.172</v>
      </c>
      <c r="U72" s="9"/>
      <c r="V72" s="9" t="n">
        <f aca="false">+R72+S72+T72</f>
        <v>4947.306</v>
      </c>
      <c r="W72" s="20" t="n">
        <f aca="false">V72-T72</f>
        <v>4476.134</v>
      </c>
      <c r="X72" s="43" t="n">
        <f aca="false">V72-S72-T72</f>
        <v>3769.376</v>
      </c>
      <c r="Y72" s="9" t="s">
        <v>313</v>
      </c>
      <c r="Z72" s="20" t="s">
        <v>35</v>
      </c>
      <c r="AA72" s="20" t="s">
        <v>18</v>
      </c>
    </row>
    <row r="73" customFormat="false" ht="13.8" hidden="false" customHeight="false" outlineLevel="0" collapsed="false">
      <c r="A73" s="20" t="s">
        <v>315</v>
      </c>
      <c r="B73" s="143" t="s">
        <v>198</v>
      </c>
      <c r="C73" s="6" t="s">
        <v>323</v>
      </c>
      <c r="D73" s="9" t="s">
        <v>314</v>
      </c>
      <c r="E73" s="9" t="n">
        <v>5786670</v>
      </c>
      <c r="F73" s="9" t="n">
        <v>11955298</v>
      </c>
      <c r="G73" s="9" t="n">
        <v>14</v>
      </c>
      <c r="H73" s="145" t="s">
        <v>33</v>
      </c>
      <c r="I73" s="9"/>
      <c r="J73" s="9" t="n">
        <v>22</v>
      </c>
      <c r="K73" s="145" t="n">
        <v>95</v>
      </c>
      <c r="L73" s="9" t="n">
        <v>648</v>
      </c>
      <c r="M73" s="9" t="n">
        <f aca="false">G73*0.095</f>
        <v>1.33</v>
      </c>
      <c r="N73" s="9" t="n">
        <f aca="false">L73-M73</f>
        <v>646.67</v>
      </c>
      <c r="O73" s="9" t="n">
        <v>1.04</v>
      </c>
      <c r="P73" s="9" t="n">
        <f aca="false">N73*O73</f>
        <v>672.5368</v>
      </c>
      <c r="Q73" s="9" t="n">
        <v>16</v>
      </c>
      <c r="R73" s="9" t="n">
        <f aca="false">P73*Q73</f>
        <v>10760.5888</v>
      </c>
      <c r="S73" s="9" t="n">
        <f aca="false">P73*3</f>
        <v>2017.6104</v>
      </c>
      <c r="T73" s="9" t="n">
        <f aca="false">P73*2</f>
        <v>1345.0736</v>
      </c>
      <c r="U73" s="9"/>
      <c r="V73" s="9" t="n">
        <f aca="false">+R73+S73+T73</f>
        <v>14123.2728</v>
      </c>
      <c r="W73" s="20" t="n">
        <f aca="false">V73-T73</f>
        <v>12778.1992</v>
      </c>
      <c r="X73" s="43" t="n">
        <f aca="false">V73-S73-T73</f>
        <v>10760.5888</v>
      </c>
      <c r="Y73" s="9" t="s">
        <v>314</v>
      </c>
      <c r="Z73" s="20" t="s">
        <v>35</v>
      </c>
      <c r="AA73" s="20" t="s">
        <v>18</v>
      </c>
    </row>
    <row r="74" customFormat="false" ht="13.8" hidden="true" customHeight="false" outlineLevel="0" collapsed="false">
      <c r="A74" s="20" t="s">
        <v>315</v>
      </c>
      <c r="B74" s="143" t="s">
        <v>198</v>
      </c>
      <c r="C74" s="6" t="s">
        <v>324</v>
      </c>
      <c r="D74" s="9" t="s">
        <v>314</v>
      </c>
      <c r="E74" s="9" t="n">
        <v>5786671</v>
      </c>
      <c r="F74" s="9" t="n">
        <v>11955299</v>
      </c>
      <c r="G74" s="9" t="n">
        <v>12</v>
      </c>
      <c r="H74" s="145" t="s">
        <v>122</v>
      </c>
      <c r="I74" s="9"/>
      <c r="J74" s="9" t="n">
        <v>14</v>
      </c>
      <c r="K74" s="145" t="n">
        <v>95</v>
      </c>
      <c r="L74" s="9" t="n">
        <v>513</v>
      </c>
      <c r="M74" s="9" t="n">
        <f aca="false">G74*0.095</f>
        <v>1.14</v>
      </c>
      <c r="N74" s="9" t="n">
        <f aca="false">L74-M74</f>
        <v>511.86</v>
      </c>
      <c r="O74" s="9" t="n">
        <v>1</v>
      </c>
      <c r="P74" s="9" t="n">
        <f aca="false">N74*O74</f>
        <v>511.86</v>
      </c>
      <c r="Q74" s="9" t="n">
        <v>19</v>
      </c>
      <c r="R74" s="9" t="n">
        <f aca="false">P74*Q74</f>
        <v>9725.34</v>
      </c>
      <c r="S74" s="9" t="n">
        <f aca="false">P74*4</f>
        <v>2047.44</v>
      </c>
      <c r="T74" s="9" t="n">
        <f aca="false">P74*2</f>
        <v>1023.72</v>
      </c>
      <c r="U74" s="9"/>
      <c r="V74" s="9" t="n">
        <f aca="false">+R74+S74+T74</f>
        <v>12796.5</v>
      </c>
      <c r="W74" s="20" t="n">
        <f aca="false">V74-T74</f>
        <v>11772.78</v>
      </c>
      <c r="X74" s="43" t="n">
        <f aca="false">V74-S74-T74</f>
        <v>9725.34</v>
      </c>
      <c r="Y74" s="9" t="s">
        <v>314</v>
      </c>
      <c r="Z74" s="20" t="s">
        <v>35</v>
      </c>
      <c r="AA74" s="20" t="s">
        <v>18</v>
      </c>
    </row>
    <row r="75" customFormat="false" ht="13.8" hidden="false" customHeight="false" outlineLevel="0" collapsed="false">
      <c r="A75" s="20" t="s">
        <v>315</v>
      </c>
      <c r="B75" s="143" t="s">
        <v>198</v>
      </c>
      <c r="C75" s="6" t="s">
        <v>325</v>
      </c>
      <c r="D75" s="9" t="s">
        <v>314</v>
      </c>
      <c r="E75" s="9" t="n">
        <v>5786672</v>
      </c>
      <c r="F75" s="9" t="n">
        <v>11955300</v>
      </c>
      <c r="G75" s="9" t="n">
        <v>20</v>
      </c>
      <c r="H75" s="145" t="s">
        <v>33</v>
      </c>
      <c r="I75" s="9"/>
      <c r="J75" s="9" t="n">
        <v>22</v>
      </c>
      <c r="K75" s="145" t="n">
        <v>95</v>
      </c>
      <c r="L75" s="9" t="n">
        <v>868</v>
      </c>
      <c r="M75" s="9" t="n">
        <f aca="false">G75*0.095</f>
        <v>1.9</v>
      </c>
      <c r="N75" s="9" t="n">
        <f aca="false">L75-M75</f>
        <v>866.1</v>
      </c>
      <c r="O75" s="9" t="n">
        <v>1.04</v>
      </c>
      <c r="P75" s="9" t="n">
        <f aca="false">N75*O75</f>
        <v>900.744</v>
      </c>
      <c r="Q75" s="9" t="n">
        <v>16</v>
      </c>
      <c r="R75" s="9" t="n">
        <f aca="false">P75*Q75</f>
        <v>14411.904</v>
      </c>
      <c r="S75" s="9" t="n">
        <f aca="false">P75*3</f>
        <v>2702.232</v>
      </c>
      <c r="T75" s="9" t="n">
        <f aca="false">P75*2</f>
        <v>1801.488</v>
      </c>
      <c r="U75" s="9"/>
      <c r="V75" s="9" t="n">
        <f aca="false">+R75+S75+T75</f>
        <v>18915.624</v>
      </c>
      <c r="W75" s="20" t="n">
        <f aca="false">V75-T75</f>
        <v>17114.136</v>
      </c>
      <c r="X75" s="43" t="n">
        <f aca="false">V75-S75-T75</f>
        <v>14411.904</v>
      </c>
      <c r="Y75" s="9" t="s">
        <v>314</v>
      </c>
      <c r="Z75" s="20" t="s">
        <v>35</v>
      </c>
      <c r="AA75" s="20" t="s">
        <v>18</v>
      </c>
    </row>
    <row r="76" customFormat="false" ht="13.8" hidden="false" customHeight="false" outlineLevel="0" collapsed="false">
      <c r="A76" s="20" t="s">
        <v>315</v>
      </c>
      <c r="B76" s="143" t="s">
        <v>198</v>
      </c>
      <c r="C76" s="6" t="s">
        <v>326</v>
      </c>
      <c r="D76" s="9" t="s">
        <v>314</v>
      </c>
      <c r="E76" s="9" t="n">
        <v>5786673</v>
      </c>
      <c r="F76" s="9" t="n">
        <v>11956201</v>
      </c>
      <c r="G76" s="9" t="n">
        <v>17</v>
      </c>
      <c r="H76" s="145" t="s">
        <v>33</v>
      </c>
      <c r="I76" s="9"/>
      <c r="J76" s="9" t="n">
        <v>22</v>
      </c>
      <c r="K76" s="145" t="n">
        <v>95</v>
      </c>
      <c r="L76" s="9" t="n">
        <v>716</v>
      </c>
      <c r="M76" s="9" t="n">
        <f aca="false">G76*0.095</f>
        <v>1.615</v>
      </c>
      <c r="N76" s="9" t="n">
        <f aca="false">L76-M76</f>
        <v>714.385</v>
      </c>
      <c r="O76" s="9" t="n">
        <v>1.04</v>
      </c>
      <c r="P76" s="9" t="n">
        <f aca="false">N76*O76</f>
        <v>742.9604</v>
      </c>
      <c r="Q76" s="9" t="n">
        <v>16</v>
      </c>
      <c r="R76" s="9" t="n">
        <f aca="false">P76*Q76</f>
        <v>11887.3664</v>
      </c>
      <c r="S76" s="9" t="n">
        <f aca="false">P76*3</f>
        <v>2228.8812</v>
      </c>
      <c r="T76" s="9" t="n">
        <f aca="false">P76*2</f>
        <v>1485.9208</v>
      </c>
      <c r="U76" s="9"/>
      <c r="V76" s="9" t="n">
        <f aca="false">+R76+S76+T76</f>
        <v>15602.1684</v>
      </c>
      <c r="W76" s="20" t="n">
        <f aca="false">V76-T76</f>
        <v>14116.2476</v>
      </c>
      <c r="X76" s="43" t="n">
        <f aca="false">V76-S76-T76</f>
        <v>11887.3664</v>
      </c>
      <c r="Y76" s="9" t="s">
        <v>314</v>
      </c>
      <c r="Z76" s="20" t="s">
        <v>35</v>
      </c>
      <c r="AA76" s="20" t="s">
        <v>18</v>
      </c>
    </row>
    <row r="77" customFormat="false" ht="13.8" hidden="false" customHeight="false" outlineLevel="0" collapsed="false">
      <c r="A77" s="20" t="s">
        <v>315</v>
      </c>
      <c r="B77" s="143" t="s">
        <v>198</v>
      </c>
      <c r="C77" s="6" t="s">
        <v>323</v>
      </c>
      <c r="D77" s="9" t="s">
        <v>314</v>
      </c>
      <c r="E77" s="9" t="n">
        <v>5786674</v>
      </c>
      <c r="F77" s="9" t="n">
        <v>11956202</v>
      </c>
      <c r="G77" s="9" t="n">
        <v>6</v>
      </c>
      <c r="H77" s="145" t="s">
        <v>33</v>
      </c>
      <c r="I77" s="9"/>
      <c r="J77" s="9" t="n">
        <v>22</v>
      </c>
      <c r="K77" s="145" t="n">
        <v>99</v>
      </c>
      <c r="L77" s="9" t="n">
        <v>290</v>
      </c>
      <c r="M77" s="9" t="n">
        <f aca="false">G77*0.095</f>
        <v>0.57</v>
      </c>
      <c r="N77" s="9" t="n">
        <f aca="false">L77-M77</f>
        <v>289.43</v>
      </c>
      <c r="O77" s="9" t="n">
        <v>1.04</v>
      </c>
      <c r="P77" s="9" t="n">
        <f aca="false">N77*O77</f>
        <v>301.0072</v>
      </c>
      <c r="Q77" s="9" t="n">
        <v>16</v>
      </c>
      <c r="R77" s="9" t="n">
        <f aca="false">P77*Q77</f>
        <v>4816.1152</v>
      </c>
      <c r="S77" s="9" t="n">
        <f aca="false">P77*3</f>
        <v>903.0216</v>
      </c>
      <c r="T77" s="9" t="n">
        <f aca="false">P77*2</f>
        <v>602.0144</v>
      </c>
      <c r="U77" s="9"/>
      <c r="V77" s="9" t="n">
        <f aca="false">+R77+S77+T77</f>
        <v>6321.1512</v>
      </c>
      <c r="W77" s="20" t="n">
        <f aca="false">V77-T77</f>
        <v>5719.1368</v>
      </c>
      <c r="X77" s="43" t="n">
        <f aca="false">V77-S77-T77</f>
        <v>4816.1152</v>
      </c>
      <c r="Y77" s="9" t="s">
        <v>314</v>
      </c>
      <c r="Z77" s="20" t="s">
        <v>35</v>
      </c>
      <c r="AA77" s="20" t="s">
        <v>18</v>
      </c>
    </row>
    <row r="78" customFormat="false" ht="13.8" hidden="false" customHeight="false" outlineLevel="0" collapsed="false">
      <c r="A78" s="20" t="s">
        <v>315</v>
      </c>
      <c r="B78" s="143" t="s">
        <v>198</v>
      </c>
      <c r="C78" s="6"/>
      <c r="D78" s="9" t="s">
        <v>282</v>
      </c>
      <c r="E78" s="9" t="n">
        <v>5786675</v>
      </c>
      <c r="F78" s="9" t="n">
        <v>11956112</v>
      </c>
      <c r="G78" s="9" t="n">
        <v>4</v>
      </c>
      <c r="H78" s="145" t="s">
        <v>33</v>
      </c>
      <c r="I78" s="9"/>
      <c r="J78" s="9" t="n">
        <v>25</v>
      </c>
      <c r="K78" s="145" t="n">
        <v>0</v>
      </c>
      <c r="L78" s="9" t="n">
        <v>204</v>
      </c>
      <c r="M78" s="9" t="n">
        <f aca="false">G78*0.095</f>
        <v>0.38</v>
      </c>
      <c r="N78" s="9" t="n">
        <f aca="false">L78-M78</f>
        <v>203.62</v>
      </c>
      <c r="O78" s="9" t="n">
        <v>1</v>
      </c>
      <c r="P78" s="9" t="n">
        <f aca="false">N78*O78</f>
        <v>203.62</v>
      </c>
      <c r="Q78" s="9" t="n">
        <v>16</v>
      </c>
      <c r="R78" s="9" t="n">
        <f aca="false">P78*Q78</f>
        <v>3257.92</v>
      </c>
      <c r="S78" s="9" t="n">
        <f aca="false">P78*3</f>
        <v>610.86</v>
      </c>
      <c r="T78" s="9" t="n">
        <f aca="false">P78*2</f>
        <v>407.24</v>
      </c>
      <c r="U78" s="9"/>
      <c r="V78" s="9" t="n">
        <f aca="false">+R78+S78+T78</f>
        <v>4276.02</v>
      </c>
      <c r="W78" s="20" t="n">
        <f aca="false">V78-T78</f>
        <v>3868.78</v>
      </c>
      <c r="X78" s="43" t="n">
        <f aca="false">V78-S78-T78</f>
        <v>3257.92</v>
      </c>
      <c r="Y78" s="9" t="s">
        <v>282</v>
      </c>
      <c r="Z78" s="20" t="s">
        <v>35</v>
      </c>
      <c r="AA78" s="20" t="s">
        <v>18</v>
      </c>
    </row>
    <row r="79" customFormat="false" ht="13.8" hidden="false" customHeight="false" outlineLevel="0" collapsed="false">
      <c r="A79" s="20" t="s">
        <v>315</v>
      </c>
      <c r="B79" s="143" t="s">
        <v>198</v>
      </c>
      <c r="C79" s="6"/>
      <c r="D79" s="9" t="s">
        <v>282</v>
      </c>
      <c r="E79" s="9" t="n">
        <v>5786676</v>
      </c>
      <c r="F79" s="9" t="n">
        <v>11956119</v>
      </c>
      <c r="G79" s="9" t="n">
        <v>1</v>
      </c>
      <c r="H79" s="145" t="s">
        <v>33</v>
      </c>
      <c r="I79" s="9"/>
      <c r="J79" s="9" t="n">
        <v>25</v>
      </c>
      <c r="K79" s="145" t="n">
        <v>0</v>
      </c>
      <c r="L79" s="9" t="n">
        <v>57</v>
      </c>
      <c r="M79" s="9" t="n">
        <f aca="false">G79*0.095</f>
        <v>0.095</v>
      </c>
      <c r="N79" s="9" t="n">
        <f aca="false">L79-M79</f>
        <v>56.905</v>
      </c>
      <c r="O79" s="9" t="n">
        <v>1</v>
      </c>
      <c r="P79" s="9" t="n">
        <f aca="false">N79*O79</f>
        <v>56.905</v>
      </c>
      <c r="Q79" s="9" t="n">
        <v>16</v>
      </c>
      <c r="R79" s="9" t="n">
        <f aca="false">P79*Q79</f>
        <v>910.48</v>
      </c>
      <c r="S79" s="9" t="n">
        <f aca="false">P79*3</f>
        <v>170.715</v>
      </c>
      <c r="T79" s="9" t="n">
        <f aca="false">P79*2</f>
        <v>113.81</v>
      </c>
      <c r="U79" s="9"/>
      <c r="V79" s="9" t="n">
        <f aca="false">+R79+S79+T79</f>
        <v>1195.005</v>
      </c>
      <c r="W79" s="20" t="n">
        <f aca="false">V79-T79</f>
        <v>1081.195</v>
      </c>
      <c r="X79" s="43" t="n">
        <f aca="false">V79-S79-T79</f>
        <v>910.48</v>
      </c>
      <c r="Y79" s="9" t="s">
        <v>282</v>
      </c>
      <c r="Z79" s="20" t="s">
        <v>35</v>
      </c>
      <c r="AA79" s="20" t="s">
        <v>18</v>
      </c>
    </row>
    <row r="80" customFormat="false" ht="13.8" hidden="false" customHeight="false" outlineLevel="0" collapsed="false">
      <c r="A80" s="20" t="s">
        <v>315</v>
      </c>
      <c r="B80" s="143" t="s">
        <v>198</v>
      </c>
      <c r="C80" s="6"/>
      <c r="D80" s="9" t="s">
        <v>282</v>
      </c>
      <c r="E80" s="9" t="n">
        <v>5786677</v>
      </c>
      <c r="F80" s="9" t="n">
        <v>11956169</v>
      </c>
      <c r="G80" s="9" t="n">
        <v>4</v>
      </c>
      <c r="H80" s="145" t="s">
        <v>33</v>
      </c>
      <c r="I80" s="9"/>
      <c r="J80" s="9" t="n">
        <v>25</v>
      </c>
      <c r="K80" s="145" t="n">
        <v>0</v>
      </c>
      <c r="L80" s="9" t="n">
        <v>211</v>
      </c>
      <c r="M80" s="9" t="n">
        <f aca="false">G80*0.095</f>
        <v>0.38</v>
      </c>
      <c r="N80" s="9" t="n">
        <f aca="false">L80-M80</f>
        <v>210.62</v>
      </c>
      <c r="O80" s="9" t="n">
        <v>1</v>
      </c>
      <c r="P80" s="9" t="n">
        <f aca="false">N80*O80</f>
        <v>210.62</v>
      </c>
      <c r="Q80" s="9" t="n">
        <v>16</v>
      </c>
      <c r="R80" s="9" t="n">
        <f aca="false">P80*Q80</f>
        <v>3369.92</v>
      </c>
      <c r="S80" s="9" t="n">
        <f aca="false">P80*3</f>
        <v>631.86</v>
      </c>
      <c r="T80" s="9" t="n">
        <f aca="false">P80*2</f>
        <v>421.24</v>
      </c>
      <c r="U80" s="9"/>
      <c r="V80" s="9" t="n">
        <f aca="false">+R80+S80+T80</f>
        <v>4423.02</v>
      </c>
      <c r="W80" s="20" t="n">
        <f aca="false">V80-T80</f>
        <v>4001.78</v>
      </c>
      <c r="X80" s="43" t="n">
        <f aca="false">V80-S80-T80</f>
        <v>3369.92</v>
      </c>
      <c r="Y80" s="9" t="s">
        <v>282</v>
      </c>
      <c r="Z80" s="20" t="s">
        <v>35</v>
      </c>
      <c r="AA80" s="20" t="s">
        <v>18</v>
      </c>
    </row>
    <row r="81" customFormat="false" ht="13.8" hidden="false" customHeight="false" outlineLevel="0" collapsed="false">
      <c r="A81" s="20" t="s">
        <v>315</v>
      </c>
      <c r="B81" s="143" t="s">
        <v>198</v>
      </c>
      <c r="C81" s="6"/>
      <c r="D81" s="9" t="s">
        <v>282</v>
      </c>
      <c r="E81" s="9" t="n">
        <v>5786678</v>
      </c>
      <c r="F81" s="9" t="n">
        <v>11956170</v>
      </c>
      <c r="G81" s="9" t="n">
        <v>6</v>
      </c>
      <c r="H81" s="145" t="s">
        <v>33</v>
      </c>
      <c r="I81" s="9"/>
      <c r="J81" s="9" t="n">
        <v>25</v>
      </c>
      <c r="K81" s="145" t="n">
        <v>0</v>
      </c>
      <c r="L81" s="9" t="n">
        <v>327</v>
      </c>
      <c r="M81" s="9" t="n">
        <f aca="false">G81*0.095</f>
        <v>0.57</v>
      </c>
      <c r="N81" s="9" t="n">
        <f aca="false">L81-M81</f>
        <v>326.43</v>
      </c>
      <c r="O81" s="9" t="n">
        <v>1</v>
      </c>
      <c r="P81" s="9" t="n">
        <f aca="false">N81*O81</f>
        <v>326.43</v>
      </c>
      <c r="Q81" s="9" t="n">
        <v>16</v>
      </c>
      <c r="R81" s="9" t="n">
        <f aca="false">P81*Q81</f>
        <v>5222.88</v>
      </c>
      <c r="S81" s="9" t="n">
        <f aca="false">P81*3</f>
        <v>979.29</v>
      </c>
      <c r="T81" s="9" t="n">
        <f aca="false">P81*2</f>
        <v>652.86</v>
      </c>
      <c r="U81" s="9"/>
      <c r="V81" s="9" t="n">
        <f aca="false">+R81+S81+T81</f>
        <v>6855.03</v>
      </c>
      <c r="W81" s="20" t="n">
        <f aca="false">V81-T81</f>
        <v>6202.17</v>
      </c>
      <c r="X81" s="43" t="n">
        <f aca="false">V81-S81-T81</f>
        <v>5222.88</v>
      </c>
      <c r="Y81" s="9" t="s">
        <v>282</v>
      </c>
      <c r="Z81" s="20" t="s">
        <v>35</v>
      </c>
      <c r="AA81" s="20" t="s">
        <v>18</v>
      </c>
    </row>
    <row r="82" customFormat="false" ht="13.8" hidden="false" customHeight="false" outlineLevel="0" collapsed="false">
      <c r="A82" s="20" t="s">
        <v>315</v>
      </c>
      <c r="B82" s="143" t="s">
        <v>198</v>
      </c>
      <c r="C82" s="6"/>
      <c r="D82" s="9" t="s">
        <v>282</v>
      </c>
      <c r="E82" s="9" t="n">
        <v>5786679</v>
      </c>
      <c r="F82" s="9" t="n">
        <v>11956172</v>
      </c>
      <c r="G82" s="9" t="n">
        <v>24</v>
      </c>
      <c r="H82" s="145" t="s">
        <v>33</v>
      </c>
      <c r="I82" s="9"/>
      <c r="J82" s="9" t="n">
        <v>25</v>
      </c>
      <c r="K82" s="145" t="n">
        <v>0</v>
      </c>
      <c r="L82" s="9" t="n">
        <v>1349</v>
      </c>
      <c r="M82" s="9" t="n">
        <f aca="false">G82*0.095</f>
        <v>2.28</v>
      </c>
      <c r="N82" s="9" t="n">
        <f aca="false">L82-M82</f>
        <v>1346.72</v>
      </c>
      <c r="O82" s="9" t="n">
        <v>1</v>
      </c>
      <c r="P82" s="9" t="n">
        <f aca="false">N82*O82</f>
        <v>1346.72</v>
      </c>
      <c r="Q82" s="9" t="n">
        <v>16</v>
      </c>
      <c r="R82" s="9" t="n">
        <f aca="false">P82*Q82</f>
        <v>21547.52</v>
      </c>
      <c r="S82" s="9" t="n">
        <f aca="false">P82*3</f>
        <v>4040.16</v>
      </c>
      <c r="T82" s="9" t="n">
        <f aca="false">P82*2</f>
        <v>2693.44</v>
      </c>
      <c r="U82" s="9"/>
      <c r="V82" s="9" t="n">
        <f aca="false">+R82+S82+T82</f>
        <v>28281.12</v>
      </c>
      <c r="W82" s="20" t="n">
        <f aca="false">V82-T82</f>
        <v>25587.68</v>
      </c>
      <c r="X82" s="43" t="n">
        <f aca="false">V82-S82-T82</f>
        <v>21547.52</v>
      </c>
      <c r="Y82" s="9" t="s">
        <v>282</v>
      </c>
      <c r="Z82" s="20" t="s">
        <v>35</v>
      </c>
      <c r="AA82" s="20" t="s">
        <v>18</v>
      </c>
    </row>
    <row r="83" customFormat="false" ht="13.8" hidden="false" customHeight="false" outlineLevel="0" collapsed="false">
      <c r="A83" s="20" t="s">
        <v>315</v>
      </c>
      <c r="B83" s="143" t="s">
        <v>198</v>
      </c>
      <c r="C83" s="6"/>
      <c r="D83" s="9" t="s">
        <v>282</v>
      </c>
      <c r="E83" s="9" t="n">
        <v>5786680</v>
      </c>
      <c r="F83" s="20" t="n">
        <v>11956173</v>
      </c>
      <c r="G83" s="9" t="n">
        <v>8</v>
      </c>
      <c r="H83" s="145" t="s">
        <v>33</v>
      </c>
      <c r="I83" s="9"/>
      <c r="J83" s="9" t="n">
        <v>25</v>
      </c>
      <c r="K83" s="145" t="n">
        <v>0</v>
      </c>
      <c r="L83" s="9" t="n">
        <v>448</v>
      </c>
      <c r="M83" s="9" t="n">
        <f aca="false">G83*0.095</f>
        <v>0.76</v>
      </c>
      <c r="N83" s="9" t="n">
        <f aca="false">L83-M83</f>
        <v>447.24</v>
      </c>
      <c r="O83" s="9" t="n">
        <v>1</v>
      </c>
      <c r="P83" s="9" t="n">
        <f aca="false">N83*O83</f>
        <v>447.24</v>
      </c>
      <c r="Q83" s="9" t="n">
        <v>16</v>
      </c>
      <c r="R83" s="9" t="n">
        <f aca="false">P83*Q83</f>
        <v>7155.84</v>
      </c>
      <c r="S83" s="9" t="n">
        <f aca="false">P83*3</f>
        <v>1341.72</v>
      </c>
      <c r="T83" s="9" t="n">
        <f aca="false">P83*2</f>
        <v>894.48</v>
      </c>
      <c r="U83" s="9"/>
      <c r="V83" s="9" t="n">
        <f aca="false">+R83+S83+T83</f>
        <v>9392.04</v>
      </c>
      <c r="W83" s="20" t="n">
        <f aca="false">V83-T83</f>
        <v>8497.56</v>
      </c>
      <c r="X83" s="43" t="n">
        <f aca="false">V83-S83-T83</f>
        <v>7155.84</v>
      </c>
      <c r="Y83" s="9" t="s">
        <v>282</v>
      </c>
      <c r="Z83" s="20" t="s">
        <v>35</v>
      </c>
      <c r="AA83" s="20" t="s">
        <v>18</v>
      </c>
    </row>
    <row r="84" customFormat="false" ht="13.8" hidden="false" customHeight="false" outlineLevel="0" collapsed="false">
      <c r="A84" s="20" t="s">
        <v>315</v>
      </c>
      <c r="B84" s="143" t="s">
        <v>198</v>
      </c>
      <c r="C84" s="6"/>
      <c r="D84" s="9" t="s">
        <v>282</v>
      </c>
      <c r="E84" s="9" t="n">
        <v>5786681</v>
      </c>
      <c r="F84" s="9" t="n">
        <v>11956174</v>
      </c>
      <c r="G84" s="9" t="n">
        <v>5</v>
      </c>
      <c r="H84" s="145" t="s">
        <v>33</v>
      </c>
      <c r="I84" s="9"/>
      <c r="J84" s="9" t="n">
        <v>25</v>
      </c>
      <c r="K84" s="145" t="n">
        <v>0</v>
      </c>
      <c r="L84" s="9" t="n">
        <v>277</v>
      </c>
      <c r="M84" s="9" t="n">
        <f aca="false">G84*0.095</f>
        <v>0.475</v>
      </c>
      <c r="N84" s="9" t="n">
        <f aca="false">L84-M84</f>
        <v>276.525</v>
      </c>
      <c r="O84" s="9" t="n">
        <v>1</v>
      </c>
      <c r="P84" s="9" t="n">
        <f aca="false">N84*O84</f>
        <v>276.525</v>
      </c>
      <c r="Q84" s="9" t="n">
        <v>16</v>
      </c>
      <c r="R84" s="9" t="n">
        <f aca="false">P84*Q84</f>
        <v>4424.4</v>
      </c>
      <c r="S84" s="9" t="n">
        <f aca="false">P84*3</f>
        <v>829.575</v>
      </c>
      <c r="T84" s="9" t="n">
        <f aca="false">P84*2</f>
        <v>553.05</v>
      </c>
      <c r="U84" s="9"/>
      <c r="V84" s="9" t="n">
        <f aca="false">+R84+S84+T84</f>
        <v>5807.025</v>
      </c>
      <c r="W84" s="20" t="n">
        <f aca="false">V84-T84</f>
        <v>5253.975</v>
      </c>
      <c r="X84" s="43" t="n">
        <f aca="false">V84-S84-T84</f>
        <v>4424.4</v>
      </c>
      <c r="Y84" s="9" t="s">
        <v>282</v>
      </c>
      <c r="Z84" s="20" t="s">
        <v>35</v>
      </c>
      <c r="AA84" s="20" t="s">
        <v>18</v>
      </c>
    </row>
    <row r="85" customFormat="false" ht="13.8" hidden="false" customHeight="false" outlineLevel="0" collapsed="false">
      <c r="A85" s="20" t="s">
        <v>315</v>
      </c>
      <c r="B85" s="143" t="s">
        <v>198</v>
      </c>
      <c r="C85" s="6"/>
      <c r="D85" s="9" t="s">
        <v>282</v>
      </c>
      <c r="E85" s="9" t="n">
        <v>5786682</v>
      </c>
      <c r="F85" s="9" t="n">
        <v>11956175</v>
      </c>
      <c r="G85" s="9" t="n">
        <v>10</v>
      </c>
      <c r="H85" s="145" t="s">
        <v>33</v>
      </c>
      <c r="I85" s="9"/>
      <c r="J85" s="9" t="n">
        <v>25</v>
      </c>
      <c r="K85" s="145" t="n">
        <v>0</v>
      </c>
      <c r="L85" s="9" t="n">
        <v>569</v>
      </c>
      <c r="M85" s="9" t="n">
        <f aca="false">G85*0.095</f>
        <v>0.95</v>
      </c>
      <c r="N85" s="9" t="n">
        <f aca="false">L85-M85</f>
        <v>568.05</v>
      </c>
      <c r="O85" s="9" t="n">
        <v>1</v>
      </c>
      <c r="P85" s="9" t="n">
        <f aca="false">N85*O85</f>
        <v>568.05</v>
      </c>
      <c r="Q85" s="9" t="n">
        <v>16</v>
      </c>
      <c r="R85" s="9" t="n">
        <f aca="false">P85*Q85</f>
        <v>9088.8</v>
      </c>
      <c r="S85" s="9" t="n">
        <f aca="false">P85*3</f>
        <v>1704.15</v>
      </c>
      <c r="T85" s="9" t="n">
        <f aca="false">P85*2</f>
        <v>1136.1</v>
      </c>
      <c r="U85" s="9"/>
      <c r="V85" s="9" t="n">
        <f aca="false">+R85+S85+T85</f>
        <v>11929.05</v>
      </c>
      <c r="W85" s="20" t="n">
        <f aca="false">V85-T85</f>
        <v>10792.95</v>
      </c>
      <c r="X85" s="43" t="n">
        <f aca="false">V85-S85-T85</f>
        <v>9088.8</v>
      </c>
      <c r="Y85" s="9" t="s">
        <v>282</v>
      </c>
      <c r="Z85" s="20" t="s">
        <v>35</v>
      </c>
      <c r="AA85" s="20" t="s">
        <v>18</v>
      </c>
    </row>
    <row r="86" customFormat="false" ht="13.8" hidden="false" customHeight="false" outlineLevel="0" collapsed="false">
      <c r="A86" s="20" t="s">
        <v>315</v>
      </c>
      <c r="B86" s="143" t="s">
        <v>198</v>
      </c>
      <c r="C86" s="6"/>
      <c r="D86" s="9" t="s">
        <v>282</v>
      </c>
      <c r="E86" s="9" t="n">
        <v>5786683</v>
      </c>
      <c r="F86" s="20" t="n">
        <v>11956176</v>
      </c>
      <c r="G86" s="9" t="n">
        <v>3</v>
      </c>
      <c r="H86" s="145" t="s">
        <v>33</v>
      </c>
      <c r="I86" s="9"/>
      <c r="J86" s="9" t="n">
        <v>25</v>
      </c>
      <c r="K86" s="145" t="n">
        <v>0</v>
      </c>
      <c r="L86" s="9" t="n">
        <v>156</v>
      </c>
      <c r="M86" s="9" t="n">
        <f aca="false">G86*0.095</f>
        <v>0.285</v>
      </c>
      <c r="N86" s="9" t="n">
        <f aca="false">L86-M86</f>
        <v>155.715</v>
      </c>
      <c r="O86" s="9" t="n">
        <v>1</v>
      </c>
      <c r="P86" s="9" t="n">
        <f aca="false">N86*O86</f>
        <v>155.715</v>
      </c>
      <c r="Q86" s="9" t="n">
        <v>16</v>
      </c>
      <c r="R86" s="9" t="n">
        <f aca="false">P86*Q86</f>
        <v>2491.44</v>
      </c>
      <c r="S86" s="9" t="n">
        <f aca="false">P86*3</f>
        <v>467.145</v>
      </c>
      <c r="T86" s="9" t="n">
        <f aca="false">P86*2</f>
        <v>311.43</v>
      </c>
      <c r="U86" s="9"/>
      <c r="V86" s="9" t="n">
        <f aca="false">+R86+S86+T86</f>
        <v>3270.015</v>
      </c>
      <c r="W86" s="20" t="n">
        <f aca="false">V86-T86</f>
        <v>2958.585</v>
      </c>
      <c r="X86" s="43" t="n">
        <f aca="false">V86-S86-T86</f>
        <v>2491.44</v>
      </c>
      <c r="Y86" s="9" t="s">
        <v>282</v>
      </c>
      <c r="Z86" s="20" t="s">
        <v>35</v>
      </c>
      <c r="AA86" s="20" t="s">
        <v>18</v>
      </c>
    </row>
    <row r="87" customFormat="false" ht="13.8" hidden="false" customHeight="false" outlineLevel="0" collapsed="false">
      <c r="A87" s="20" t="s">
        <v>315</v>
      </c>
      <c r="B87" s="143" t="s">
        <v>198</v>
      </c>
      <c r="C87" s="6"/>
      <c r="D87" s="9" t="s">
        <v>282</v>
      </c>
      <c r="E87" s="9" t="n">
        <v>5786684</v>
      </c>
      <c r="F87" s="9" t="n">
        <v>11956177</v>
      </c>
      <c r="G87" s="9" t="n">
        <v>15</v>
      </c>
      <c r="H87" s="145" t="s">
        <v>33</v>
      </c>
      <c r="I87" s="9"/>
      <c r="J87" s="9" t="n">
        <v>25</v>
      </c>
      <c r="K87" s="145" t="n">
        <v>0</v>
      </c>
      <c r="L87" s="9" t="n">
        <v>773</v>
      </c>
      <c r="M87" s="9" t="n">
        <f aca="false">G87*0.095</f>
        <v>1.425</v>
      </c>
      <c r="N87" s="9" t="n">
        <f aca="false">L87-M87</f>
        <v>771.575</v>
      </c>
      <c r="O87" s="9" t="n">
        <v>1</v>
      </c>
      <c r="P87" s="9" t="n">
        <f aca="false">N87*O87</f>
        <v>771.575</v>
      </c>
      <c r="Q87" s="9" t="n">
        <v>16</v>
      </c>
      <c r="R87" s="9" t="n">
        <f aca="false">P87*Q87</f>
        <v>12345.2</v>
      </c>
      <c r="S87" s="9" t="n">
        <f aca="false">P87*3</f>
        <v>2314.725</v>
      </c>
      <c r="T87" s="9" t="n">
        <f aca="false">P87*2</f>
        <v>1543.15</v>
      </c>
      <c r="U87" s="9"/>
      <c r="V87" s="9" t="n">
        <f aca="false">+R87+S87+T87</f>
        <v>16203.075</v>
      </c>
      <c r="W87" s="20" t="n">
        <f aca="false">V87-T87</f>
        <v>14659.925</v>
      </c>
      <c r="X87" s="43" t="n">
        <f aca="false">V87-S87-T87</f>
        <v>12345.2</v>
      </c>
      <c r="Y87" s="9" t="s">
        <v>282</v>
      </c>
      <c r="Z87" s="20" t="s">
        <v>35</v>
      </c>
      <c r="AA87" s="20" t="s">
        <v>18</v>
      </c>
    </row>
    <row r="88" customFormat="false" ht="13.8" hidden="false" customHeight="false" outlineLevel="0" collapsed="false">
      <c r="A88" s="20" t="s">
        <v>315</v>
      </c>
      <c r="B88" s="143" t="s">
        <v>198</v>
      </c>
      <c r="C88" s="6"/>
      <c r="D88" s="9" t="s">
        <v>282</v>
      </c>
      <c r="E88" s="9" t="n">
        <v>5786685</v>
      </c>
      <c r="F88" s="9" t="n">
        <v>11956178</v>
      </c>
      <c r="G88" s="9" t="n">
        <v>4</v>
      </c>
      <c r="H88" s="145" t="s">
        <v>33</v>
      </c>
      <c r="I88" s="9"/>
      <c r="J88" s="9" t="n">
        <v>25</v>
      </c>
      <c r="K88" s="145" t="n">
        <v>0</v>
      </c>
      <c r="L88" s="9" t="n">
        <v>249</v>
      </c>
      <c r="M88" s="9" t="n">
        <f aca="false">G88*0.095</f>
        <v>0.38</v>
      </c>
      <c r="N88" s="9" t="n">
        <f aca="false">L88-M88</f>
        <v>248.62</v>
      </c>
      <c r="O88" s="9" t="n">
        <v>1</v>
      </c>
      <c r="P88" s="9" t="n">
        <f aca="false">N88*O88</f>
        <v>248.62</v>
      </c>
      <c r="Q88" s="9" t="n">
        <v>16</v>
      </c>
      <c r="R88" s="9" t="n">
        <f aca="false">P88*Q88</f>
        <v>3977.92</v>
      </c>
      <c r="S88" s="9" t="n">
        <f aca="false">P88*3</f>
        <v>745.86</v>
      </c>
      <c r="T88" s="9" t="n">
        <f aca="false">P88*2</f>
        <v>497.24</v>
      </c>
      <c r="U88" s="9"/>
      <c r="V88" s="9" t="n">
        <f aca="false">+R88+S88+T88</f>
        <v>5221.02</v>
      </c>
      <c r="W88" s="20" t="n">
        <f aca="false">V88-T88</f>
        <v>4723.78</v>
      </c>
      <c r="X88" s="43" t="n">
        <f aca="false">V88-S88-T88</f>
        <v>3977.92</v>
      </c>
      <c r="Y88" s="9" t="s">
        <v>282</v>
      </c>
      <c r="Z88" s="20" t="s">
        <v>35</v>
      </c>
      <c r="AA88" s="20" t="s">
        <v>18</v>
      </c>
    </row>
    <row r="89" customFormat="false" ht="13.8" hidden="false" customHeight="false" outlineLevel="0" collapsed="false">
      <c r="A89" s="20" t="s">
        <v>315</v>
      </c>
      <c r="B89" s="143" t="s">
        <v>198</v>
      </c>
      <c r="C89" s="6"/>
      <c r="D89" s="9" t="s">
        <v>282</v>
      </c>
      <c r="E89" s="9" t="n">
        <v>5786686</v>
      </c>
      <c r="F89" s="9" t="n">
        <v>11956179</v>
      </c>
      <c r="G89" s="9" t="n">
        <v>3</v>
      </c>
      <c r="H89" s="145" t="s">
        <v>33</v>
      </c>
      <c r="I89" s="9"/>
      <c r="J89" s="9" t="n">
        <v>25</v>
      </c>
      <c r="K89" s="145" t="n">
        <v>0</v>
      </c>
      <c r="L89" s="9" t="n">
        <v>170</v>
      </c>
      <c r="M89" s="9" t="n">
        <f aca="false">G89*0.095</f>
        <v>0.285</v>
      </c>
      <c r="N89" s="9" t="n">
        <f aca="false">L89-M89</f>
        <v>169.715</v>
      </c>
      <c r="O89" s="9" t="n">
        <v>1</v>
      </c>
      <c r="P89" s="9" t="n">
        <f aca="false">N89*O89</f>
        <v>169.715</v>
      </c>
      <c r="Q89" s="9" t="n">
        <v>16</v>
      </c>
      <c r="R89" s="9" t="n">
        <f aca="false">P89*Q89</f>
        <v>2715.44</v>
      </c>
      <c r="S89" s="9" t="n">
        <f aca="false">P89*3</f>
        <v>509.145</v>
      </c>
      <c r="T89" s="9" t="n">
        <f aca="false">P89*2</f>
        <v>339.43</v>
      </c>
      <c r="U89" s="9"/>
      <c r="V89" s="9" t="n">
        <f aca="false">+R89+S89+T89</f>
        <v>3564.015</v>
      </c>
      <c r="W89" s="20" t="n">
        <f aca="false">V89-T89</f>
        <v>3224.585</v>
      </c>
      <c r="X89" s="43" t="n">
        <f aca="false">V89-S89-T89</f>
        <v>2715.44</v>
      </c>
      <c r="Y89" s="9" t="s">
        <v>282</v>
      </c>
      <c r="Z89" s="20" t="s">
        <v>35</v>
      </c>
      <c r="AA89" s="20" t="s">
        <v>18</v>
      </c>
    </row>
    <row r="90" customFormat="false" ht="13.8" hidden="false" customHeight="false" outlineLevel="0" collapsed="false">
      <c r="A90" s="20" t="s">
        <v>315</v>
      </c>
      <c r="B90" s="143" t="s">
        <v>198</v>
      </c>
      <c r="C90" s="6"/>
      <c r="D90" s="9" t="s">
        <v>282</v>
      </c>
      <c r="E90" s="9" t="n">
        <v>5786687</v>
      </c>
      <c r="F90" s="20" t="n">
        <v>11956180</v>
      </c>
      <c r="G90" s="9" t="n">
        <v>15</v>
      </c>
      <c r="H90" s="145" t="s">
        <v>33</v>
      </c>
      <c r="I90" s="9"/>
      <c r="J90" s="9" t="n">
        <v>25</v>
      </c>
      <c r="K90" s="145" t="n">
        <v>0</v>
      </c>
      <c r="L90" s="9" t="n">
        <v>853</v>
      </c>
      <c r="M90" s="9" t="n">
        <f aca="false">G90*0.095</f>
        <v>1.425</v>
      </c>
      <c r="N90" s="9" t="n">
        <f aca="false">L90-M90</f>
        <v>851.575</v>
      </c>
      <c r="O90" s="9" t="n">
        <v>1</v>
      </c>
      <c r="P90" s="9" t="n">
        <f aca="false">N90*O90</f>
        <v>851.575</v>
      </c>
      <c r="Q90" s="9" t="n">
        <v>16</v>
      </c>
      <c r="R90" s="9" t="n">
        <f aca="false">P90*Q90</f>
        <v>13625.2</v>
      </c>
      <c r="S90" s="9" t="n">
        <f aca="false">P90*3</f>
        <v>2554.725</v>
      </c>
      <c r="T90" s="9" t="n">
        <f aca="false">P90*2</f>
        <v>1703.15</v>
      </c>
      <c r="U90" s="9"/>
      <c r="V90" s="9" t="n">
        <f aca="false">+R90+S90+T90</f>
        <v>17883.075</v>
      </c>
      <c r="W90" s="20" t="n">
        <f aca="false">V90-T90</f>
        <v>16179.925</v>
      </c>
      <c r="X90" s="43" t="n">
        <f aca="false">V90-S90-T90</f>
        <v>13625.2</v>
      </c>
      <c r="Y90" s="9" t="s">
        <v>282</v>
      </c>
      <c r="Z90" s="20" t="s">
        <v>35</v>
      </c>
      <c r="AA90" s="20" t="s">
        <v>18</v>
      </c>
    </row>
    <row r="91" customFormat="false" ht="13.8" hidden="false" customHeight="false" outlineLevel="0" collapsed="false">
      <c r="A91" s="20" t="s">
        <v>315</v>
      </c>
      <c r="B91" s="143" t="s">
        <v>198</v>
      </c>
      <c r="C91" s="6"/>
      <c r="D91" s="9" t="s">
        <v>282</v>
      </c>
      <c r="E91" s="9" t="n">
        <v>5786688</v>
      </c>
      <c r="F91" s="9" t="n">
        <v>11956181</v>
      </c>
      <c r="G91" s="9" t="n">
        <v>4</v>
      </c>
      <c r="H91" s="145" t="s">
        <v>33</v>
      </c>
      <c r="I91" s="9"/>
      <c r="J91" s="9" t="n">
        <v>25</v>
      </c>
      <c r="K91" s="145" t="n">
        <v>0</v>
      </c>
      <c r="L91" s="9" t="n">
        <v>211</v>
      </c>
      <c r="M91" s="9" t="n">
        <f aca="false">G91*0.095</f>
        <v>0.38</v>
      </c>
      <c r="N91" s="9" t="n">
        <f aca="false">L91-M91</f>
        <v>210.62</v>
      </c>
      <c r="O91" s="9" t="n">
        <v>1</v>
      </c>
      <c r="P91" s="9" t="n">
        <f aca="false">N91*O91</f>
        <v>210.62</v>
      </c>
      <c r="Q91" s="9" t="n">
        <v>16</v>
      </c>
      <c r="R91" s="9" t="n">
        <f aca="false">P91*Q91</f>
        <v>3369.92</v>
      </c>
      <c r="S91" s="9" t="n">
        <f aca="false">P91*3</f>
        <v>631.86</v>
      </c>
      <c r="T91" s="9" t="n">
        <f aca="false">P91*2</f>
        <v>421.24</v>
      </c>
      <c r="U91" s="9"/>
      <c r="V91" s="9" t="n">
        <f aca="false">+R91+S91+T91</f>
        <v>4423.02</v>
      </c>
      <c r="W91" s="20" t="n">
        <f aca="false">V91-T91</f>
        <v>4001.78</v>
      </c>
      <c r="X91" s="43" t="n">
        <f aca="false">V91-S91-T91</f>
        <v>3369.92</v>
      </c>
      <c r="Y91" s="9" t="s">
        <v>282</v>
      </c>
      <c r="Z91" s="20" t="s">
        <v>35</v>
      </c>
      <c r="AA91" s="20" t="s">
        <v>18</v>
      </c>
    </row>
    <row r="92" customFormat="false" ht="13.8" hidden="false" customHeight="false" outlineLevel="0" collapsed="false">
      <c r="A92" s="20" t="s">
        <v>315</v>
      </c>
      <c r="B92" s="143" t="s">
        <v>198</v>
      </c>
      <c r="C92" s="6"/>
      <c r="D92" s="9" t="s">
        <v>282</v>
      </c>
      <c r="E92" s="9" t="n">
        <v>5786689</v>
      </c>
      <c r="F92" s="9" t="n">
        <v>11956182</v>
      </c>
      <c r="G92" s="9" t="n">
        <v>4</v>
      </c>
      <c r="H92" s="145" t="s">
        <v>33</v>
      </c>
      <c r="I92" s="9"/>
      <c r="J92" s="9" t="n">
        <v>25</v>
      </c>
      <c r="K92" s="145" t="n">
        <v>0</v>
      </c>
      <c r="L92" s="9" t="n">
        <v>219</v>
      </c>
      <c r="M92" s="9" t="n">
        <f aca="false">G92*0.095</f>
        <v>0.38</v>
      </c>
      <c r="N92" s="9" t="n">
        <f aca="false">L92-M92</f>
        <v>218.62</v>
      </c>
      <c r="O92" s="9" t="n">
        <v>1</v>
      </c>
      <c r="P92" s="9" t="n">
        <f aca="false">N92*O92</f>
        <v>218.62</v>
      </c>
      <c r="Q92" s="9" t="n">
        <v>16</v>
      </c>
      <c r="R92" s="9" t="n">
        <f aca="false">P92*Q92</f>
        <v>3497.92</v>
      </c>
      <c r="S92" s="9" t="n">
        <f aca="false">P92*3</f>
        <v>655.86</v>
      </c>
      <c r="T92" s="9" t="n">
        <f aca="false">P92*2</f>
        <v>437.24</v>
      </c>
      <c r="U92" s="9"/>
      <c r="V92" s="9" t="n">
        <f aca="false">+R92+S92+T92</f>
        <v>4591.02</v>
      </c>
      <c r="W92" s="20" t="n">
        <f aca="false">V92-T92</f>
        <v>4153.78</v>
      </c>
      <c r="X92" s="43" t="n">
        <f aca="false">V92-S92-T92</f>
        <v>3497.92</v>
      </c>
      <c r="Y92" s="9" t="s">
        <v>282</v>
      </c>
      <c r="Z92" s="20" t="s">
        <v>35</v>
      </c>
      <c r="AA92" s="20" t="s">
        <v>18</v>
      </c>
    </row>
    <row r="93" customFormat="false" ht="13.8" hidden="false" customHeight="false" outlineLevel="0" collapsed="false">
      <c r="A93" s="20" t="s">
        <v>315</v>
      </c>
      <c r="B93" s="143" t="s">
        <v>198</v>
      </c>
      <c r="C93" s="6"/>
      <c r="D93" s="9" t="s">
        <v>282</v>
      </c>
      <c r="E93" s="9" t="n">
        <v>5786690</v>
      </c>
      <c r="F93" s="9" t="n">
        <v>11956183</v>
      </c>
      <c r="G93" s="9" t="n">
        <v>8</v>
      </c>
      <c r="H93" s="145" t="s">
        <v>33</v>
      </c>
      <c r="I93" s="9"/>
      <c r="J93" s="9" t="n">
        <v>25</v>
      </c>
      <c r="K93" s="145" t="n">
        <v>0</v>
      </c>
      <c r="L93" s="9" t="n">
        <v>389</v>
      </c>
      <c r="M93" s="9" t="n">
        <f aca="false">G93*0.095</f>
        <v>0.76</v>
      </c>
      <c r="N93" s="9" t="n">
        <f aca="false">L93-M93</f>
        <v>388.24</v>
      </c>
      <c r="O93" s="9" t="n">
        <v>1</v>
      </c>
      <c r="P93" s="9" t="n">
        <f aca="false">N93*O93</f>
        <v>388.24</v>
      </c>
      <c r="Q93" s="9" t="n">
        <v>16</v>
      </c>
      <c r="R93" s="9" t="n">
        <f aca="false">P93*Q93</f>
        <v>6211.84</v>
      </c>
      <c r="S93" s="9" t="n">
        <f aca="false">P93*3</f>
        <v>1164.72</v>
      </c>
      <c r="T93" s="9" t="n">
        <f aca="false">P93*2</f>
        <v>776.48</v>
      </c>
      <c r="U93" s="9"/>
      <c r="V93" s="9" t="n">
        <f aca="false">+R93+S93+T93</f>
        <v>8153.04</v>
      </c>
      <c r="W93" s="20" t="n">
        <f aca="false">V93-T93</f>
        <v>7376.56</v>
      </c>
      <c r="X93" s="43" t="n">
        <f aca="false">V93-S93-T93</f>
        <v>6211.84</v>
      </c>
      <c r="Y93" s="9" t="s">
        <v>282</v>
      </c>
      <c r="Z93" s="20" t="s">
        <v>35</v>
      </c>
      <c r="AA93" s="20" t="s">
        <v>18</v>
      </c>
    </row>
    <row r="94" customFormat="false" ht="13.8" hidden="false" customHeight="false" outlineLevel="0" collapsed="false">
      <c r="A94" s="20" t="s">
        <v>315</v>
      </c>
      <c r="B94" s="143" t="s">
        <v>198</v>
      </c>
      <c r="C94" s="6"/>
      <c r="D94" s="9" t="s">
        <v>282</v>
      </c>
      <c r="E94" s="9" t="n">
        <v>5786691</v>
      </c>
      <c r="F94" s="9" t="n">
        <v>11956196</v>
      </c>
      <c r="G94" s="9" t="n">
        <v>6</v>
      </c>
      <c r="H94" s="145" t="s">
        <v>33</v>
      </c>
      <c r="I94" s="9"/>
      <c r="J94" s="9" t="n">
        <v>25</v>
      </c>
      <c r="K94" s="145" t="n">
        <v>0</v>
      </c>
      <c r="L94" s="9" t="n">
        <v>311</v>
      </c>
      <c r="M94" s="9" t="n">
        <f aca="false">G94*0.095</f>
        <v>0.57</v>
      </c>
      <c r="N94" s="9" t="n">
        <f aca="false">L94-M94</f>
        <v>310.43</v>
      </c>
      <c r="O94" s="9" t="n">
        <v>1</v>
      </c>
      <c r="P94" s="9" t="n">
        <f aca="false">N94*O94</f>
        <v>310.43</v>
      </c>
      <c r="Q94" s="9" t="n">
        <v>16</v>
      </c>
      <c r="R94" s="9" t="n">
        <f aca="false">P94*Q94</f>
        <v>4966.88</v>
      </c>
      <c r="S94" s="9" t="n">
        <f aca="false">P94*3</f>
        <v>931.29</v>
      </c>
      <c r="T94" s="9" t="n">
        <f aca="false">P94*2</f>
        <v>620.86</v>
      </c>
      <c r="U94" s="9"/>
      <c r="V94" s="9" t="n">
        <f aca="false">+R94+S94+T94</f>
        <v>6519.03</v>
      </c>
      <c r="W94" s="20" t="n">
        <f aca="false">V94-T94</f>
        <v>5898.17</v>
      </c>
      <c r="X94" s="43" t="n">
        <f aca="false">V94-S94-T94</f>
        <v>4966.88</v>
      </c>
      <c r="Y94" s="9" t="s">
        <v>282</v>
      </c>
      <c r="Z94" s="20" t="s">
        <v>35</v>
      </c>
      <c r="AA94" s="20" t="s">
        <v>18</v>
      </c>
    </row>
    <row r="95" customFormat="false" ht="13.8" hidden="false" customHeight="false" outlineLevel="0" collapsed="false">
      <c r="A95" s="20" t="s">
        <v>315</v>
      </c>
      <c r="B95" s="143" t="s">
        <v>198</v>
      </c>
      <c r="C95" s="6"/>
      <c r="D95" s="9" t="s">
        <v>282</v>
      </c>
      <c r="E95" s="9" t="n">
        <v>5786692</v>
      </c>
      <c r="F95" s="9" t="n">
        <v>11956187</v>
      </c>
      <c r="G95" s="9" t="n">
        <v>8</v>
      </c>
      <c r="H95" s="145" t="s">
        <v>33</v>
      </c>
      <c r="I95" s="9"/>
      <c r="J95" s="9" t="n">
        <v>25</v>
      </c>
      <c r="K95" s="145" t="n">
        <v>0</v>
      </c>
      <c r="L95" s="9" t="n">
        <v>401</v>
      </c>
      <c r="M95" s="9" t="n">
        <f aca="false">G95*0.095</f>
        <v>0.76</v>
      </c>
      <c r="N95" s="9" t="n">
        <f aca="false">L95-M95</f>
        <v>400.24</v>
      </c>
      <c r="O95" s="9" t="n">
        <v>1</v>
      </c>
      <c r="P95" s="9" t="n">
        <f aca="false">N95*O95</f>
        <v>400.24</v>
      </c>
      <c r="Q95" s="9" t="n">
        <v>16</v>
      </c>
      <c r="R95" s="9" t="n">
        <f aca="false">P95*Q95</f>
        <v>6403.84</v>
      </c>
      <c r="S95" s="9" t="n">
        <f aca="false">P95*3</f>
        <v>1200.72</v>
      </c>
      <c r="T95" s="9" t="n">
        <f aca="false">P95*2</f>
        <v>800.48</v>
      </c>
      <c r="U95" s="9"/>
      <c r="V95" s="9" t="n">
        <f aca="false">+R95+S95+T95</f>
        <v>8405.04</v>
      </c>
      <c r="W95" s="20" t="n">
        <f aca="false">V95-T95</f>
        <v>7604.56</v>
      </c>
      <c r="X95" s="43" t="n">
        <f aca="false">V95-S95-T95</f>
        <v>6403.84</v>
      </c>
      <c r="Y95" s="9" t="s">
        <v>282</v>
      </c>
      <c r="Z95" s="20" t="s">
        <v>35</v>
      </c>
      <c r="AA95" s="20" t="s">
        <v>18</v>
      </c>
    </row>
    <row r="96" customFormat="false" ht="13.8" hidden="false" customHeight="false" outlineLevel="0" collapsed="false">
      <c r="A96" s="20" t="s">
        <v>315</v>
      </c>
      <c r="B96" s="143" t="s">
        <v>198</v>
      </c>
      <c r="C96" s="6"/>
      <c r="D96" s="9" t="s">
        <v>282</v>
      </c>
      <c r="E96" s="9" t="n">
        <v>5786693</v>
      </c>
      <c r="F96" s="9" t="n">
        <v>11956185</v>
      </c>
      <c r="G96" s="9" t="n">
        <v>8</v>
      </c>
      <c r="H96" s="145" t="s">
        <v>33</v>
      </c>
      <c r="I96" s="9"/>
      <c r="J96" s="9" t="n">
        <v>25</v>
      </c>
      <c r="K96" s="145" t="n">
        <v>0</v>
      </c>
      <c r="L96" s="9" t="n">
        <v>405</v>
      </c>
      <c r="M96" s="9" t="n">
        <f aca="false">G96*0.095</f>
        <v>0.76</v>
      </c>
      <c r="N96" s="9" t="n">
        <f aca="false">L96-M96</f>
        <v>404.24</v>
      </c>
      <c r="O96" s="9" t="n">
        <v>1</v>
      </c>
      <c r="P96" s="9" t="n">
        <f aca="false">N96*O96</f>
        <v>404.24</v>
      </c>
      <c r="Q96" s="9" t="n">
        <v>16</v>
      </c>
      <c r="R96" s="9" t="n">
        <f aca="false">P96*Q96</f>
        <v>6467.84</v>
      </c>
      <c r="S96" s="9" t="n">
        <f aca="false">P96*3</f>
        <v>1212.72</v>
      </c>
      <c r="T96" s="9" t="n">
        <f aca="false">P96*2</f>
        <v>808.48</v>
      </c>
      <c r="U96" s="9"/>
      <c r="V96" s="9" t="n">
        <f aca="false">+R96+S96+T96</f>
        <v>8489.04</v>
      </c>
      <c r="W96" s="20" t="n">
        <f aca="false">V96-T96</f>
        <v>7680.56</v>
      </c>
      <c r="X96" s="43" t="n">
        <f aca="false">V96-S96-T96</f>
        <v>6467.84</v>
      </c>
      <c r="Y96" s="9" t="s">
        <v>282</v>
      </c>
      <c r="Z96" s="20" t="s">
        <v>35</v>
      </c>
      <c r="AA96" s="20" t="s">
        <v>18</v>
      </c>
    </row>
    <row r="97" customFormat="false" ht="13.8" hidden="false" customHeight="false" outlineLevel="0" collapsed="false">
      <c r="A97" s="20" t="s">
        <v>315</v>
      </c>
      <c r="B97" s="143" t="s">
        <v>198</v>
      </c>
      <c r="C97" s="6"/>
      <c r="D97" s="9" t="s">
        <v>282</v>
      </c>
      <c r="E97" s="9" t="n">
        <v>5786694</v>
      </c>
      <c r="F97" s="9" t="n">
        <v>11956186</v>
      </c>
      <c r="G97" s="9" t="n">
        <v>24</v>
      </c>
      <c r="H97" s="145" t="s">
        <v>33</v>
      </c>
      <c r="I97" s="9"/>
      <c r="J97" s="9" t="n">
        <v>25</v>
      </c>
      <c r="K97" s="145" t="n">
        <v>0</v>
      </c>
      <c r="L97" s="9" t="n">
        <v>1363</v>
      </c>
      <c r="M97" s="9" t="n">
        <f aca="false">G97*0.095</f>
        <v>2.28</v>
      </c>
      <c r="N97" s="9" t="n">
        <f aca="false">L97-M97</f>
        <v>1360.72</v>
      </c>
      <c r="O97" s="9" t="n">
        <v>1</v>
      </c>
      <c r="P97" s="9" t="n">
        <f aca="false">N97*O97</f>
        <v>1360.72</v>
      </c>
      <c r="Q97" s="9" t="n">
        <v>16</v>
      </c>
      <c r="R97" s="9" t="n">
        <f aca="false">P97*Q97</f>
        <v>21771.52</v>
      </c>
      <c r="S97" s="9" t="n">
        <f aca="false">P97*3</f>
        <v>4082.16</v>
      </c>
      <c r="T97" s="9" t="n">
        <f aca="false">P97*2</f>
        <v>2721.44</v>
      </c>
      <c r="U97" s="9"/>
      <c r="V97" s="9" t="n">
        <f aca="false">+R97+S97+T97</f>
        <v>28575.12</v>
      </c>
      <c r="W97" s="20" t="n">
        <f aca="false">V97-T97</f>
        <v>25853.68</v>
      </c>
      <c r="X97" s="43" t="n">
        <f aca="false">V97-S97-T97</f>
        <v>21771.52</v>
      </c>
      <c r="Y97" s="9" t="s">
        <v>282</v>
      </c>
      <c r="Z97" s="20" t="s">
        <v>35</v>
      </c>
      <c r="AA97" s="20" t="s">
        <v>18</v>
      </c>
    </row>
    <row r="98" customFormat="false" ht="13.8" hidden="false" customHeight="false" outlineLevel="0" collapsed="false">
      <c r="A98" s="20" t="s">
        <v>315</v>
      </c>
      <c r="B98" s="143" t="s">
        <v>198</v>
      </c>
      <c r="C98" s="6"/>
      <c r="D98" s="9" t="s">
        <v>282</v>
      </c>
      <c r="E98" s="9" t="n">
        <v>5786695</v>
      </c>
      <c r="F98" s="9" t="n">
        <v>11956186</v>
      </c>
      <c r="G98" s="9" t="n">
        <v>24</v>
      </c>
      <c r="H98" s="145" t="s">
        <v>33</v>
      </c>
      <c r="I98" s="9"/>
      <c r="J98" s="9" t="n">
        <v>25</v>
      </c>
      <c r="K98" s="145" t="n">
        <v>0</v>
      </c>
      <c r="L98" s="9" t="n">
        <v>1376</v>
      </c>
      <c r="M98" s="9" t="n">
        <f aca="false">G98*0.095</f>
        <v>2.28</v>
      </c>
      <c r="N98" s="9" t="n">
        <f aca="false">L98-M98</f>
        <v>1373.72</v>
      </c>
      <c r="O98" s="9" t="n">
        <v>1</v>
      </c>
      <c r="P98" s="9" t="n">
        <f aca="false">N98*O98</f>
        <v>1373.72</v>
      </c>
      <c r="Q98" s="9" t="n">
        <v>16</v>
      </c>
      <c r="R98" s="9" t="n">
        <f aca="false">P98*Q98</f>
        <v>21979.52</v>
      </c>
      <c r="S98" s="9" t="n">
        <f aca="false">P98*3</f>
        <v>4121.16</v>
      </c>
      <c r="T98" s="9" t="n">
        <f aca="false">P98*2</f>
        <v>2747.44</v>
      </c>
      <c r="U98" s="9"/>
      <c r="V98" s="9" t="n">
        <f aca="false">+R98+S98+T98</f>
        <v>28848.12</v>
      </c>
      <c r="W98" s="20" t="n">
        <f aca="false">V98-T98</f>
        <v>26100.68</v>
      </c>
      <c r="X98" s="43" t="n">
        <f aca="false">V98-S98-T98</f>
        <v>21979.52</v>
      </c>
      <c r="Y98" s="9" t="s">
        <v>282</v>
      </c>
      <c r="Z98" s="20" t="s">
        <v>35</v>
      </c>
      <c r="AA98" s="20" t="s">
        <v>18</v>
      </c>
    </row>
    <row r="99" customFormat="false" ht="13.8" hidden="false" customHeight="false" outlineLevel="0" collapsed="false">
      <c r="A99" s="20" t="s">
        <v>315</v>
      </c>
      <c r="B99" s="143" t="s">
        <v>198</v>
      </c>
      <c r="C99" s="6"/>
      <c r="D99" s="9" t="s">
        <v>282</v>
      </c>
      <c r="E99" s="9" t="n">
        <v>5786696</v>
      </c>
      <c r="F99" s="9" t="n">
        <v>11956188</v>
      </c>
      <c r="G99" s="9" t="n">
        <v>10</v>
      </c>
      <c r="H99" s="145" t="s">
        <v>33</v>
      </c>
      <c r="I99" s="9"/>
      <c r="J99" s="9" t="n">
        <v>25</v>
      </c>
      <c r="K99" s="145" t="n">
        <v>0</v>
      </c>
      <c r="L99" s="9" t="n">
        <v>548</v>
      </c>
      <c r="M99" s="9" t="n">
        <f aca="false">G99*0.095</f>
        <v>0.95</v>
      </c>
      <c r="N99" s="9" t="n">
        <f aca="false">L99-M99</f>
        <v>547.05</v>
      </c>
      <c r="O99" s="9" t="n">
        <v>1</v>
      </c>
      <c r="P99" s="9" t="n">
        <f aca="false">N99*O99</f>
        <v>547.05</v>
      </c>
      <c r="Q99" s="9" t="n">
        <v>16</v>
      </c>
      <c r="R99" s="9" t="n">
        <f aca="false">P99*Q99</f>
        <v>8752.8</v>
      </c>
      <c r="S99" s="9" t="n">
        <f aca="false">P99*3</f>
        <v>1641.15</v>
      </c>
      <c r="T99" s="9" t="n">
        <f aca="false">P99*2</f>
        <v>1094.1</v>
      </c>
      <c r="U99" s="9"/>
      <c r="V99" s="9" t="n">
        <f aca="false">+R99+S99+T99</f>
        <v>11488.05</v>
      </c>
      <c r="W99" s="20" t="n">
        <f aca="false">V99-T99</f>
        <v>10393.95</v>
      </c>
      <c r="X99" s="43" t="n">
        <f aca="false">V99-S99-T99</f>
        <v>8752.8</v>
      </c>
      <c r="Y99" s="9" t="s">
        <v>282</v>
      </c>
      <c r="Z99" s="20" t="s">
        <v>35</v>
      </c>
      <c r="AA99" s="20" t="s">
        <v>18</v>
      </c>
    </row>
    <row r="100" customFormat="false" ht="13.8" hidden="false" customHeight="false" outlineLevel="0" collapsed="false">
      <c r="A100" s="20" t="s">
        <v>315</v>
      </c>
      <c r="B100" s="143" t="s">
        <v>198</v>
      </c>
      <c r="C100" s="6"/>
      <c r="D100" s="9" t="s">
        <v>282</v>
      </c>
      <c r="E100" s="9" t="n">
        <v>5786697</v>
      </c>
      <c r="F100" s="9" t="n">
        <v>11956189</v>
      </c>
      <c r="G100" s="9" t="n">
        <v>24</v>
      </c>
      <c r="H100" s="145" t="s">
        <v>33</v>
      </c>
      <c r="I100" s="9"/>
      <c r="J100" s="9" t="n">
        <v>25</v>
      </c>
      <c r="K100" s="145" t="n">
        <v>0</v>
      </c>
      <c r="L100" s="9" t="n">
        <v>1285</v>
      </c>
      <c r="M100" s="9" t="n">
        <f aca="false">G100*0.095</f>
        <v>2.28</v>
      </c>
      <c r="N100" s="9" t="n">
        <f aca="false">L100-M100</f>
        <v>1282.72</v>
      </c>
      <c r="O100" s="9" t="n">
        <v>1</v>
      </c>
      <c r="P100" s="9" t="n">
        <f aca="false">N100*O100</f>
        <v>1282.72</v>
      </c>
      <c r="Q100" s="9" t="n">
        <v>16</v>
      </c>
      <c r="R100" s="9" t="n">
        <f aca="false">P100*Q100</f>
        <v>20523.52</v>
      </c>
      <c r="S100" s="9" t="n">
        <f aca="false">P100*3</f>
        <v>3848.16</v>
      </c>
      <c r="T100" s="9" t="n">
        <f aca="false">P100*2</f>
        <v>2565.44</v>
      </c>
      <c r="U100" s="9"/>
      <c r="V100" s="9" t="n">
        <f aca="false">+R100+S100+T100</f>
        <v>26937.12</v>
      </c>
      <c r="W100" s="20" t="n">
        <f aca="false">V100-T100</f>
        <v>24371.68</v>
      </c>
      <c r="X100" s="43" t="n">
        <f aca="false">V100-S100-T100</f>
        <v>20523.52</v>
      </c>
      <c r="Y100" s="9" t="s">
        <v>282</v>
      </c>
      <c r="Z100" s="20" t="s">
        <v>35</v>
      </c>
      <c r="AA100" s="20" t="s">
        <v>18</v>
      </c>
    </row>
    <row r="101" customFormat="false" ht="13.8" hidden="false" customHeight="false" outlineLevel="0" collapsed="false">
      <c r="A101" s="20" t="s">
        <v>315</v>
      </c>
      <c r="B101" s="143" t="s">
        <v>198</v>
      </c>
      <c r="C101" s="6"/>
      <c r="D101" s="9" t="s">
        <v>282</v>
      </c>
      <c r="E101" s="9" t="n">
        <v>5786698</v>
      </c>
      <c r="F101" s="9" t="n">
        <v>11956200</v>
      </c>
      <c r="G101" s="9" t="n">
        <v>1</v>
      </c>
      <c r="H101" s="145" t="s">
        <v>33</v>
      </c>
      <c r="I101" s="9"/>
      <c r="J101" s="9" t="n">
        <v>25</v>
      </c>
      <c r="K101" s="145" t="n">
        <v>0</v>
      </c>
      <c r="L101" s="9" t="n">
        <v>53</v>
      </c>
      <c r="M101" s="9" t="n">
        <f aca="false">G101*0.095</f>
        <v>0.095</v>
      </c>
      <c r="N101" s="9" t="n">
        <f aca="false">L101-M101</f>
        <v>52.905</v>
      </c>
      <c r="O101" s="9" t="n">
        <v>1</v>
      </c>
      <c r="P101" s="9" t="n">
        <f aca="false">N101*O101</f>
        <v>52.905</v>
      </c>
      <c r="Q101" s="9" t="n">
        <v>16</v>
      </c>
      <c r="R101" s="9" t="n">
        <f aca="false">P101*Q101</f>
        <v>846.48</v>
      </c>
      <c r="S101" s="9" t="n">
        <f aca="false">P101*3</f>
        <v>158.715</v>
      </c>
      <c r="T101" s="9" t="n">
        <f aca="false">P101*2</f>
        <v>105.81</v>
      </c>
      <c r="U101" s="9"/>
      <c r="V101" s="9" t="n">
        <f aca="false">+R101+S101+T101</f>
        <v>1111.005</v>
      </c>
      <c r="W101" s="20" t="n">
        <f aca="false">V101-T101</f>
        <v>1005.195</v>
      </c>
      <c r="X101" s="43" t="n">
        <f aca="false">V101-S101-T101</f>
        <v>846.48</v>
      </c>
      <c r="Y101" s="9" t="s">
        <v>282</v>
      </c>
      <c r="Z101" s="20" t="s">
        <v>35</v>
      </c>
      <c r="AA101" s="20" t="s">
        <v>18</v>
      </c>
    </row>
    <row r="102" customFormat="false" ht="13.8" hidden="false" customHeight="false" outlineLevel="0" collapsed="false">
      <c r="A102" s="20" t="s">
        <v>315</v>
      </c>
      <c r="B102" s="143" t="s">
        <v>198</v>
      </c>
      <c r="C102" s="6"/>
      <c r="D102" s="9" t="s">
        <v>282</v>
      </c>
      <c r="E102" s="9" t="n">
        <v>5786699</v>
      </c>
      <c r="F102" s="9" t="n">
        <v>11956193</v>
      </c>
      <c r="G102" s="9" t="n">
        <v>6</v>
      </c>
      <c r="H102" s="145" t="s">
        <v>33</v>
      </c>
      <c r="I102" s="9"/>
      <c r="J102" s="9" t="n">
        <v>25</v>
      </c>
      <c r="K102" s="145" t="n">
        <v>0</v>
      </c>
      <c r="L102" s="9" t="n">
        <v>347</v>
      </c>
      <c r="M102" s="9" t="n">
        <f aca="false">G102*0.095</f>
        <v>0.57</v>
      </c>
      <c r="N102" s="9" t="n">
        <f aca="false">L102-M102</f>
        <v>346.43</v>
      </c>
      <c r="O102" s="9" t="n">
        <v>1</v>
      </c>
      <c r="P102" s="9" t="n">
        <f aca="false">N102*O102</f>
        <v>346.43</v>
      </c>
      <c r="Q102" s="9" t="n">
        <v>16</v>
      </c>
      <c r="R102" s="9" t="n">
        <f aca="false">P102*Q102</f>
        <v>5542.88</v>
      </c>
      <c r="S102" s="9" t="n">
        <f aca="false">P102*3</f>
        <v>1039.29</v>
      </c>
      <c r="T102" s="9" t="n">
        <f aca="false">P102*2</f>
        <v>692.86</v>
      </c>
      <c r="U102" s="9"/>
      <c r="V102" s="9" t="n">
        <f aca="false">+R102+S102+T102</f>
        <v>7275.03</v>
      </c>
      <c r="W102" s="20" t="n">
        <f aca="false">V102-T102</f>
        <v>6582.17</v>
      </c>
      <c r="X102" s="43" t="n">
        <f aca="false">V102-S102-T102</f>
        <v>5542.88</v>
      </c>
      <c r="Y102" s="9" t="s">
        <v>282</v>
      </c>
      <c r="Z102" s="20" t="s">
        <v>35</v>
      </c>
      <c r="AA102" s="20" t="s">
        <v>18</v>
      </c>
    </row>
    <row r="103" customFormat="false" ht="13.8" hidden="false" customHeight="false" outlineLevel="0" collapsed="false">
      <c r="A103" s="20" t="s">
        <v>315</v>
      </c>
      <c r="B103" s="143" t="s">
        <v>198</v>
      </c>
      <c r="C103" s="6"/>
      <c r="D103" s="9" t="s">
        <v>282</v>
      </c>
      <c r="E103" s="9" t="n">
        <v>5786700</v>
      </c>
      <c r="F103" s="9" t="n">
        <v>11956192</v>
      </c>
      <c r="G103" s="9" t="n">
        <v>6</v>
      </c>
      <c r="H103" s="145" t="s">
        <v>33</v>
      </c>
      <c r="I103" s="9"/>
      <c r="J103" s="9" t="n">
        <v>25</v>
      </c>
      <c r="K103" s="145" t="n">
        <v>0</v>
      </c>
      <c r="L103" s="9" t="n">
        <v>349</v>
      </c>
      <c r="M103" s="9" t="n">
        <f aca="false">G103*0.095</f>
        <v>0.57</v>
      </c>
      <c r="N103" s="9" t="n">
        <f aca="false">L103-M103</f>
        <v>348.43</v>
      </c>
      <c r="O103" s="9" t="n">
        <v>1</v>
      </c>
      <c r="P103" s="9" t="n">
        <f aca="false">N103*O103</f>
        <v>348.43</v>
      </c>
      <c r="Q103" s="9" t="n">
        <v>16</v>
      </c>
      <c r="R103" s="9" t="n">
        <f aca="false">P103*Q103</f>
        <v>5574.88</v>
      </c>
      <c r="S103" s="9" t="n">
        <f aca="false">P103*3</f>
        <v>1045.29</v>
      </c>
      <c r="T103" s="9" t="n">
        <f aca="false">P103*2</f>
        <v>696.86</v>
      </c>
      <c r="U103" s="9"/>
      <c r="V103" s="9" t="n">
        <f aca="false">+R103+S103+T103</f>
        <v>7317.03</v>
      </c>
      <c r="W103" s="20" t="n">
        <f aca="false">V103-T103</f>
        <v>6620.17</v>
      </c>
      <c r="X103" s="43" t="n">
        <f aca="false">V103-S103-T103</f>
        <v>5574.88</v>
      </c>
      <c r="Y103" s="9" t="s">
        <v>282</v>
      </c>
      <c r="Z103" s="20" t="s">
        <v>35</v>
      </c>
      <c r="AA103" s="20" t="s">
        <v>18</v>
      </c>
    </row>
    <row r="104" customFormat="false" ht="13.8" hidden="false" customHeight="false" outlineLevel="0" collapsed="false">
      <c r="A104" s="20" t="s">
        <v>315</v>
      </c>
      <c r="B104" s="143" t="s">
        <v>198</v>
      </c>
      <c r="C104" s="6"/>
      <c r="D104" s="9" t="s">
        <v>282</v>
      </c>
      <c r="E104" s="9" t="n">
        <v>5739151</v>
      </c>
      <c r="F104" s="9" t="n">
        <v>11955116</v>
      </c>
      <c r="G104" s="9" t="n">
        <v>6</v>
      </c>
      <c r="H104" s="145" t="s">
        <v>33</v>
      </c>
      <c r="I104" s="9"/>
      <c r="J104" s="9" t="n">
        <v>25</v>
      </c>
      <c r="K104" s="145" t="n">
        <v>0</v>
      </c>
      <c r="L104" s="9" t="n">
        <v>332</v>
      </c>
      <c r="M104" s="9" t="n">
        <f aca="false">G104*0.095</f>
        <v>0.57</v>
      </c>
      <c r="N104" s="9" t="n">
        <f aca="false">L104-M104</f>
        <v>331.43</v>
      </c>
      <c r="O104" s="9" t="n">
        <v>1</v>
      </c>
      <c r="P104" s="9" t="n">
        <f aca="false">N104*O104</f>
        <v>331.43</v>
      </c>
      <c r="Q104" s="9" t="n">
        <v>16</v>
      </c>
      <c r="R104" s="9" t="n">
        <f aca="false">P104*Q104</f>
        <v>5302.88</v>
      </c>
      <c r="S104" s="9" t="n">
        <f aca="false">P104*3</f>
        <v>994.29</v>
      </c>
      <c r="T104" s="9" t="n">
        <f aca="false">P104*2</f>
        <v>662.86</v>
      </c>
      <c r="U104" s="9"/>
      <c r="V104" s="9" t="n">
        <f aca="false">+R104+S104+T104</f>
        <v>6960.03</v>
      </c>
      <c r="W104" s="20" t="n">
        <f aca="false">V104-T104</f>
        <v>6297.17</v>
      </c>
      <c r="X104" s="43" t="n">
        <f aca="false">V104-S104-T104</f>
        <v>5302.88</v>
      </c>
      <c r="Y104" s="9" t="s">
        <v>282</v>
      </c>
      <c r="Z104" s="20" t="s">
        <v>35</v>
      </c>
      <c r="AA104" s="20" t="s">
        <v>18</v>
      </c>
    </row>
    <row r="105" customFormat="false" ht="13.8" hidden="false" customHeight="false" outlineLevel="0" collapsed="false">
      <c r="A105" s="20" t="s">
        <v>315</v>
      </c>
      <c r="B105" s="143" t="s">
        <v>198</v>
      </c>
      <c r="C105" s="6"/>
      <c r="D105" s="9" t="s">
        <v>282</v>
      </c>
      <c r="E105" s="9" t="n">
        <v>5739152</v>
      </c>
      <c r="F105" s="9" t="n">
        <v>11955117</v>
      </c>
      <c r="G105" s="9" t="n">
        <v>7</v>
      </c>
      <c r="H105" s="145" t="s">
        <v>33</v>
      </c>
      <c r="I105" s="9"/>
      <c r="J105" s="9" t="n">
        <v>25</v>
      </c>
      <c r="K105" s="145" t="n">
        <v>0</v>
      </c>
      <c r="L105" s="9" t="n">
        <v>382</v>
      </c>
      <c r="M105" s="9" t="n">
        <f aca="false">G105*0.095</f>
        <v>0.665</v>
      </c>
      <c r="N105" s="9" t="n">
        <f aca="false">L105-M105</f>
        <v>381.335</v>
      </c>
      <c r="O105" s="9" t="n">
        <v>1</v>
      </c>
      <c r="P105" s="9" t="n">
        <f aca="false">N105*O105</f>
        <v>381.335</v>
      </c>
      <c r="Q105" s="9" t="n">
        <v>16</v>
      </c>
      <c r="R105" s="9" t="n">
        <f aca="false">P105*Q105</f>
        <v>6101.36</v>
      </c>
      <c r="S105" s="9" t="n">
        <f aca="false">P105*3</f>
        <v>1144.005</v>
      </c>
      <c r="T105" s="9" t="n">
        <f aca="false">P105*2</f>
        <v>762.67</v>
      </c>
      <c r="U105" s="9"/>
      <c r="V105" s="9" t="n">
        <f aca="false">+R105+S105+T105</f>
        <v>8008.035</v>
      </c>
      <c r="W105" s="20" t="n">
        <f aca="false">V105-T105</f>
        <v>7245.365</v>
      </c>
      <c r="X105" s="43" t="n">
        <f aca="false">V105-S105-T105</f>
        <v>6101.36</v>
      </c>
      <c r="Y105" s="9" t="s">
        <v>282</v>
      </c>
      <c r="Z105" s="20" t="s">
        <v>35</v>
      </c>
      <c r="AA105" s="20" t="s">
        <v>18</v>
      </c>
    </row>
    <row r="106" customFormat="false" ht="13.8" hidden="false" customHeight="false" outlineLevel="0" collapsed="false">
      <c r="A106" s="20" t="s">
        <v>315</v>
      </c>
      <c r="B106" s="143" t="s">
        <v>198</v>
      </c>
      <c r="C106" s="6"/>
      <c r="D106" s="9" t="s">
        <v>282</v>
      </c>
      <c r="E106" s="9" t="n">
        <v>5739153</v>
      </c>
      <c r="F106" s="9" t="n">
        <v>11955132</v>
      </c>
      <c r="G106" s="9" t="n">
        <v>4</v>
      </c>
      <c r="H106" s="145" t="s">
        <v>33</v>
      </c>
      <c r="I106" s="9"/>
      <c r="J106" s="9" t="n">
        <v>25</v>
      </c>
      <c r="K106" s="145" t="n">
        <v>0</v>
      </c>
      <c r="L106" s="9" t="n">
        <v>194</v>
      </c>
      <c r="M106" s="9" t="n">
        <f aca="false">G106*0.095</f>
        <v>0.38</v>
      </c>
      <c r="N106" s="9" t="n">
        <f aca="false">L106-M106</f>
        <v>193.62</v>
      </c>
      <c r="O106" s="9" t="n">
        <v>1</v>
      </c>
      <c r="P106" s="9" t="n">
        <f aca="false">N106*O106</f>
        <v>193.62</v>
      </c>
      <c r="Q106" s="9" t="n">
        <v>16</v>
      </c>
      <c r="R106" s="9" t="n">
        <f aca="false">P106*Q106</f>
        <v>3097.92</v>
      </c>
      <c r="S106" s="9" t="n">
        <f aca="false">P106*3</f>
        <v>580.86</v>
      </c>
      <c r="T106" s="9" t="n">
        <f aca="false">P106*2</f>
        <v>387.24</v>
      </c>
      <c r="U106" s="9"/>
      <c r="V106" s="9" t="n">
        <f aca="false">+R106+S106+T106</f>
        <v>4066.02</v>
      </c>
      <c r="W106" s="20" t="n">
        <f aca="false">V106-T106</f>
        <v>3678.78</v>
      </c>
      <c r="X106" s="43" t="n">
        <f aca="false">V106-S106-T106</f>
        <v>3097.92</v>
      </c>
      <c r="Y106" s="9" t="s">
        <v>282</v>
      </c>
      <c r="Z106" s="20" t="s">
        <v>35</v>
      </c>
      <c r="AA106" s="20" t="s">
        <v>18</v>
      </c>
    </row>
    <row r="107" customFormat="false" ht="13.8" hidden="false" customHeight="false" outlineLevel="0" collapsed="false">
      <c r="A107" s="20" t="s">
        <v>315</v>
      </c>
      <c r="B107" s="143" t="s">
        <v>198</v>
      </c>
      <c r="C107" s="6"/>
      <c r="D107" s="9" t="s">
        <v>282</v>
      </c>
      <c r="E107" s="9" t="n">
        <v>5739154</v>
      </c>
      <c r="F107" s="9" t="n">
        <v>11955133</v>
      </c>
      <c r="G107" s="9" t="n">
        <v>6</v>
      </c>
      <c r="H107" s="145" t="s">
        <v>33</v>
      </c>
      <c r="I107" s="9"/>
      <c r="J107" s="9" t="n">
        <v>25</v>
      </c>
      <c r="K107" s="145" t="n">
        <v>0</v>
      </c>
      <c r="L107" s="9" t="n">
        <v>306</v>
      </c>
      <c r="M107" s="9" t="n">
        <f aca="false">G107*0.095</f>
        <v>0.57</v>
      </c>
      <c r="N107" s="9" t="n">
        <f aca="false">L107-M107</f>
        <v>305.43</v>
      </c>
      <c r="O107" s="9" t="n">
        <v>1</v>
      </c>
      <c r="P107" s="9" t="n">
        <f aca="false">N107*O107</f>
        <v>305.43</v>
      </c>
      <c r="Q107" s="9" t="n">
        <v>16</v>
      </c>
      <c r="R107" s="9" t="n">
        <f aca="false">P107*Q107</f>
        <v>4886.88</v>
      </c>
      <c r="S107" s="9" t="n">
        <f aca="false">P107*3</f>
        <v>916.29</v>
      </c>
      <c r="T107" s="9" t="n">
        <f aca="false">P107*2</f>
        <v>610.86</v>
      </c>
      <c r="U107" s="9"/>
      <c r="V107" s="9" t="n">
        <f aca="false">+R107+S107+T107</f>
        <v>6414.03</v>
      </c>
      <c r="W107" s="20" t="n">
        <f aca="false">V107-T107</f>
        <v>5803.17</v>
      </c>
      <c r="X107" s="43" t="n">
        <f aca="false">V107-S107-T107</f>
        <v>4886.88</v>
      </c>
      <c r="Y107" s="9" t="s">
        <v>282</v>
      </c>
      <c r="Z107" s="20" t="s">
        <v>35</v>
      </c>
      <c r="AA107" s="20" t="s">
        <v>18</v>
      </c>
    </row>
    <row r="108" customFormat="false" ht="13.8" hidden="false" customHeight="false" outlineLevel="0" collapsed="false">
      <c r="A108" s="20" t="s">
        <v>315</v>
      </c>
      <c r="B108" s="143" t="s">
        <v>198</v>
      </c>
      <c r="C108" s="6"/>
      <c r="D108" s="9" t="s">
        <v>282</v>
      </c>
      <c r="E108" s="9" t="n">
        <v>5739155</v>
      </c>
      <c r="F108" s="9" t="n">
        <v>11955134</v>
      </c>
      <c r="G108" s="9" t="n">
        <v>4</v>
      </c>
      <c r="H108" s="145" t="s">
        <v>33</v>
      </c>
      <c r="I108" s="9"/>
      <c r="J108" s="9" t="n">
        <v>25</v>
      </c>
      <c r="K108" s="145" t="n">
        <v>0</v>
      </c>
      <c r="L108" s="9" t="n">
        <v>197</v>
      </c>
      <c r="M108" s="9" t="n">
        <f aca="false">G108*0.095</f>
        <v>0.38</v>
      </c>
      <c r="N108" s="9" t="n">
        <f aca="false">L108-M108</f>
        <v>196.62</v>
      </c>
      <c r="O108" s="9" t="n">
        <v>1</v>
      </c>
      <c r="P108" s="9" t="n">
        <f aca="false">N108*O108</f>
        <v>196.62</v>
      </c>
      <c r="Q108" s="9" t="n">
        <v>16</v>
      </c>
      <c r="R108" s="9" t="n">
        <f aca="false">P108*Q108</f>
        <v>3145.92</v>
      </c>
      <c r="S108" s="9" t="n">
        <f aca="false">P108*3</f>
        <v>589.86</v>
      </c>
      <c r="T108" s="9" t="n">
        <f aca="false">P108*2</f>
        <v>393.24</v>
      </c>
      <c r="U108" s="9"/>
      <c r="V108" s="9" t="n">
        <f aca="false">+R108+S108+T108</f>
        <v>4129.02</v>
      </c>
      <c r="W108" s="20" t="n">
        <f aca="false">V108-T108</f>
        <v>3735.78</v>
      </c>
      <c r="X108" s="43" t="n">
        <f aca="false">V108-S108-T108</f>
        <v>3145.92</v>
      </c>
      <c r="Y108" s="9" t="s">
        <v>282</v>
      </c>
      <c r="Z108" s="20" t="s">
        <v>35</v>
      </c>
      <c r="AA108" s="20" t="s">
        <v>18</v>
      </c>
    </row>
    <row r="109" customFormat="false" ht="13.8" hidden="false" customHeight="false" outlineLevel="0" collapsed="false">
      <c r="A109" s="20" t="s">
        <v>315</v>
      </c>
      <c r="B109" s="143" t="s">
        <v>198</v>
      </c>
      <c r="C109" s="6"/>
      <c r="D109" s="9" t="s">
        <v>282</v>
      </c>
      <c r="E109" s="9" t="n">
        <v>5739156</v>
      </c>
      <c r="F109" s="9" t="n">
        <v>11955135</v>
      </c>
      <c r="G109" s="9" t="n">
        <v>8</v>
      </c>
      <c r="H109" s="145" t="s">
        <v>33</v>
      </c>
      <c r="I109" s="9"/>
      <c r="J109" s="9" t="n">
        <v>25</v>
      </c>
      <c r="K109" s="145" t="n">
        <v>0</v>
      </c>
      <c r="L109" s="9" t="n">
        <v>416</v>
      </c>
      <c r="M109" s="9" t="n">
        <f aca="false">G109*0.095</f>
        <v>0.76</v>
      </c>
      <c r="N109" s="9" t="n">
        <f aca="false">L109-M109</f>
        <v>415.24</v>
      </c>
      <c r="O109" s="9" t="n">
        <v>1</v>
      </c>
      <c r="P109" s="9" t="n">
        <f aca="false">N109*O109</f>
        <v>415.24</v>
      </c>
      <c r="Q109" s="9" t="n">
        <v>16</v>
      </c>
      <c r="R109" s="9" t="n">
        <f aca="false">P109*Q109</f>
        <v>6643.84</v>
      </c>
      <c r="S109" s="9" t="n">
        <f aca="false">P109*3</f>
        <v>1245.72</v>
      </c>
      <c r="T109" s="9" t="n">
        <f aca="false">P109*2</f>
        <v>830.48</v>
      </c>
      <c r="U109" s="9"/>
      <c r="V109" s="9" t="n">
        <f aca="false">+R109+S109+T109</f>
        <v>8720.04</v>
      </c>
      <c r="W109" s="20" t="n">
        <f aca="false">V109-T109</f>
        <v>7889.56</v>
      </c>
      <c r="X109" s="43" t="n">
        <f aca="false">V109-S109-T109</f>
        <v>6643.84</v>
      </c>
      <c r="Y109" s="9" t="s">
        <v>282</v>
      </c>
      <c r="Z109" s="20" t="s">
        <v>35</v>
      </c>
      <c r="AA109" s="20" t="s">
        <v>18</v>
      </c>
    </row>
    <row r="110" customFormat="false" ht="13.8" hidden="false" customHeight="false" outlineLevel="0" collapsed="false">
      <c r="A110" s="20" t="s">
        <v>315</v>
      </c>
      <c r="B110" s="143" t="s">
        <v>198</v>
      </c>
      <c r="C110" s="6"/>
      <c r="D110" s="9" t="s">
        <v>282</v>
      </c>
      <c r="E110" s="9" t="n">
        <v>5739157</v>
      </c>
      <c r="F110" s="9" t="n">
        <v>11955136</v>
      </c>
      <c r="G110" s="9" t="n">
        <v>8</v>
      </c>
      <c r="H110" s="145" t="s">
        <v>33</v>
      </c>
      <c r="I110" s="9"/>
      <c r="J110" s="9" t="n">
        <v>25</v>
      </c>
      <c r="K110" s="145" t="n">
        <v>0</v>
      </c>
      <c r="L110" s="9" t="n">
        <v>446</v>
      </c>
      <c r="M110" s="9" t="n">
        <f aca="false">G110*0.095</f>
        <v>0.76</v>
      </c>
      <c r="N110" s="9" t="n">
        <f aca="false">L110-M110</f>
        <v>445.24</v>
      </c>
      <c r="O110" s="9" t="n">
        <v>1</v>
      </c>
      <c r="P110" s="9" t="n">
        <f aca="false">N110*O110</f>
        <v>445.24</v>
      </c>
      <c r="Q110" s="9" t="n">
        <v>16</v>
      </c>
      <c r="R110" s="9" t="n">
        <f aca="false">P110*Q110</f>
        <v>7123.84</v>
      </c>
      <c r="S110" s="9" t="n">
        <f aca="false">P110*3</f>
        <v>1335.72</v>
      </c>
      <c r="T110" s="9" t="n">
        <f aca="false">P110*2</f>
        <v>890.48</v>
      </c>
      <c r="U110" s="9"/>
      <c r="V110" s="9" t="n">
        <f aca="false">+R110+S110+T110</f>
        <v>9350.04</v>
      </c>
      <c r="W110" s="20" t="n">
        <f aca="false">V110-T110</f>
        <v>8459.56</v>
      </c>
      <c r="X110" s="43" t="n">
        <f aca="false">V110-S110-T110</f>
        <v>7123.84</v>
      </c>
      <c r="Y110" s="9" t="s">
        <v>282</v>
      </c>
      <c r="Z110" s="20" t="s">
        <v>35</v>
      </c>
      <c r="AA110" s="20" t="s">
        <v>18</v>
      </c>
    </row>
    <row r="111" customFormat="false" ht="13.8" hidden="false" customHeight="false" outlineLevel="0" collapsed="false">
      <c r="A111" s="20" t="s">
        <v>315</v>
      </c>
      <c r="B111" s="143" t="s">
        <v>198</v>
      </c>
      <c r="C111" s="6"/>
      <c r="D111" s="9" t="s">
        <v>282</v>
      </c>
      <c r="E111" s="9" t="n">
        <v>5739158</v>
      </c>
      <c r="F111" s="9" t="n">
        <v>11955139</v>
      </c>
      <c r="G111" s="9" t="n">
        <v>6</v>
      </c>
      <c r="H111" s="145" t="s">
        <v>33</v>
      </c>
      <c r="I111" s="9"/>
      <c r="J111" s="9" t="n">
        <v>25</v>
      </c>
      <c r="K111" s="145" t="n">
        <v>0</v>
      </c>
      <c r="L111" s="9" t="n">
        <v>313</v>
      </c>
      <c r="M111" s="9" t="n">
        <f aca="false">G111*0.095</f>
        <v>0.57</v>
      </c>
      <c r="N111" s="9" t="n">
        <f aca="false">L111-M111</f>
        <v>312.43</v>
      </c>
      <c r="O111" s="9" t="n">
        <v>1</v>
      </c>
      <c r="P111" s="9" t="n">
        <f aca="false">N111*O111</f>
        <v>312.43</v>
      </c>
      <c r="Q111" s="9" t="n">
        <v>16</v>
      </c>
      <c r="R111" s="9" t="n">
        <f aca="false">P111*Q111</f>
        <v>4998.88</v>
      </c>
      <c r="S111" s="9" t="n">
        <f aca="false">P111*3</f>
        <v>937.29</v>
      </c>
      <c r="T111" s="9" t="n">
        <f aca="false">P111*2</f>
        <v>624.86</v>
      </c>
      <c r="U111" s="9"/>
      <c r="V111" s="9" t="n">
        <f aca="false">+R111+S111+T111</f>
        <v>6561.03</v>
      </c>
      <c r="W111" s="20" t="n">
        <f aca="false">V111-T111</f>
        <v>5936.17</v>
      </c>
      <c r="X111" s="43" t="n">
        <f aca="false">V111-S111-T111</f>
        <v>4998.88</v>
      </c>
      <c r="Y111" s="9" t="s">
        <v>282</v>
      </c>
      <c r="Z111" s="20" t="s">
        <v>35</v>
      </c>
      <c r="AA111" s="20" t="s">
        <v>18</v>
      </c>
    </row>
    <row r="112" customFormat="false" ht="13.8" hidden="false" customHeight="false" outlineLevel="0" collapsed="false">
      <c r="A112" s="20" t="s">
        <v>315</v>
      </c>
      <c r="B112" s="143" t="s">
        <v>198</v>
      </c>
      <c r="C112" s="6"/>
      <c r="D112" s="9" t="s">
        <v>282</v>
      </c>
      <c r="E112" s="9" t="n">
        <v>5739159</v>
      </c>
      <c r="F112" s="9" t="n">
        <v>11955145</v>
      </c>
      <c r="G112" s="9" t="n">
        <v>4</v>
      </c>
      <c r="H112" s="145" t="s">
        <v>33</v>
      </c>
      <c r="I112" s="9"/>
      <c r="J112" s="9" t="n">
        <v>25</v>
      </c>
      <c r="K112" s="145" t="n">
        <v>0</v>
      </c>
      <c r="L112" s="9" t="n">
        <v>222</v>
      </c>
      <c r="M112" s="9" t="n">
        <f aca="false">G112*0.095</f>
        <v>0.38</v>
      </c>
      <c r="N112" s="9" t="n">
        <f aca="false">L112-M112</f>
        <v>221.62</v>
      </c>
      <c r="O112" s="9" t="n">
        <v>1</v>
      </c>
      <c r="P112" s="9" t="n">
        <f aca="false">N112*O112</f>
        <v>221.62</v>
      </c>
      <c r="Q112" s="9" t="n">
        <v>16</v>
      </c>
      <c r="R112" s="9" t="n">
        <f aca="false">P112*Q112</f>
        <v>3545.92</v>
      </c>
      <c r="S112" s="9" t="n">
        <f aca="false">P112*3</f>
        <v>664.86</v>
      </c>
      <c r="T112" s="9" t="n">
        <f aca="false">P112*2</f>
        <v>443.24</v>
      </c>
      <c r="U112" s="9"/>
      <c r="V112" s="9" t="n">
        <f aca="false">+R112+S112+T112</f>
        <v>4654.02</v>
      </c>
      <c r="W112" s="20" t="n">
        <f aca="false">V112-T112</f>
        <v>4210.78</v>
      </c>
      <c r="X112" s="43" t="n">
        <f aca="false">V112-S112-T112</f>
        <v>3545.92</v>
      </c>
      <c r="Y112" s="9" t="s">
        <v>282</v>
      </c>
      <c r="Z112" s="20" t="s">
        <v>35</v>
      </c>
      <c r="AA112" s="20" t="s">
        <v>18</v>
      </c>
    </row>
    <row r="113" customFormat="false" ht="13.8" hidden="false" customHeight="false" outlineLevel="0" collapsed="false">
      <c r="A113" s="20" t="s">
        <v>315</v>
      </c>
      <c r="B113" s="143" t="s">
        <v>198</v>
      </c>
      <c r="C113" s="6"/>
      <c r="D113" s="9" t="s">
        <v>282</v>
      </c>
      <c r="E113" s="9" t="n">
        <v>5739160</v>
      </c>
      <c r="F113" s="9" t="n">
        <v>11955146</v>
      </c>
      <c r="G113" s="9" t="n">
        <v>8</v>
      </c>
      <c r="H113" s="145" t="s">
        <v>33</v>
      </c>
      <c r="I113" s="9"/>
      <c r="J113" s="9" t="n">
        <v>25</v>
      </c>
      <c r="K113" s="145" t="n">
        <v>0</v>
      </c>
      <c r="L113" s="9" t="n">
        <v>452</v>
      </c>
      <c r="M113" s="9" t="n">
        <f aca="false">G113*0.095</f>
        <v>0.76</v>
      </c>
      <c r="N113" s="9" t="n">
        <f aca="false">L113-M113</f>
        <v>451.24</v>
      </c>
      <c r="O113" s="9" t="n">
        <v>1</v>
      </c>
      <c r="P113" s="9" t="n">
        <f aca="false">N113*O113</f>
        <v>451.24</v>
      </c>
      <c r="Q113" s="9" t="n">
        <v>16</v>
      </c>
      <c r="R113" s="9" t="n">
        <f aca="false">P113*Q113</f>
        <v>7219.84</v>
      </c>
      <c r="S113" s="9" t="n">
        <f aca="false">P113*3</f>
        <v>1353.72</v>
      </c>
      <c r="T113" s="9" t="n">
        <f aca="false">P113*2</f>
        <v>902.48</v>
      </c>
      <c r="U113" s="9"/>
      <c r="V113" s="9" t="n">
        <f aca="false">+R113+S113+T113</f>
        <v>9476.04</v>
      </c>
      <c r="W113" s="20" t="n">
        <f aca="false">V113-T113</f>
        <v>8573.56</v>
      </c>
      <c r="X113" s="43" t="n">
        <f aca="false">V113-S113-T113</f>
        <v>7219.84</v>
      </c>
      <c r="Y113" s="9" t="s">
        <v>282</v>
      </c>
      <c r="Z113" s="20" t="s">
        <v>35</v>
      </c>
      <c r="AA113" s="20" t="s">
        <v>18</v>
      </c>
    </row>
    <row r="114" customFormat="false" ht="13.8" hidden="false" customHeight="false" outlineLevel="0" collapsed="false">
      <c r="A114" s="20" t="s">
        <v>315</v>
      </c>
      <c r="B114" s="143" t="s">
        <v>198</v>
      </c>
      <c r="C114" s="6"/>
      <c r="D114" s="9" t="s">
        <v>282</v>
      </c>
      <c r="E114" s="9" t="n">
        <v>5739161</v>
      </c>
      <c r="F114" s="9" t="n">
        <v>11955147</v>
      </c>
      <c r="G114" s="9" t="n">
        <v>1</v>
      </c>
      <c r="H114" s="145" t="s">
        <v>33</v>
      </c>
      <c r="I114" s="9"/>
      <c r="J114" s="9" t="n">
        <v>25</v>
      </c>
      <c r="K114" s="145" t="n">
        <v>0</v>
      </c>
      <c r="L114" s="9" t="n">
        <v>54</v>
      </c>
      <c r="M114" s="9" t="n">
        <f aca="false">G114*0.095</f>
        <v>0.095</v>
      </c>
      <c r="N114" s="9" t="n">
        <f aca="false">L114-M114</f>
        <v>53.905</v>
      </c>
      <c r="O114" s="9" t="n">
        <v>1</v>
      </c>
      <c r="P114" s="9" t="n">
        <f aca="false">N114*O114</f>
        <v>53.905</v>
      </c>
      <c r="Q114" s="9" t="n">
        <v>16</v>
      </c>
      <c r="R114" s="9" t="n">
        <f aca="false">P114*Q114</f>
        <v>862.48</v>
      </c>
      <c r="S114" s="9" t="n">
        <f aca="false">P114*3</f>
        <v>161.715</v>
      </c>
      <c r="T114" s="9" t="n">
        <f aca="false">P114*2</f>
        <v>107.81</v>
      </c>
      <c r="U114" s="9"/>
      <c r="V114" s="9" t="n">
        <f aca="false">+R114+S114+T114</f>
        <v>1132.005</v>
      </c>
      <c r="W114" s="20" t="n">
        <f aca="false">V114-T114</f>
        <v>1024.195</v>
      </c>
      <c r="X114" s="43" t="n">
        <f aca="false">V114-S114-T114</f>
        <v>862.48</v>
      </c>
      <c r="Y114" s="9" t="s">
        <v>282</v>
      </c>
      <c r="Z114" s="20" t="s">
        <v>35</v>
      </c>
      <c r="AA114" s="20" t="s">
        <v>18</v>
      </c>
    </row>
    <row r="115" customFormat="false" ht="13.8" hidden="false" customHeight="false" outlineLevel="0" collapsed="false">
      <c r="A115" s="20" t="s">
        <v>315</v>
      </c>
      <c r="B115" s="143" t="s">
        <v>198</v>
      </c>
      <c r="C115" s="6"/>
      <c r="D115" s="9" t="s">
        <v>282</v>
      </c>
      <c r="E115" s="9" t="n">
        <v>5739162</v>
      </c>
      <c r="F115" s="9" t="n">
        <v>11955150</v>
      </c>
      <c r="G115" s="9" t="n">
        <v>4</v>
      </c>
      <c r="H115" s="145" t="s">
        <v>33</v>
      </c>
      <c r="I115" s="9"/>
      <c r="J115" s="9" t="n">
        <v>25</v>
      </c>
      <c r="K115" s="145" t="n">
        <v>0</v>
      </c>
      <c r="L115" s="9" t="n">
        <v>225</v>
      </c>
      <c r="M115" s="9" t="n">
        <f aca="false">G115*0.095</f>
        <v>0.38</v>
      </c>
      <c r="N115" s="9" t="n">
        <f aca="false">L115-M115</f>
        <v>224.62</v>
      </c>
      <c r="O115" s="9" t="n">
        <v>1</v>
      </c>
      <c r="P115" s="9" t="n">
        <f aca="false">N115*O115</f>
        <v>224.62</v>
      </c>
      <c r="Q115" s="9" t="n">
        <v>16</v>
      </c>
      <c r="R115" s="9" t="n">
        <f aca="false">P115*Q115</f>
        <v>3593.92</v>
      </c>
      <c r="S115" s="9" t="n">
        <f aca="false">P115*3</f>
        <v>673.86</v>
      </c>
      <c r="T115" s="9" t="n">
        <f aca="false">P115*2</f>
        <v>449.24</v>
      </c>
      <c r="U115" s="9"/>
      <c r="V115" s="9" t="n">
        <f aca="false">+R115+S115+T115</f>
        <v>4717.02</v>
      </c>
      <c r="W115" s="20" t="n">
        <f aca="false">V115-T115</f>
        <v>4267.78</v>
      </c>
      <c r="X115" s="43" t="n">
        <f aca="false">V115-S115-T115</f>
        <v>3593.92</v>
      </c>
      <c r="Y115" s="9" t="s">
        <v>282</v>
      </c>
      <c r="Z115" s="20" t="s">
        <v>35</v>
      </c>
      <c r="AA115" s="20" t="s">
        <v>18</v>
      </c>
    </row>
    <row r="116" customFormat="false" ht="13.8" hidden="true" customHeight="false" outlineLevel="0" collapsed="false">
      <c r="A116" s="20" t="s">
        <v>29</v>
      </c>
      <c r="B116" s="143" t="s">
        <v>193</v>
      </c>
      <c r="C116" s="146" t="s">
        <v>327</v>
      </c>
      <c r="D116" s="146" t="s">
        <v>328</v>
      </c>
      <c r="E116" s="146" t="n">
        <v>5788951</v>
      </c>
      <c r="F116" s="147" t="n">
        <v>11954766</v>
      </c>
      <c r="G116" s="147" t="n">
        <v>38</v>
      </c>
      <c r="H116" s="145" t="s">
        <v>122</v>
      </c>
      <c r="I116" s="148"/>
      <c r="J116" s="147" t="n">
        <v>14</v>
      </c>
      <c r="K116" s="145" t="n">
        <v>0</v>
      </c>
      <c r="L116" s="147" t="n">
        <v>1841</v>
      </c>
      <c r="M116" s="149" t="n">
        <f aca="false">+G116*0.095</f>
        <v>3.61</v>
      </c>
      <c r="N116" s="149" t="n">
        <f aca="false">+L116-M116</f>
        <v>1837.39</v>
      </c>
      <c r="O116" s="149" t="n">
        <v>1</v>
      </c>
      <c r="P116" s="149" t="n">
        <f aca="false">+N116*O116</f>
        <v>1837.39</v>
      </c>
      <c r="Q116" s="149" t="n">
        <v>19</v>
      </c>
      <c r="R116" s="149" t="n">
        <f aca="false">+P116*Q116</f>
        <v>34910.41</v>
      </c>
      <c r="S116" s="149" t="n">
        <f aca="false">+P116*4</f>
        <v>7349.56</v>
      </c>
      <c r="T116" s="149"/>
      <c r="U116" s="149"/>
      <c r="V116" s="6" t="n">
        <f aca="false">+R116+S116+T116</f>
        <v>42259.97</v>
      </c>
      <c r="W116" s="20" t="n">
        <f aca="false">V116-T116</f>
        <v>42259.97</v>
      </c>
      <c r="X116" s="43" t="n">
        <f aca="false">V116-S116-T116</f>
        <v>34910.41</v>
      </c>
      <c r="Y116" s="146" t="s">
        <v>328</v>
      </c>
      <c r="Z116" s="20" t="s">
        <v>35</v>
      </c>
      <c r="AA116" s="20" t="s">
        <v>18</v>
      </c>
    </row>
    <row r="117" customFormat="false" ht="15" hidden="false" customHeight="false" outlineLevel="0" collapsed="false">
      <c r="A117" s="20" t="s">
        <v>329</v>
      </c>
      <c r="B117" s="143" t="s">
        <v>195</v>
      </c>
      <c r="C117" s="150" t="s">
        <v>330</v>
      </c>
      <c r="D117" s="9" t="s">
        <v>312</v>
      </c>
      <c r="E117" s="151" t="n">
        <v>5786748</v>
      </c>
      <c r="F117" s="152" t="n">
        <v>11955401</v>
      </c>
      <c r="G117" s="151" t="n">
        <v>3</v>
      </c>
      <c r="H117" s="145" t="s">
        <v>33</v>
      </c>
      <c r="I117" s="152"/>
      <c r="J117" s="151" t="n">
        <v>22</v>
      </c>
      <c r="K117" s="145" t="n">
        <v>93</v>
      </c>
      <c r="L117" s="153" t="n">
        <v>131</v>
      </c>
      <c r="M117" s="150" t="n">
        <f aca="false">G117*0.095</f>
        <v>0.285</v>
      </c>
      <c r="N117" s="153" t="n">
        <f aca="false">L117-M117</f>
        <v>130.715</v>
      </c>
      <c r="O117" s="152" t="n">
        <v>1.04</v>
      </c>
      <c r="P117" s="153" t="n">
        <f aca="false">N117*O117</f>
        <v>135.9436</v>
      </c>
      <c r="Q117" s="150" t="n">
        <v>16</v>
      </c>
      <c r="R117" s="153" t="n">
        <v>2175.09</v>
      </c>
      <c r="S117" s="154" t="n">
        <f aca="false">P117*3</f>
        <v>407.8308</v>
      </c>
      <c r="T117" s="153" t="n">
        <f aca="false">P117*2</f>
        <v>271.8872</v>
      </c>
      <c r="U117" s="154"/>
      <c r="V117" s="155" t="n">
        <v>2854.81</v>
      </c>
      <c r="W117" s="20" t="n">
        <f aca="false">V117-T117</f>
        <v>2582.9228</v>
      </c>
      <c r="X117" s="43" t="n">
        <f aca="false">V117-S117-T117</f>
        <v>2175.092</v>
      </c>
      <c r="Y117" s="152" t="s">
        <v>313</v>
      </c>
      <c r="Z117" s="20" t="s">
        <v>35</v>
      </c>
      <c r="AA117" s="20" t="s">
        <v>18</v>
      </c>
    </row>
    <row r="118" customFormat="false" ht="15" hidden="true" customHeight="false" outlineLevel="0" collapsed="false">
      <c r="A118" s="20" t="s">
        <v>329</v>
      </c>
      <c r="B118" s="143" t="s">
        <v>197</v>
      </c>
      <c r="C118" s="150" t="s">
        <v>331</v>
      </c>
      <c r="D118" s="152" t="s">
        <v>314</v>
      </c>
      <c r="E118" s="151" t="n">
        <v>5786749</v>
      </c>
      <c r="F118" s="152" t="n">
        <v>11955296</v>
      </c>
      <c r="G118" s="151" t="n">
        <v>7</v>
      </c>
      <c r="H118" s="145" t="s">
        <v>122</v>
      </c>
      <c r="I118" s="152"/>
      <c r="J118" s="151" t="n">
        <v>13</v>
      </c>
      <c r="K118" s="145" t="n">
        <v>91</v>
      </c>
      <c r="L118" s="153" t="n">
        <v>278</v>
      </c>
      <c r="M118" s="150" t="n">
        <f aca="false">G118*0.095</f>
        <v>0.665</v>
      </c>
      <c r="N118" s="153" t="n">
        <f aca="false">L118-M118</f>
        <v>277.335</v>
      </c>
      <c r="O118" s="152" t="n">
        <v>1</v>
      </c>
      <c r="P118" s="153" t="n">
        <f aca="false">N118*O118</f>
        <v>277.335</v>
      </c>
      <c r="Q118" s="150" t="n">
        <v>19</v>
      </c>
      <c r="R118" s="153" t="n">
        <f aca="false">P118*Q118</f>
        <v>5269.365</v>
      </c>
      <c r="S118" s="154" t="n">
        <f aca="false">P118*4</f>
        <v>1109.34</v>
      </c>
      <c r="T118" s="153" t="n">
        <f aca="false">P118*2</f>
        <v>554.67</v>
      </c>
      <c r="U118" s="154"/>
      <c r="V118" s="156" t="n">
        <v>6933.38</v>
      </c>
      <c r="W118" s="20" t="n">
        <f aca="false">V118-T118</f>
        <v>6378.71</v>
      </c>
      <c r="X118" s="43" t="n">
        <f aca="false">V118-S118-T118</f>
        <v>5269.37</v>
      </c>
      <c r="Y118" s="152" t="s">
        <v>314</v>
      </c>
      <c r="Z118" s="20" t="s">
        <v>35</v>
      </c>
      <c r="AA118" s="20" t="s">
        <v>18</v>
      </c>
    </row>
    <row r="119" customFormat="false" ht="15" hidden="false" customHeight="false" outlineLevel="0" collapsed="false">
      <c r="A119" s="20" t="s">
        <v>329</v>
      </c>
      <c r="B119" s="143" t="s">
        <v>197</v>
      </c>
      <c r="C119" s="150" t="s">
        <v>331</v>
      </c>
      <c r="D119" s="152" t="s">
        <v>314</v>
      </c>
      <c r="E119" s="151" t="n">
        <v>5786750</v>
      </c>
      <c r="F119" s="152" t="n">
        <v>11955297</v>
      </c>
      <c r="G119" s="151" t="n">
        <v>10</v>
      </c>
      <c r="H119" s="145" t="s">
        <v>33</v>
      </c>
      <c r="I119" s="152"/>
      <c r="J119" s="151" t="n">
        <v>22</v>
      </c>
      <c r="K119" s="145" t="n">
        <v>94</v>
      </c>
      <c r="L119" s="153" t="n">
        <v>369</v>
      </c>
      <c r="M119" s="150" t="n">
        <f aca="false">G119*0.095</f>
        <v>0.95</v>
      </c>
      <c r="N119" s="153" t="n">
        <f aca="false">L119-M119</f>
        <v>368.05</v>
      </c>
      <c r="O119" s="152" t="n">
        <v>1.04</v>
      </c>
      <c r="P119" s="153" t="n">
        <f aca="false">N119*O119</f>
        <v>382.772</v>
      </c>
      <c r="Q119" s="150" t="n">
        <v>16</v>
      </c>
      <c r="R119" s="153" t="n">
        <f aca="false">P119*Q119</f>
        <v>6124.352</v>
      </c>
      <c r="S119" s="154" t="n">
        <f aca="false">P119*3</f>
        <v>1148.316</v>
      </c>
      <c r="T119" s="153" t="n">
        <f aca="false">P119*2</f>
        <v>765.544</v>
      </c>
      <c r="U119" s="154"/>
      <c r="V119" s="156" t="n">
        <v>8038.21</v>
      </c>
      <c r="W119" s="20" t="n">
        <f aca="false">V119-T119</f>
        <v>7272.666</v>
      </c>
      <c r="X119" s="43" t="n">
        <f aca="false">V119-S119-T119</f>
        <v>6124.35</v>
      </c>
      <c r="Y119" s="152" t="s">
        <v>314</v>
      </c>
      <c r="Z119" s="20" t="s">
        <v>35</v>
      </c>
      <c r="AA119" s="20" t="s">
        <v>18</v>
      </c>
    </row>
    <row r="120" customFormat="false" ht="15" hidden="false" customHeight="false" outlineLevel="0" collapsed="false">
      <c r="A120" s="20" t="s">
        <v>329</v>
      </c>
      <c r="B120" s="143" t="s">
        <v>198</v>
      </c>
      <c r="C120" s="157" t="s">
        <v>332</v>
      </c>
      <c r="D120" s="152" t="s">
        <v>282</v>
      </c>
      <c r="E120" s="151" t="n">
        <v>5786801</v>
      </c>
      <c r="F120" s="152" t="n">
        <v>11956069</v>
      </c>
      <c r="G120" s="151" t="n">
        <v>2</v>
      </c>
      <c r="H120" s="145" t="s">
        <v>33</v>
      </c>
      <c r="I120" s="152"/>
      <c r="J120" s="151" t="n">
        <v>25</v>
      </c>
      <c r="K120" s="145" t="n">
        <v>0</v>
      </c>
      <c r="L120" s="153" t="n">
        <v>98</v>
      </c>
      <c r="M120" s="150" t="n">
        <f aca="false">G120*0.095</f>
        <v>0.19</v>
      </c>
      <c r="N120" s="153" t="n">
        <f aca="false">L120-M120</f>
        <v>97.81</v>
      </c>
      <c r="O120" s="152" t="n">
        <v>1</v>
      </c>
      <c r="P120" s="153" t="n">
        <f aca="false">N120*O120</f>
        <v>97.81</v>
      </c>
      <c r="Q120" s="150" t="n">
        <v>16</v>
      </c>
      <c r="R120" s="153" t="n">
        <f aca="false">P120*Q120</f>
        <v>1564.96</v>
      </c>
      <c r="S120" s="154" t="n">
        <f aca="false">P120*3</f>
        <v>293.43</v>
      </c>
      <c r="T120" s="153" t="n">
        <f aca="false">P120*2</f>
        <v>195.62</v>
      </c>
      <c r="U120" s="154"/>
      <c r="V120" s="156" t="n">
        <v>2054.01</v>
      </c>
      <c r="W120" s="20" t="n">
        <f aca="false">V120-T120</f>
        <v>1858.39</v>
      </c>
      <c r="X120" s="43" t="n">
        <f aca="false">V120-S120-T120</f>
        <v>1564.96</v>
      </c>
      <c r="Y120" s="152" t="s">
        <v>282</v>
      </c>
      <c r="Z120" s="20" t="s">
        <v>35</v>
      </c>
      <c r="AA120" s="20" t="s">
        <v>18</v>
      </c>
    </row>
    <row r="121" customFormat="false" ht="15" hidden="true" customHeight="false" outlineLevel="0" collapsed="false">
      <c r="A121" s="20" t="s">
        <v>329</v>
      </c>
      <c r="B121" s="143" t="s">
        <v>198</v>
      </c>
      <c r="C121" s="157" t="s">
        <v>333</v>
      </c>
      <c r="D121" s="152" t="s">
        <v>282</v>
      </c>
      <c r="E121" s="151" t="n">
        <v>5786802</v>
      </c>
      <c r="F121" s="152" t="n">
        <v>11956070</v>
      </c>
      <c r="G121" s="151" t="n">
        <v>42</v>
      </c>
      <c r="H121" s="145" t="s">
        <v>122</v>
      </c>
      <c r="I121" s="152"/>
      <c r="J121" s="151" t="n">
        <v>14</v>
      </c>
      <c r="K121" s="145" t="n">
        <v>0</v>
      </c>
      <c r="L121" s="153" t="n">
        <v>2188</v>
      </c>
      <c r="M121" s="150" t="n">
        <f aca="false">G121*0.095</f>
        <v>3.99</v>
      </c>
      <c r="N121" s="153" t="n">
        <f aca="false">L121-M121</f>
        <v>2184.01</v>
      </c>
      <c r="O121" s="152" t="n">
        <v>1</v>
      </c>
      <c r="P121" s="153" t="n">
        <f aca="false">N121*O121</f>
        <v>2184.01</v>
      </c>
      <c r="Q121" s="150" t="n">
        <v>19</v>
      </c>
      <c r="R121" s="153" t="n">
        <f aca="false">P121*Q121</f>
        <v>41496.19</v>
      </c>
      <c r="S121" s="154" t="n">
        <f aca="false">P121*4</f>
        <v>8736.04</v>
      </c>
      <c r="T121" s="153" t="n">
        <f aca="false">P121*2</f>
        <v>4368.02</v>
      </c>
      <c r="U121" s="154"/>
      <c r="V121" s="156" t="n">
        <v>54600.25</v>
      </c>
      <c r="W121" s="20" t="n">
        <f aca="false">V121-T121</f>
        <v>50232.23</v>
      </c>
      <c r="X121" s="43" t="n">
        <f aca="false">V121-S121-T121</f>
        <v>41496.19</v>
      </c>
      <c r="Y121" s="152" t="s">
        <v>282</v>
      </c>
      <c r="Z121" s="20" t="s">
        <v>35</v>
      </c>
      <c r="AA121" s="20" t="s">
        <v>18</v>
      </c>
    </row>
    <row r="122" customFormat="false" ht="15" hidden="true" customHeight="false" outlineLevel="0" collapsed="false">
      <c r="A122" s="20" t="s">
        <v>329</v>
      </c>
      <c r="B122" s="143" t="s">
        <v>198</v>
      </c>
      <c r="C122" s="157" t="s">
        <v>334</v>
      </c>
      <c r="D122" s="152" t="s">
        <v>282</v>
      </c>
      <c r="E122" s="151" t="n">
        <v>5786803</v>
      </c>
      <c r="F122" s="152" t="n">
        <v>11956071</v>
      </c>
      <c r="G122" s="151" t="n">
        <v>16</v>
      </c>
      <c r="H122" s="145" t="s">
        <v>122</v>
      </c>
      <c r="I122" s="152"/>
      <c r="J122" s="151" t="n">
        <v>14</v>
      </c>
      <c r="K122" s="145" t="n">
        <v>0</v>
      </c>
      <c r="L122" s="153" t="n">
        <v>845</v>
      </c>
      <c r="M122" s="150" t="n">
        <f aca="false">G122*0.095</f>
        <v>1.52</v>
      </c>
      <c r="N122" s="153" t="n">
        <f aca="false">L122-M122</f>
        <v>843.48</v>
      </c>
      <c r="O122" s="152" t="n">
        <v>1</v>
      </c>
      <c r="P122" s="153" t="n">
        <f aca="false">N122*O122</f>
        <v>843.48</v>
      </c>
      <c r="Q122" s="150" t="n">
        <v>19</v>
      </c>
      <c r="R122" s="153" t="n">
        <f aca="false">P122*Q122</f>
        <v>16026.12</v>
      </c>
      <c r="S122" s="154" t="n">
        <f aca="false">P122*4</f>
        <v>3373.92</v>
      </c>
      <c r="T122" s="153" t="n">
        <f aca="false">P122*2</f>
        <v>1686.96</v>
      </c>
      <c r="U122" s="154"/>
      <c r="V122" s="156" t="n">
        <v>21087</v>
      </c>
      <c r="W122" s="20" t="n">
        <f aca="false">V122-T122</f>
        <v>19400.04</v>
      </c>
      <c r="X122" s="43" t="n">
        <f aca="false">V122-S122-T122</f>
        <v>16026.12</v>
      </c>
      <c r="Y122" s="152" t="s">
        <v>282</v>
      </c>
      <c r="Z122" s="20" t="s">
        <v>35</v>
      </c>
      <c r="AA122" s="20" t="s">
        <v>18</v>
      </c>
    </row>
    <row r="123" customFormat="false" ht="15" hidden="false" customHeight="false" outlineLevel="0" collapsed="false">
      <c r="A123" s="20" t="s">
        <v>329</v>
      </c>
      <c r="B123" s="143" t="s">
        <v>198</v>
      </c>
      <c r="C123" s="157" t="s">
        <v>335</v>
      </c>
      <c r="D123" s="152" t="s">
        <v>282</v>
      </c>
      <c r="E123" s="151" t="n">
        <v>5786804</v>
      </c>
      <c r="F123" s="158" t="n">
        <v>11956072</v>
      </c>
      <c r="G123" s="159" t="n">
        <v>16</v>
      </c>
      <c r="H123" s="145" t="s">
        <v>33</v>
      </c>
      <c r="I123" s="158"/>
      <c r="J123" s="159" t="n">
        <v>25</v>
      </c>
      <c r="K123" s="145" t="n">
        <v>0</v>
      </c>
      <c r="L123" s="160" t="n">
        <v>778</v>
      </c>
      <c r="M123" s="150" t="n">
        <f aca="false">G123*0.095</f>
        <v>1.52</v>
      </c>
      <c r="N123" s="153" t="n">
        <f aca="false">L123-M123</f>
        <v>776.48</v>
      </c>
      <c r="O123" s="152" t="n">
        <v>1</v>
      </c>
      <c r="P123" s="153" t="n">
        <f aca="false">N123*O123</f>
        <v>776.48</v>
      </c>
      <c r="Q123" s="161" t="n">
        <v>16</v>
      </c>
      <c r="R123" s="153" t="n">
        <f aca="false">P123*Q123</f>
        <v>12423.68</v>
      </c>
      <c r="S123" s="154" t="n">
        <f aca="false">P123*3</f>
        <v>2329.44</v>
      </c>
      <c r="T123" s="153" t="n">
        <f aca="false">P123*2</f>
        <v>1552.96</v>
      </c>
      <c r="U123" s="154"/>
      <c r="V123" s="156" t="n">
        <v>16306.08</v>
      </c>
      <c r="W123" s="20" t="n">
        <f aca="false">V123-T123</f>
        <v>14753.12</v>
      </c>
      <c r="X123" s="43" t="n">
        <f aca="false">V123-S123-T123</f>
        <v>12423.68</v>
      </c>
      <c r="Y123" s="152" t="s">
        <v>282</v>
      </c>
      <c r="Z123" s="20" t="s">
        <v>35</v>
      </c>
      <c r="AA123" s="20" t="s">
        <v>18</v>
      </c>
    </row>
    <row r="124" customFormat="false" ht="15" hidden="false" customHeight="false" outlineLevel="0" collapsed="false">
      <c r="A124" s="20" t="s">
        <v>329</v>
      </c>
      <c r="B124" s="143" t="s">
        <v>198</v>
      </c>
      <c r="C124" s="157" t="s">
        <v>336</v>
      </c>
      <c r="D124" s="152" t="s">
        <v>282</v>
      </c>
      <c r="E124" s="151" t="n">
        <v>5786805</v>
      </c>
      <c r="F124" s="152" t="n">
        <v>11956073</v>
      </c>
      <c r="G124" s="151" t="n">
        <v>16</v>
      </c>
      <c r="H124" s="145" t="s">
        <v>33</v>
      </c>
      <c r="I124" s="152"/>
      <c r="J124" s="151" t="n">
        <v>25</v>
      </c>
      <c r="K124" s="145" t="n">
        <v>0</v>
      </c>
      <c r="L124" s="153" t="n">
        <v>768</v>
      </c>
      <c r="M124" s="150" t="n">
        <f aca="false">G124*0.095</f>
        <v>1.52</v>
      </c>
      <c r="N124" s="153" t="n">
        <f aca="false">L124-M124</f>
        <v>766.48</v>
      </c>
      <c r="O124" s="152" t="n">
        <v>1</v>
      </c>
      <c r="P124" s="153" t="n">
        <f aca="false">N124*O124</f>
        <v>766.48</v>
      </c>
      <c r="Q124" s="150" t="n">
        <v>16</v>
      </c>
      <c r="R124" s="153" t="n">
        <f aca="false">P124*Q124</f>
        <v>12263.68</v>
      </c>
      <c r="S124" s="154" t="n">
        <f aca="false">P124*3</f>
        <v>2299.44</v>
      </c>
      <c r="T124" s="153" t="n">
        <f aca="false">P124*2</f>
        <v>1532.96</v>
      </c>
      <c r="U124" s="154"/>
      <c r="V124" s="156" t="n">
        <v>16096.08</v>
      </c>
      <c r="W124" s="20" t="n">
        <f aca="false">V124-T124</f>
        <v>14563.12</v>
      </c>
      <c r="X124" s="43" t="n">
        <f aca="false">V124-S124-T124</f>
        <v>12263.68</v>
      </c>
      <c r="Y124" s="152" t="s">
        <v>282</v>
      </c>
      <c r="Z124" s="20" t="s">
        <v>35</v>
      </c>
      <c r="AA124" s="20" t="s">
        <v>18</v>
      </c>
    </row>
    <row r="125" customFormat="false" ht="15" hidden="false" customHeight="false" outlineLevel="0" collapsed="false">
      <c r="A125" s="20" t="s">
        <v>329</v>
      </c>
      <c r="B125" s="143" t="s">
        <v>198</v>
      </c>
      <c r="C125" s="157" t="s">
        <v>337</v>
      </c>
      <c r="D125" s="152" t="s">
        <v>282</v>
      </c>
      <c r="E125" s="151" t="n">
        <v>5786806</v>
      </c>
      <c r="F125" s="158" t="n">
        <v>11956074</v>
      </c>
      <c r="G125" s="159" t="n">
        <v>8</v>
      </c>
      <c r="H125" s="145" t="s">
        <v>33</v>
      </c>
      <c r="I125" s="152"/>
      <c r="J125" s="151" t="n">
        <v>25</v>
      </c>
      <c r="K125" s="145" t="n">
        <v>0</v>
      </c>
      <c r="L125" s="160" t="n">
        <v>431</v>
      </c>
      <c r="M125" s="150" t="n">
        <f aca="false">G125*0.095</f>
        <v>0.76</v>
      </c>
      <c r="N125" s="153" t="n">
        <f aca="false">L125-M125</f>
        <v>430.24</v>
      </c>
      <c r="O125" s="152" t="n">
        <v>1</v>
      </c>
      <c r="P125" s="153" t="n">
        <f aca="false">N125*O125</f>
        <v>430.24</v>
      </c>
      <c r="Q125" s="150" t="n">
        <v>16</v>
      </c>
      <c r="R125" s="153" t="n">
        <f aca="false">P125*Q125</f>
        <v>6883.84</v>
      </c>
      <c r="S125" s="154" t="n">
        <f aca="false">P125*3</f>
        <v>1290.72</v>
      </c>
      <c r="T125" s="153" t="n">
        <f aca="false">P125*2</f>
        <v>860.48</v>
      </c>
      <c r="U125" s="154"/>
      <c r="V125" s="156" t="n">
        <v>9035.04</v>
      </c>
      <c r="W125" s="20" t="n">
        <f aca="false">V125-T125</f>
        <v>8174.56</v>
      </c>
      <c r="X125" s="43" t="n">
        <f aca="false">V125-S125-T125</f>
        <v>6883.84</v>
      </c>
      <c r="Y125" s="152" t="s">
        <v>282</v>
      </c>
      <c r="Z125" s="20" t="s">
        <v>35</v>
      </c>
      <c r="AA125" s="20" t="s">
        <v>18</v>
      </c>
    </row>
    <row r="126" customFormat="false" ht="15" hidden="false" customHeight="false" outlineLevel="0" collapsed="false">
      <c r="A126" s="20" t="s">
        <v>329</v>
      </c>
      <c r="B126" s="143" t="s">
        <v>198</v>
      </c>
      <c r="C126" s="157" t="s">
        <v>338</v>
      </c>
      <c r="D126" s="152" t="s">
        <v>282</v>
      </c>
      <c r="E126" s="151" t="n">
        <v>5786807</v>
      </c>
      <c r="F126" s="152" t="n">
        <v>11956075</v>
      </c>
      <c r="G126" s="151" t="n">
        <v>10</v>
      </c>
      <c r="H126" s="145" t="s">
        <v>33</v>
      </c>
      <c r="I126" s="152"/>
      <c r="J126" s="151" t="n">
        <v>25</v>
      </c>
      <c r="K126" s="145" t="n">
        <v>0</v>
      </c>
      <c r="L126" s="153" t="n">
        <v>535</v>
      </c>
      <c r="M126" s="150" t="n">
        <f aca="false">G126*0.095</f>
        <v>0.95</v>
      </c>
      <c r="N126" s="153" t="n">
        <f aca="false">L126-M126</f>
        <v>534.05</v>
      </c>
      <c r="O126" s="152" t="n">
        <v>1</v>
      </c>
      <c r="P126" s="153" t="n">
        <f aca="false">N126*O126</f>
        <v>534.05</v>
      </c>
      <c r="Q126" s="150" t="n">
        <v>16</v>
      </c>
      <c r="R126" s="153" t="n">
        <f aca="false">P126*Q126</f>
        <v>8544.8</v>
      </c>
      <c r="S126" s="154" t="n">
        <f aca="false">P126*3</f>
        <v>1602.15</v>
      </c>
      <c r="T126" s="153" t="n">
        <f aca="false">P126*2</f>
        <v>1068.1</v>
      </c>
      <c r="U126" s="154"/>
      <c r="V126" s="156" t="n">
        <v>11215.05</v>
      </c>
      <c r="W126" s="20" t="n">
        <f aca="false">V126-T126</f>
        <v>10146.95</v>
      </c>
      <c r="X126" s="43" t="n">
        <f aca="false">V126-S126-T126</f>
        <v>8544.8</v>
      </c>
      <c r="Y126" s="152" t="s">
        <v>282</v>
      </c>
      <c r="Z126" s="20" t="s">
        <v>35</v>
      </c>
      <c r="AA126" s="20" t="s">
        <v>18</v>
      </c>
    </row>
    <row r="127" customFormat="false" ht="15" hidden="false" customHeight="false" outlineLevel="0" collapsed="false">
      <c r="A127" s="20" t="s">
        <v>329</v>
      </c>
      <c r="B127" s="143" t="s">
        <v>198</v>
      </c>
      <c r="C127" s="157" t="s">
        <v>339</v>
      </c>
      <c r="D127" s="152" t="s">
        <v>282</v>
      </c>
      <c r="E127" s="151" t="n">
        <v>5786808</v>
      </c>
      <c r="F127" s="158" t="n">
        <v>11956076</v>
      </c>
      <c r="G127" s="159" t="n">
        <v>5</v>
      </c>
      <c r="H127" s="145" t="s">
        <v>33</v>
      </c>
      <c r="I127" s="152"/>
      <c r="J127" s="151" t="n">
        <v>25</v>
      </c>
      <c r="K127" s="145" t="n">
        <v>0</v>
      </c>
      <c r="L127" s="160" t="n">
        <v>227</v>
      </c>
      <c r="M127" s="150" t="n">
        <f aca="false">G127*0.095</f>
        <v>0.475</v>
      </c>
      <c r="N127" s="153" t="n">
        <f aca="false">L127-M127</f>
        <v>226.525</v>
      </c>
      <c r="O127" s="152" t="n">
        <v>1</v>
      </c>
      <c r="P127" s="153" t="n">
        <f aca="false">N127*O127</f>
        <v>226.525</v>
      </c>
      <c r="Q127" s="150" t="n">
        <v>16</v>
      </c>
      <c r="R127" s="153" t="n">
        <f aca="false">P127*Q127</f>
        <v>3624.4</v>
      </c>
      <c r="S127" s="154" t="n">
        <f aca="false">P127*3</f>
        <v>679.575</v>
      </c>
      <c r="T127" s="153" t="n">
        <f aca="false">P127*2</f>
        <v>453.05</v>
      </c>
      <c r="U127" s="154"/>
      <c r="V127" s="156" t="n">
        <v>4757.03</v>
      </c>
      <c r="W127" s="20" t="n">
        <f aca="false">V127-T127</f>
        <v>4303.98</v>
      </c>
      <c r="X127" s="43" t="n">
        <f aca="false">V127-S127-T127</f>
        <v>3624.405</v>
      </c>
      <c r="Y127" s="152" t="s">
        <v>282</v>
      </c>
      <c r="Z127" s="20" t="s">
        <v>35</v>
      </c>
      <c r="AA127" s="20" t="s">
        <v>18</v>
      </c>
    </row>
    <row r="128" customFormat="false" ht="15" hidden="false" customHeight="false" outlineLevel="0" collapsed="false">
      <c r="A128" s="20" t="s">
        <v>329</v>
      </c>
      <c r="B128" s="143" t="s">
        <v>198</v>
      </c>
      <c r="C128" s="157" t="s">
        <v>340</v>
      </c>
      <c r="D128" s="152" t="s">
        <v>282</v>
      </c>
      <c r="E128" s="151" t="n">
        <v>5786809</v>
      </c>
      <c r="F128" s="152" t="n">
        <v>11956077</v>
      </c>
      <c r="G128" s="151" t="n">
        <v>1</v>
      </c>
      <c r="H128" s="145" t="s">
        <v>33</v>
      </c>
      <c r="I128" s="152"/>
      <c r="J128" s="151" t="n">
        <v>25</v>
      </c>
      <c r="K128" s="145" t="n">
        <v>0</v>
      </c>
      <c r="L128" s="153" t="n">
        <v>52</v>
      </c>
      <c r="M128" s="150" t="n">
        <f aca="false">G128*0.095</f>
        <v>0.095</v>
      </c>
      <c r="N128" s="153" t="n">
        <f aca="false">L128-M128</f>
        <v>51.905</v>
      </c>
      <c r="O128" s="152" t="n">
        <v>1</v>
      </c>
      <c r="P128" s="153" t="n">
        <f aca="false">N128*O128</f>
        <v>51.905</v>
      </c>
      <c r="Q128" s="150" t="n">
        <v>16</v>
      </c>
      <c r="R128" s="153" t="n">
        <f aca="false">P128*Q128</f>
        <v>830.48</v>
      </c>
      <c r="S128" s="154" t="n">
        <f aca="false">P128*3</f>
        <v>155.715</v>
      </c>
      <c r="T128" s="153" t="n">
        <f aca="false">P128*2</f>
        <v>103.81</v>
      </c>
      <c r="U128" s="154"/>
      <c r="V128" s="156" t="n">
        <v>1090</v>
      </c>
      <c r="W128" s="20" t="n">
        <f aca="false">V128-T128</f>
        <v>986.19</v>
      </c>
      <c r="X128" s="43" t="n">
        <f aca="false">V128-S128-T128</f>
        <v>830.475</v>
      </c>
      <c r="Y128" s="152" t="s">
        <v>282</v>
      </c>
      <c r="Z128" s="20" t="s">
        <v>35</v>
      </c>
      <c r="AA128" s="20" t="s">
        <v>18</v>
      </c>
    </row>
    <row r="129" customFormat="false" ht="15" hidden="false" customHeight="false" outlineLevel="0" collapsed="false">
      <c r="A129" s="20" t="s">
        <v>329</v>
      </c>
      <c r="B129" s="143" t="s">
        <v>198</v>
      </c>
      <c r="C129" s="157" t="s">
        <v>341</v>
      </c>
      <c r="D129" s="152" t="s">
        <v>282</v>
      </c>
      <c r="E129" s="151" t="n">
        <v>5786810</v>
      </c>
      <c r="F129" s="158" t="n">
        <v>11956083</v>
      </c>
      <c r="G129" s="159" t="n">
        <v>6</v>
      </c>
      <c r="H129" s="145" t="s">
        <v>33</v>
      </c>
      <c r="I129" s="152"/>
      <c r="J129" s="151" t="n">
        <v>25</v>
      </c>
      <c r="K129" s="145" t="n">
        <v>0</v>
      </c>
      <c r="L129" s="160" t="n">
        <v>280</v>
      </c>
      <c r="M129" s="150" t="n">
        <f aca="false">G129*0.095</f>
        <v>0.57</v>
      </c>
      <c r="N129" s="153" t="n">
        <f aca="false">L129-M129</f>
        <v>279.43</v>
      </c>
      <c r="O129" s="152" t="n">
        <v>1</v>
      </c>
      <c r="P129" s="153" t="n">
        <f aca="false">N129*O129</f>
        <v>279.43</v>
      </c>
      <c r="Q129" s="150" t="n">
        <v>16</v>
      </c>
      <c r="R129" s="153" t="n">
        <f aca="false">P129*Q129</f>
        <v>4470.88</v>
      </c>
      <c r="S129" s="154" t="n">
        <f aca="false">P129*3</f>
        <v>838.29</v>
      </c>
      <c r="T129" s="153" t="n">
        <f aca="false">P129*2</f>
        <v>558.86</v>
      </c>
      <c r="U129" s="154"/>
      <c r="V129" s="156" t="n">
        <v>5868.03</v>
      </c>
      <c r="W129" s="20" t="n">
        <f aca="false">V129-T129</f>
        <v>5309.17</v>
      </c>
      <c r="X129" s="43" t="n">
        <f aca="false">V129-S129-T129</f>
        <v>4470.88</v>
      </c>
      <c r="Y129" s="152" t="s">
        <v>282</v>
      </c>
      <c r="Z129" s="20" t="s">
        <v>35</v>
      </c>
      <c r="AA129" s="20" t="s">
        <v>18</v>
      </c>
    </row>
    <row r="130" customFormat="false" ht="15" hidden="false" customHeight="false" outlineLevel="0" collapsed="false">
      <c r="A130" s="20" t="s">
        <v>329</v>
      </c>
      <c r="B130" s="143" t="s">
        <v>198</v>
      </c>
      <c r="C130" s="157" t="s">
        <v>342</v>
      </c>
      <c r="D130" s="152" t="s">
        <v>282</v>
      </c>
      <c r="E130" s="151" t="n">
        <v>5786811</v>
      </c>
      <c r="F130" s="152" t="n">
        <v>11956084</v>
      </c>
      <c r="G130" s="151" t="n">
        <v>4</v>
      </c>
      <c r="H130" s="145" t="s">
        <v>33</v>
      </c>
      <c r="I130" s="152"/>
      <c r="J130" s="151" t="n">
        <v>25</v>
      </c>
      <c r="K130" s="145" t="n">
        <v>0</v>
      </c>
      <c r="L130" s="153" t="n">
        <v>215</v>
      </c>
      <c r="M130" s="150" t="n">
        <f aca="false">G130*0.095</f>
        <v>0.38</v>
      </c>
      <c r="N130" s="153" t="n">
        <f aca="false">L130-M130</f>
        <v>214.62</v>
      </c>
      <c r="O130" s="152" t="n">
        <v>1</v>
      </c>
      <c r="P130" s="153" t="n">
        <f aca="false">N130*O130</f>
        <v>214.62</v>
      </c>
      <c r="Q130" s="150" t="n">
        <v>16</v>
      </c>
      <c r="R130" s="153" t="n">
        <f aca="false">P130*Q130</f>
        <v>3433.92</v>
      </c>
      <c r="S130" s="154" t="n">
        <f aca="false">P130*3</f>
        <v>643.86</v>
      </c>
      <c r="T130" s="153" t="n">
        <f aca="false">P130*2</f>
        <v>429.24</v>
      </c>
      <c r="U130" s="154"/>
      <c r="V130" s="156" t="n">
        <v>4507.02</v>
      </c>
      <c r="W130" s="20" t="n">
        <f aca="false">V130-T130</f>
        <v>4077.78</v>
      </c>
      <c r="X130" s="43" t="n">
        <f aca="false">V130-S130-T130</f>
        <v>3433.92</v>
      </c>
      <c r="Y130" s="152" t="s">
        <v>282</v>
      </c>
      <c r="Z130" s="20" t="s">
        <v>35</v>
      </c>
      <c r="AA130" s="20" t="s">
        <v>18</v>
      </c>
    </row>
    <row r="131" customFormat="false" ht="15" hidden="false" customHeight="false" outlineLevel="0" collapsed="false">
      <c r="A131" s="20" t="s">
        <v>329</v>
      </c>
      <c r="B131" s="143" t="s">
        <v>198</v>
      </c>
      <c r="C131" s="157" t="s">
        <v>343</v>
      </c>
      <c r="D131" s="152" t="s">
        <v>282</v>
      </c>
      <c r="E131" s="151" t="n">
        <v>5786812</v>
      </c>
      <c r="F131" s="158" t="n">
        <v>11956078</v>
      </c>
      <c r="G131" s="159" t="n">
        <v>8</v>
      </c>
      <c r="H131" s="145" t="s">
        <v>33</v>
      </c>
      <c r="I131" s="152"/>
      <c r="J131" s="151" t="n">
        <v>25</v>
      </c>
      <c r="K131" s="145" t="n">
        <v>0</v>
      </c>
      <c r="L131" s="160" t="n">
        <v>456</v>
      </c>
      <c r="M131" s="150" t="n">
        <f aca="false">G131*0.095</f>
        <v>0.76</v>
      </c>
      <c r="N131" s="153" t="n">
        <f aca="false">L131-M131</f>
        <v>455.24</v>
      </c>
      <c r="O131" s="152" t="n">
        <v>1</v>
      </c>
      <c r="P131" s="153" t="n">
        <f aca="false">N131*O131</f>
        <v>455.24</v>
      </c>
      <c r="Q131" s="150" t="n">
        <v>16</v>
      </c>
      <c r="R131" s="153" t="n">
        <f aca="false">P131*Q131</f>
        <v>7283.84</v>
      </c>
      <c r="S131" s="154" t="n">
        <f aca="false">P131*3</f>
        <v>1365.72</v>
      </c>
      <c r="T131" s="153" t="n">
        <f aca="false">P131*2</f>
        <v>910.48</v>
      </c>
      <c r="U131" s="154"/>
      <c r="V131" s="156" t="n">
        <v>9560.04</v>
      </c>
      <c r="W131" s="20" t="n">
        <f aca="false">V131-T131</f>
        <v>8649.56</v>
      </c>
      <c r="X131" s="43" t="n">
        <f aca="false">V131-S131-T131</f>
        <v>7283.84</v>
      </c>
      <c r="Y131" s="152" t="s">
        <v>282</v>
      </c>
      <c r="Z131" s="20" t="s">
        <v>35</v>
      </c>
      <c r="AA131" s="20" t="s">
        <v>18</v>
      </c>
    </row>
    <row r="132" customFormat="false" ht="15" hidden="false" customHeight="false" outlineLevel="0" collapsed="false">
      <c r="A132" s="20" t="s">
        <v>329</v>
      </c>
      <c r="B132" s="143" t="s">
        <v>198</v>
      </c>
      <c r="C132" s="157" t="s">
        <v>344</v>
      </c>
      <c r="D132" s="152" t="s">
        <v>282</v>
      </c>
      <c r="E132" s="151" t="n">
        <v>5786813</v>
      </c>
      <c r="F132" s="152" t="n">
        <v>11956079</v>
      </c>
      <c r="G132" s="151" t="n">
        <v>4</v>
      </c>
      <c r="H132" s="145" t="s">
        <v>33</v>
      </c>
      <c r="I132" s="152"/>
      <c r="J132" s="151" t="n">
        <v>25</v>
      </c>
      <c r="K132" s="145" t="n">
        <v>0</v>
      </c>
      <c r="L132" s="153" t="n">
        <v>204</v>
      </c>
      <c r="M132" s="150" t="n">
        <f aca="false">G132*0.095</f>
        <v>0.38</v>
      </c>
      <c r="N132" s="153" t="n">
        <f aca="false">L132-M132</f>
        <v>203.62</v>
      </c>
      <c r="O132" s="152" t="n">
        <v>1</v>
      </c>
      <c r="P132" s="153" t="n">
        <f aca="false">N132*O132</f>
        <v>203.62</v>
      </c>
      <c r="Q132" s="150" t="n">
        <v>16</v>
      </c>
      <c r="R132" s="153" t="n">
        <f aca="false">P132*Q132</f>
        <v>3257.92</v>
      </c>
      <c r="S132" s="154" t="n">
        <f aca="false">P132*3</f>
        <v>610.86</v>
      </c>
      <c r="T132" s="153" t="n">
        <f aca="false">P132*2</f>
        <v>407.24</v>
      </c>
      <c r="U132" s="154"/>
      <c r="V132" s="156" t="n">
        <v>4276.02</v>
      </c>
      <c r="W132" s="20" t="n">
        <f aca="false">V132-T132</f>
        <v>3868.78</v>
      </c>
      <c r="X132" s="43" t="n">
        <f aca="false">V132-S132-T132</f>
        <v>3257.92</v>
      </c>
      <c r="Y132" s="152" t="s">
        <v>282</v>
      </c>
      <c r="Z132" s="20" t="s">
        <v>35</v>
      </c>
      <c r="AA132" s="20" t="s">
        <v>18</v>
      </c>
    </row>
    <row r="133" customFormat="false" ht="15" hidden="false" customHeight="false" outlineLevel="0" collapsed="false">
      <c r="A133" s="20" t="s">
        <v>329</v>
      </c>
      <c r="B133" s="143" t="s">
        <v>198</v>
      </c>
      <c r="C133" s="157" t="s">
        <v>345</v>
      </c>
      <c r="D133" s="152" t="s">
        <v>282</v>
      </c>
      <c r="E133" s="151" t="n">
        <v>5786814</v>
      </c>
      <c r="F133" s="158" t="n">
        <v>11956080</v>
      </c>
      <c r="G133" s="159" t="n">
        <v>7</v>
      </c>
      <c r="H133" s="145" t="s">
        <v>33</v>
      </c>
      <c r="I133" s="152"/>
      <c r="J133" s="151" t="n">
        <v>25</v>
      </c>
      <c r="K133" s="145" t="n">
        <v>0</v>
      </c>
      <c r="L133" s="160" t="n">
        <v>396</v>
      </c>
      <c r="M133" s="150" t="n">
        <f aca="false">G133*0.095</f>
        <v>0.665</v>
      </c>
      <c r="N133" s="153" t="n">
        <f aca="false">L133-M133</f>
        <v>395.335</v>
      </c>
      <c r="O133" s="152" t="n">
        <v>1</v>
      </c>
      <c r="P133" s="153" t="n">
        <f aca="false">N133*O133</f>
        <v>395.335</v>
      </c>
      <c r="Q133" s="150" t="n">
        <v>16</v>
      </c>
      <c r="R133" s="153" t="n">
        <f aca="false">P133*Q133</f>
        <v>6325.36</v>
      </c>
      <c r="S133" s="154" t="n">
        <f aca="false">P133*3</f>
        <v>1186.005</v>
      </c>
      <c r="T133" s="153" t="n">
        <f aca="false">P133*2</f>
        <v>790.67</v>
      </c>
      <c r="U133" s="154"/>
      <c r="V133" s="156" t="n">
        <v>8302.03</v>
      </c>
      <c r="W133" s="20" t="n">
        <f aca="false">V133-T133</f>
        <v>7511.36</v>
      </c>
      <c r="X133" s="43" t="n">
        <f aca="false">V133-S133-T133</f>
        <v>6325.355</v>
      </c>
      <c r="Y133" s="152" t="s">
        <v>282</v>
      </c>
      <c r="Z133" s="20" t="s">
        <v>35</v>
      </c>
      <c r="AA133" s="20" t="s">
        <v>18</v>
      </c>
    </row>
    <row r="134" customFormat="false" ht="15" hidden="false" customHeight="false" outlineLevel="0" collapsed="false">
      <c r="A134" s="20" t="s">
        <v>329</v>
      </c>
      <c r="B134" s="143" t="s">
        <v>198</v>
      </c>
      <c r="C134" s="157" t="s">
        <v>346</v>
      </c>
      <c r="D134" s="152" t="s">
        <v>282</v>
      </c>
      <c r="E134" s="151" t="n">
        <v>5786815</v>
      </c>
      <c r="F134" s="152" t="n">
        <v>11956081</v>
      </c>
      <c r="G134" s="151" t="n">
        <v>7</v>
      </c>
      <c r="H134" s="145" t="s">
        <v>33</v>
      </c>
      <c r="I134" s="152"/>
      <c r="J134" s="151" t="n">
        <v>25</v>
      </c>
      <c r="K134" s="145" t="n">
        <v>0</v>
      </c>
      <c r="L134" s="153" t="n">
        <v>389</v>
      </c>
      <c r="M134" s="150" t="n">
        <f aca="false">G134*0.095</f>
        <v>0.665</v>
      </c>
      <c r="N134" s="153" t="n">
        <f aca="false">L134-M134</f>
        <v>388.335</v>
      </c>
      <c r="O134" s="152" t="n">
        <v>1</v>
      </c>
      <c r="P134" s="153" t="n">
        <f aca="false">N134*O134</f>
        <v>388.335</v>
      </c>
      <c r="Q134" s="150" t="n">
        <v>16</v>
      </c>
      <c r="R134" s="153" t="n">
        <f aca="false">P134*Q134</f>
        <v>6213.36</v>
      </c>
      <c r="S134" s="154" t="n">
        <f aca="false">P134*3</f>
        <v>1165.005</v>
      </c>
      <c r="T134" s="153" t="n">
        <f aca="false">P134*2</f>
        <v>776.67</v>
      </c>
      <c r="U134" s="154"/>
      <c r="V134" s="156" t="n">
        <v>8155.03</v>
      </c>
      <c r="W134" s="20" t="n">
        <f aca="false">V134-T134</f>
        <v>7378.36</v>
      </c>
      <c r="X134" s="43" t="n">
        <f aca="false">V134-S134-T134</f>
        <v>6213.355</v>
      </c>
      <c r="Y134" s="152" t="s">
        <v>282</v>
      </c>
      <c r="Z134" s="20" t="s">
        <v>35</v>
      </c>
      <c r="AA134" s="20" t="s">
        <v>18</v>
      </c>
    </row>
    <row r="135" customFormat="false" ht="15" hidden="false" customHeight="false" outlineLevel="0" collapsed="false">
      <c r="A135" s="20" t="s">
        <v>329</v>
      </c>
      <c r="B135" s="143" t="s">
        <v>198</v>
      </c>
      <c r="C135" s="157" t="s">
        <v>347</v>
      </c>
      <c r="D135" s="152" t="s">
        <v>282</v>
      </c>
      <c r="E135" s="151" t="n">
        <v>5786816</v>
      </c>
      <c r="F135" s="158" t="n">
        <v>11956082</v>
      </c>
      <c r="G135" s="159" t="n">
        <v>10</v>
      </c>
      <c r="H135" s="145" t="s">
        <v>33</v>
      </c>
      <c r="I135" s="152"/>
      <c r="J135" s="151" t="n">
        <v>25</v>
      </c>
      <c r="K135" s="145" t="n">
        <v>0</v>
      </c>
      <c r="L135" s="160" t="n">
        <v>549</v>
      </c>
      <c r="M135" s="150" t="n">
        <f aca="false">G135*0.095</f>
        <v>0.95</v>
      </c>
      <c r="N135" s="153" t="n">
        <f aca="false">L135-M135</f>
        <v>548.05</v>
      </c>
      <c r="O135" s="152" t="n">
        <v>1</v>
      </c>
      <c r="P135" s="153" t="n">
        <f aca="false">N135*O135</f>
        <v>548.05</v>
      </c>
      <c r="Q135" s="150" t="n">
        <v>16</v>
      </c>
      <c r="R135" s="153" t="n">
        <f aca="false">P135*Q135</f>
        <v>8768.8</v>
      </c>
      <c r="S135" s="154" t="n">
        <f aca="false">P135*3</f>
        <v>1644.15</v>
      </c>
      <c r="T135" s="153" t="n">
        <f aca="false">P135*2</f>
        <v>1096.1</v>
      </c>
      <c r="U135" s="154"/>
      <c r="V135" s="156" t="n">
        <v>11509.05</v>
      </c>
      <c r="W135" s="20" t="n">
        <f aca="false">V135-T135</f>
        <v>10412.95</v>
      </c>
      <c r="X135" s="43" t="n">
        <f aca="false">V135-S135-T135</f>
        <v>8768.8</v>
      </c>
      <c r="Y135" s="152" t="s">
        <v>282</v>
      </c>
      <c r="Z135" s="20" t="s">
        <v>35</v>
      </c>
      <c r="AA135" s="20" t="s">
        <v>18</v>
      </c>
    </row>
    <row r="136" customFormat="false" ht="15" hidden="false" customHeight="false" outlineLevel="0" collapsed="false">
      <c r="A136" s="20" t="s">
        <v>329</v>
      </c>
      <c r="B136" s="143" t="s">
        <v>198</v>
      </c>
      <c r="C136" s="150" t="s">
        <v>348</v>
      </c>
      <c r="D136" s="152" t="s">
        <v>282</v>
      </c>
      <c r="E136" s="151" t="n">
        <v>5786817</v>
      </c>
      <c r="F136" s="152" t="n">
        <v>11956085</v>
      </c>
      <c r="G136" s="151" t="n">
        <v>3</v>
      </c>
      <c r="H136" s="145" t="s">
        <v>33</v>
      </c>
      <c r="I136" s="152"/>
      <c r="J136" s="151" t="n">
        <v>25</v>
      </c>
      <c r="K136" s="145" t="n">
        <v>0</v>
      </c>
      <c r="L136" s="153" t="n">
        <v>142</v>
      </c>
      <c r="M136" s="150" t="n">
        <f aca="false">G136*0.095</f>
        <v>0.285</v>
      </c>
      <c r="N136" s="153" t="n">
        <f aca="false">L136-M136</f>
        <v>141.715</v>
      </c>
      <c r="O136" s="152" t="n">
        <v>1</v>
      </c>
      <c r="P136" s="153" t="n">
        <f aca="false">N136*O136</f>
        <v>141.715</v>
      </c>
      <c r="Q136" s="150" t="n">
        <v>16</v>
      </c>
      <c r="R136" s="153" t="n">
        <f aca="false">P136*Q136</f>
        <v>2267.44</v>
      </c>
      <c r="S136" s="154" t="n">
        <f aca="false">P136*3</f>
        <v>425.145</v>
      </c>
      <c r="T136" s="153" t="n">
        <f aca="false">P136*2</f>
        <v>283.43</v>
      </c>
      <c r="U136" s="154"/>
      <c r="V136" s="156" t="n">
        <v>2976.01</v>
      </c>
      <c r="W136" s="20" t="n">
        <f aca="false">V136-T136</f>
        <v>2692.58</v>
      </c>
      <c r="X136" s="43" t="n">
        <f aca="false">V136-S136-T136</f>
        <v>2267.435</v>
      </c>
      <c r="Y136" s="152" t="s">
        <v>282</v>
      </c>
      <c r="Z136" s="20" t="s">
        <v>35</v>
      </c>
      <c r="AA136" s="20" t="s">
        <v>18</v>
      </c>
    </row>
    <row r="137" customFormat="false" ht="15" hidden="false" customHeight="false" outlineLevel="0" collapsed="false">
      <c r="A137" s="20" t="s">
        <v>329</v>
      </c>
      <c r="B137" s="143" t="s">
        <v>198</v>
      </c>
      <c r="C137" s="161" t="s">
        <v>349</v>
      </c>
      <c r="D137" s="9" t="s">
        <v>312</v>
      </c>
      <c r="E137" s="151" t="n">
        <v>5786818</v>
      </c>
      <c r="F137" s="158" t="n">
        <v>11955402</v>
      </c>
      <c r="G137" s="159" t="n">
        <v>20</v>
      </c>
      <c r="H137" s="145" t="s">
        <v>33</v>
      </c>
      <c r="I137" s="152"/>
      <c r="J137" s="151" t="n">
        <v>22</v>
      </c>
      <c r="K137" s="145" t="n">
        <v>0</v>
      </c>
      <c r="L137" s="160" t="n">
        <v>918</v>
      </c>
      <c r="M137" s="150" t="n">
        <f aca="false">G137*0.095</f>
        <v>1.9</v>
      </c>
      <c r="N137" s="153" t="n">
        <f aca="false">L137-M137</f>
        <v>916.1</v>
      </c>
      <c r="O137" s="152" t="n">
        <v>1.04</v>
      </c>
      <c r="P137" s="153" t="n">
        <f aca="false">N137*O137</f>
        <v>952.744</v>
      </c>
      <c r="Q137" s="150" t="n">
        <v>16</v>
      </c>
      <c r="R137" s="153" t="n">
        <f aca="false">P137*Q137</f>
        <v>15243.904</v>
      </c>
      <c r="S137" s="154" t="n">
        <f aca="false">P137*3</f>
        <v>2858.232</v>
      </c>
      <c r="T137" s="153" t="n">
        <f aca="false">P137*2</f>
        <v>1905.488</v>
      </c>
      <c r="U137" s="154"/>
      <c r="V137" s="156" t="n">
        <v>20007.62</v>
      </c>
      <c r="W137" s="20" t="n">
        <f aca="false">V137-T137</f>
        <v>18102.132</v>
      </c>
      <c r="X137" s="43" t="n">
        <f aca="false">V137-S137-T137</f>
        <v>15243.9</v>
      </c>
      <c r="Y137" s="152" t="s">
        <v>313</v>
      </c>
      <c r="Z137" s="20" t="s">
        <v>35</v>
      </c>
      <c r="AA137" s="20" t="s">
        <v>18</v>
      </c>
    </row>
    <row r="138" customFormat="false" ht="15" hidden="false" customHeight="false" outlineLevel="0" collapsed="false">
      <c r="A138" s="20" t="s">
        <v>329</v>
      </c>
      <c r="B138" s="143" t="s">
        <v>198</v>
      </c>
      <c r="C138" s="150" t="s">
        <v>350</v>
      </c>
      <c r="D138" s="9" t="s">
        <v>312</v>
      </c>
      <c r="E138" s="151" t="n">
        <v>5786819</v>
      </c>
      <c r="F138" s="152" t="n">
        <v>11955403</v>
      </c>
      <c r="G138" s="151" t="n">
        <v>20</v>
      </c>
      <c r="H138" s="145" t="s">
        <v>33</v>
      </c>
      <c r="I138" s="152"/>
      <c r="J138" s="151" t="n">
        <v>22</v>
      </c>
      <c r="K138" s="145" t="n">
        <v>0</v>
      </c>
      <c r="L138" s="153" t="n">
        <v>912</v>
      </c>
      <c r="M138" s="150" t="n">
        <f aca="false">G138*0.095</f>
        <v>1.9</v>
      </c>
      <c r="N138" s="153" t="n">
        <f aca="false">L138-M138</f>
        <v>910.1</v>
      </c>
      <c r="O138" s="152" t="n">
        <v>1.04</v>
      </c>
      <c r="P138" s="153" t="n">
        <f aca="false">N138*O138</f>
        <v>946.504</v>
      </c>
      <c r="Q138" s="150" t="n">
        <v>16</v>
      </c>
      <c r="R138" s="153" t="n">
        <f aca="false">P138*Q138</f>
        <v>15144.064</v>
      </c>
      <c r="S138" s="154" t="n">
        <f aca="false">P138*3</f>
        <v>2839.512</v>
      </c>
      <c r="T138" s="153" t="n">
        <f aca="false">P138*2</f>
        <v>1893.008</v>
      </c>
      <c r="U138" s="154"/>
      <c r="V138" s="156" t="n">
        <v>19876.58</v>
      </c>
      <c r="W138" s="20" t="n">
        <f aca="false">V138-T138</f>
        <v>17983.572</v>
      </c>
      <c r="X138" s="43" t="n">
        <f aca="false">V138-S138-T138</f>
        <v>15144.06</v>
      </c>
      <c r="Y138" s="152" t="s">
        <v>313</v>
      </c>
      <c r="Z138" s="20" t="s">
        <v>35</v>
      </c>
      <c r="AA138" s="20" t="s">
        <v>18</v>
      </c>
    </row>
    <row r="139" customFormat="false" ht="15" hidden="false" customHeight="false" outlineLevel="0" collapsed="false">
      <c r="A139" s="20" t="s">
        <v>329</v>
      </c>
      <c r="B139" s="143" t="s">
        <v>198</v>
      </c>
      <c r="C139" s="161" t="s">
        <v>351</v>
      </c>
      <c r="D139" s="9" t="s">
        <v>312</v>
      </c>
      <c r="E139" s="151" t="n">
        <v>5786820</v>
      </c>
      <c r="F139" s="158" t="n">
        <v>11955404</v>
      </c>
      <c r="G139" s="159" t="n">
        <v>20</v>
      </c>
      <c r="H139" s="145" t="s">
        <v>33</v>
      </c>
      <c r="I139" s="152"/>
      <c r="J139" s="151" t="n">
        <v>22</v>
      </c>
      <c r="K139" s="145" t="n">
        <v>0</v>
      </c>
      <c r="L139" s="160" t="n">
        <v>898</v>
      </c>
      <c r="M139" s="150" t="n">
        <f aca="false">G139*0.095</f>
        <v>1.9</v>
      </c>
      <c r="N139" s="153" t="n">
        <f aca="false">L139-M139</f>
        <v>896.1</v>
      </c>
      <c r="O139" s="152" t="n">
        <v>1.04</v>
      </c>
      <c r="P139" s="153" t="n">
        <f aca="false">N139*O139</f>
        <v>931.944</v>
      </c>
      <c r="Q139" s="150" t="n">
        <v>16</v>
      </c>
      <c r="R139" s="153" t="n">
        <f aca="false">P139*Q139</f>
        <v>14911.104</v>
      </c>
      <c r="S139" s="154" t="n">
        <f aca="false">P139*3</f>
        <v>2795.832</v>
      </c>
      <c r="T139" s="153" t="n">
        <f aca="false">P139*2</f>
        <v>1863.888</v>
      </c>
      <c r="U139" s="154"/>
      <c r="V139" s="156" t="n">
        <v>19570.82</v>
      </c>
      <c r="W139" s="20" t="n">
        <f aca="false">V139-T139</f>
        <v>17706.932</v>
      </c>
      <c r="X139" s="43" t="n">
        <f aca="false">V139-S139-T139</f>
        <v>14911.1</v>
      </c>
      <c r="Y139" s="152" t="s">
        <v>313</v>
      </c>
      <c r="Z139" s="20" t="s">
        <v>35</v>
      </c>
      <c r="AA139" s="20" t="s">
        <v>18</v>
      </c>
    </row>
    <row r="140" customFormat="false" ht="15" hidden="false" customHeight="false" outlineLevel="0" collapsed="false">
      <c r="A140" s="20" t="s">
        <v>329</v>
      </c>
      <c r="B140" s="143" t="s">
        <v>198</v>
      </c>
      <c r="C140" s="150" t="s">
        <v>352</v>
      </c>
      <c r="D140" s="9" t="s">
        <v>312</v>
      </c>
      <c r="E140" s="151" t="n">
        <v>5786821</v>
      </c>
      <c r="F140" s="152" t="n">
        <v>11955405</v>
      </c>
      <c r="G140" s="151" t="n">
        <v>20</v>
      </c>
      <c r="H140" s="145" t="s">
        <v>33</v>
      </c>
      <c r="I140" s="152"/>
      <c r="J140" s="151" t="n">
        <v>22</v>
      </c>
      <c r="K140" s="145" t="n">
        <v>0</v>
      </c>
      <c r="L140" s="153" t="n">
        <v>912</v>
      </c>
      <c r="M140" s="150" t="n">
        <f aca="false">G140*0.095</f>
        <v>1.9</v>
      </c>
      <c r="N140" s="153" t="n">
        <f aca="false">L140-M140</f>
        <v>910.1</v>
      </c>
      <c r="O140" s="152" t="n">
        <v>1.04</v>
      </c>
      <c r="P140" s="153" t="n">
        <f aca="false">N140*O140</f>
        <v>946.504</v>
      </c>
      <c r="Q140" s="150" t="n">
        <v>16</v>
      </c>
      <c r="R140" s="153" t="n">
        <f aca="false">P140*Q140</f>
        <v>15144.064</v>
      </c>
      <c r="S140" s="154" t="n">
        <f aca="false">P140*3</f>
        <v>2839.512</v>
      </c>
      <c r="T140" s="153" t="n">
        <f aca="false">P140*2</f>
        <v>1893.008</v>
      </c>
      <c r="U140" s="154"/>
      <c r="V140" s="156" t="n">
        <v>19876.58</v>
      </c>
      <c r="W140" s="20" t="n">
        <f aca="false">V140-T140</f>
        <v>17983.572</v>
      </c>
      <c r="X140" s="43" t="n">
        <f aca="false">V140-S140-T140</f>
        <v>15144.06</v>
      </c>
      <c r="Y140" s="152" t="s">
        <v>313</v>
      </c>
      <c r="Z140" s="20" t="s">
        <v>35</v>
      </c>
      <c r="AA140" s="20" t="s">
        <v>18</v>
      </c>
    </row>
    <row r="141" customFormat="false" ht="15" hidden="false" customHeight="false" outlineLevel="0" collapsed="false">
      <c r="A141" s="20" t="s">
        <v>329</v>
      </c>
      <c r="B141" s="143" t="s">
        <v>198</v>
      </c>
      <c r="C141" s="161" t="s">
        <v>353</v>
      </c>
      <c r="D141" s="9" t="s">
        <v>312</v>
      </c>
      <c r="E141" s="151" t="n">
        <v>5786822</v>
      </c>
      <c r="F141" s="158" t="n">
        <v>11955406</v>
      </c>
      <c r="G141" s="159" t="n">
        <v>20</v>
      </c>
      <c r="H141" s="145" t="s">
        <v>33</v>
      </c>
      <c r="I141" s="152"/>
      <c r="J141" s="151" t="n">
        <v>22</v>
      </c>
      <c r="K141" s="145" t="n">
        <v>0</v>
      </c>
      <c r="L141" s="160" t="n">
        <v>893</v>
      </c>
      <c r="M141" s="150" t="n">
        <f aca="false">G141*0.095</f>
        <v>1.9</v>
      </c>
      <c r="N141" s="153" t="n">
        <f aca="false">L141-M141</f>
        <v>891.1</v>
      </c>
      <c r="O141" s="152" t="n">
        <v>1.04</v>
      </c>
      <c r="P141" s="153" t="n">
        <f aca="false">N141*O141</f>
        <v>926.744</v>
      </c>
      <c r="Q141" s="150" t="n">
        <v>16</v>
      </c>
      <c r="R141" s="153" t="n">
        <f aca="false">P141*Q141</f>
        <v>14827.904</v>
      </c>
      <c r="S141" s="154" t="n">
        <f aca="false">P141*3</f>
        <v>2780.232</v>
      </c>
      <c r="T141" s="153" t="n">
        <f aca="false">P141*2</f>
        <v>1853.488</v>
      </c>
      <c r="U141" s="154"/>
      <c r="V141" s="156" t="n">
        <v>19461.62</v>
      </c>
      <c r="W141" s="20" t="n">
        <f aca="false">V141-T141</f>
        <v>17608.132</v>
      </c>
      <c r="X141" s="43" t="n">
        <f aca="false">V141-S141-T141</f>
        <v>14827.9</v>
      </c>
      <c r="Y141" s="152" t="s">
        <v>313</v>
      </c>
      <c r="Z141" s="20" t="s">
        <v>35</v>
      </c>
      <c r="AA141" s="20" t="s">
        <v>18</v>
      </c>
    </row>
    <row r="142" customFormat="false" ht="15" hidden="false" customHeight="false" outlineLevel="0" collapsed="false">
      <c r="A142" s="20" t="s">
        <v>329</v>
      </c>
      <c r="B142" s="143" t="s">
        <v>198</v>
      </c>
      <c r="C142" s="150" t="s">
        <v>354</v>
      </c>
      <c r="D142" s="9" t="s">
        <v>312</v>
      </c>
      <c r="E142" s="151" t="n">
        <v>5786823</v>
      </c>
      <c r="F142" s="152" t="n">
        <v>11955407</v>
      </c>
      <c r="G142" s="151" t="n">
        <v>20</v>
      </c>
      <c r="H142" s="145" t="s">
        <v>33</v>
      </c>
      <c r="I142" s="152"/>
      <c r="J142" s="151" t="n">
        <v>22</v>
      </c>
      <c r="K142" s="145" t="n">
        <v>0</v>
      </c>
      <c r="L142" s="153" t="n">
        <v>894</v>
      </c>
      <c r="M142" s="150" t="n">
        <f aca="false">G142*0.095</f>
        <v>1.9</v>
      </c>
      <c r="N142" s="153" t="n">
        <f aca="false">L142-M142</f>
        <v>892.1</v>
      </c>
      <c r="O142" s="152" t="n">
        <v>1.04</v>
      </c>
      <c r="P142" s="153" t="n">
        <f aca="false">N142*O142</f>
        <v>927.784</v>
      </c>
      <c r="Q142" s="150" t="n">
        <v>16</v>
      </c>
      <c r="R142" s="153" t="n">
        <f aca="false">P142*Q142</f>
        <v>14844.544</v>
      </c>
      <c r="S142" s="154" t="n">
        <f aca="false">P142*3</f>
        <v>2783.352</v>
      </c>
      <c r="T142" s="153" t="n">
        <f aca="false">P142*2</f>
        <v>1855.568</v>
      </c>
      <c r="U142" s="154"/>
      <c r="V142" s="156" t="n">
        <v>19483.46</v>
      </c>
      <c r="W142" s="20" t="n">
        <f aca="false">V142-T142</f>
        <v>17627.892</v>
      </c>
      <c r="X142" s="43" t="n">
        <f aca="false">V142-S142-T142</f>
        <v>14844.54</v>
      </c>
      <c r="Y142" s="152" t="s">
        <v>313</v>
      </c>
      <c r="Z142" s="20" t="s">
        <v>35</v>
      </c>
      <c r="AA142" s="20" t="s">
        <v>18</v>
      </c>
    </row>
    <row r="143" customFormat="false" ht="15" hidden="false" customHeight="false" outlineLevel="0" collapsed="false">
      <c r="A143" s="20" t="s">
        <v>329</v>
      </c>
      <c r="B143" s="143" t="s">
        <v>198</v>
      </c>
      <c r="C143" s="161" t="s">
        <v>355</v>
      </c>
      <c r="D143" s="9" t="s">
        <v>312</v>
      </c>
      <c r="E143" s="151" t="n">
        <v>5786824</v>
      </c>
      <c r="F143" s="158" t="n">
        <v>11955408</v>
      </c>
      <c r="G143" s="159" t="n">
        <v>20</v>
      </c>
      <c r="H143" s="145" t="s">
        <v>33</v>
      </c>
      <c r="I143" s="152"/>
      <c r="J143" s="151" t="n">
        <v>22</v>
      </c>
      <c r="K143" s="145" t="n">
        <v>0</v>
      </c>
      <c r="L143" s="160" t="n">
        <v>919</v>
      </c>
      <c r="M143" s="150" t="n">
        <f aca="false">G143*0.095</f>
        <v>1.9</v>
      </c>
      <c r="N143" s="153" t="n">
        <f aca="false">L143-M143</f>
        <v>917.1</v>
      </c>
      <c r="O143" s="152" t="n">
        <v>1.04</v>
      </c>
      <c r="P143" s="153" t="n">
        <f aca="false">N143*O143</f>
        <v>953.784</v>
      </c>
      <c r="Q143" s="150" t="n">
        <v>16</v>
      </c>
      <c r="R143" s="153" t="n">
        <f aca="false">P143*Q143</f>
        <v>15260.544</v>
      </c>
      <c r="S143" s="154" t="n">
        <f aca="false">P143*3</f>
        <v>2861.352</v>
      </c>
      <c r="T143" s="153" t="n">
        <f aca="false">P143*2</f>
        <v>1907.568</v>
      </c>
      <c r="U143" s="154"/>
      <c r="V143" s="156" t="n">
        <v>20029.46</v>
      </c>
      <c r="W143" s="20" t="n">
        <f aca="false">V143-T143</f>
        <v>18121.892</v>
      </c>
      <c r="X143" s="43" t="n">
        <f aca="false">V143-S143-T143</f>
        <v>15260.54</v>
      </c>
      <c r="Y143" s="152" t="s">
        <v>313</v>
      </c>
      <c r="Z143" s="20" t="s">
        <v>35</v>
      </c>
      <c r="AA143" s="20" t="s">
        <v>18</v>
      </c>
    </row>
    <row r="144" customFormat="false" ht="15" hidden="false" customHeight="false" outlineLevel="0" collapsed="false">
      <c r="A144" s="20" t="s">
        <v>329</v>
      </c>
      <c r="B144" s="143" t="s">
        <v>198</v>
      </c>
      <c r="C144" s="150" t="s">
        <v>356</v>
      </c>
      <c r="D144" s="9" t="s">
        <v>312</v>
      </c>
      <c r="E144" s="151" t="n">
        <v>5786825</v>
      </c>
      <c r="F144" s="152" t="n">
        <v>11955409</v>
      </c>
      <c r="G144" s="151" t="n">
        <v>21</v>
      </c>
      <c r="H144" s="145" t="s">
        <v>33</v>
      </c>
      <c r="I144" s="152"/>
      <c r="J144" s="151" t="n">
        <v>22</v>
      </c>
      <c r="K144" s="145" t="n">
        <v>0</v>
      </c>
      <c r="L144" s="153" t="n">
        <v>947</v>
      </c>
      <c r="M144" s="150" t="n">
        <f aca="false">G144*0.095</f>
        <v>1.995</v>
      </c>
      <c r="N144" s="153" t="n">
        <f aca="false">L144-M144</f>
        <v>945.005</v>
      </c>
      <c r="O144" s="152" t="n">
        <v>1.04</v>
      </c>
      <c r="P144" s="153" t="n">
        <f aca="false">N144*O144</f>
        <v>982.8052</v>
      </c>
      <c r="Q144" s="150" t="n">
        <v>16</v>
      </c>
      <c r="R144" s="153" t="n">
        <f aca="false">P144*Q144</f>
        <v>15724.8832</v>
      </c>
      <c r="S144" s="154" t="n">
        <f aca="false">P144*3</f>
        <v>2948.4156</v>
      </c>
      <c r="T144" s="153" t="n">
        <f aca="false">P144*2</f>
        <v>1965.6104</v>
      </c>
      <c r="U144" s="154"/>
      <c r="V144" s="156" t="n">
        <v>20638.91</v>
      </c>
      <c r="W144" s="20" t="n">
        <f aca="false">V144-T144</f>
        <v>18673.2996</v>
      </c>
      <c r="X144" s="43" t="n">
        <f aca="false">V144-S144-T144</f>
        <v>15724.884</v>
      </c>
      <c r="Y144" s="152" t="s">
        <v>313</v>
      </c>
      <c r="Z144" s="20" t="s">
        <v>35</v>
      </c>
      <c r="AA144" s="20" t="s">
        <v>18</v>
      </c>
    </row>
    <row r="145" customFormat="false" ht="15" hidden="false" customHeight="false" outlineLevel="0" collapsed="false">
      <c r="A145" s="20" t="s">
        <v>329</v>
      </c>
      <c r="B145" s="143" t="s">
        <v>199</v>
      </c>
      <c r="C145" s="161" t="s">
        <v>357</v>
      </c>
      <c r="D145" s="152" t="s">
        <v>358</v>
      </c>
      <c r="E145" s="151" t="n">
        <v>5786826</v>
      </c>
      <c r="F145" s="158" t="n">
        <v>12040404</v>
      </c>
      <c r="G145" s="159" t="n">
        <v>2</v>
      </c>
      <c r="H145" s="145" t="s">
        <v>33</v>
      </c>
      <c r="I145" s="152"/>
      <c r="J145" s="151" t="n">
        <v>25</v>
      </c>
      <c r="K145" s="145" t="n">
        <v>0</v>
      </c>
      <c r="L145" s="160" t="n">
        <v>108</v>
      </c>
      <c r="M145" s="150" t="n">
        <f aca="false">G145*0.095</f>
        <v>0.19</v>
      </c>
      <c r="N145" s="153" t="n">
        <f aca="false">L145-M145</f>
        <v>107.81</v>
      </c>
      <c r="O145" s="152" t="n">
        <v>1</v>
      </c>
      <c r="P145" s="153" t="n">
        <f aca="false">N145*O145</f>
        <v>107.81</v>
      </c>
      <c r="Q145" s="150" t="n">
        <v>16</v>
      </c>
      <c r="R145" s="153" t="n">
        <f aca="false">P145*Q145</f>
        <v>1724.96</v>
      </c>
      <c r="S145" s="154" t="n">
        <f aca="false">P145*3</f>
        <v>323.43</v>
      </c>
      <c r="T145" s="153"/>
      <c r="U145" s="154"/>
      <c r="V145" s="156" t="n">
        <v>2048.39</v>
      </c>
      <c r="W145" s="20" t="n">
        <f aca="false">V145-T145</f>
        <v>2048.39</v>
      </c>
      <c r="X145" s="43" t="n">
        <f aca="false">V145-S145-T145</f>
        <v>1724.96</v>
      </c>
      <c r="Y145" s="152" t="s">
        <v>358</v>
      </c>
      <c r="Z145" s="20" t="s">
        <v>35</v>
      </c>
      <c r="AA145" s="20" t="s">
        <v>18</v>
      </c>
    </row>
    <row r="146" customFormat="false" ht="15" hidden="false" customHeight="false" outlineLevel="0" collapsed="false">
      <c r="A146" s="20" t="s">
        <v>329</v>
      </c>
      <c r="B146" s="143" t="s">
        <v>199</v>
      </c>
      <c r="C146" s="150" t="s">
        <v>359</v>
      </c>
      <c r="D146" s="152" t="s">
        <v>358</v>
      </c>
      <c r="E146" s="151" t="n">
        <v>5786827</v>
      </c>
      <c r="F146" s="152" t="n">
        <v>12040405</v>
      </c>
      <c r="G146" s="151" t="n">
        <v>2</v>
      </c>
      <c r="H146" s="145" t="s">
        <v>33</v>
      </c>
      <c r="I146" s="152"/>
      <c r="J146" s="151" t="n">
        <v>25</v>
      </c>
      <c r="K146" s="145" t="n">
        <v>0</v>
      </c>
      <c r="L146" s="153" t="n">
        <v>106</v>
      </c>
      <c r="M146" s="150" t="n">
        <f aca="false">G146*0.095</f>
        <v>0.19</v>
      </c>
      <c r="N146" s="153" t="n">
        <f aca="false">L146-M146</f>
        <v>105.81</v>
      </c>
      <c r="O146" s="152" t="n">
        <v>1</v>
      </c>
      <c r="P146" s="153" t="n">
        <f aca="false">N146*O146</f>
        <v>105.81</v>
      </c>
      <c r="Q146" s="150" t="n">
        <v>16</v>
      </c>
      <c r="R146" s="153" t="n">
        <f aca="false">P146*Q146</f>
        <v>1692.96</v>
      </c>
      <c r="S146" s="154" t="n">
        <f aca="false">P146*3</f>
        <v>317.43</v>
      </c>
      <c r="T146" s="153"/>
      <c r="U146" s="154"/>
      <c r="V146" s="156" t="n">
        <v>2010.39</v>
      </c>
      <c r="W146" s="20" t="n">
        <f aca="false">V146-T146</f>
        <v>2010.39</v>
      </c>
      <c r="X146" s="43" t="n">
        <f aca="false">V146-S146-T146</f>
        <v>1692.96</v>
      </c>
      <c r="Y146" s="152" t="s">
        <v>358</v>
      </c>
      <c r="Z146" s="20" t="s">
        <v>35</v>
      </c>
      <c r="AA146" s="20" t="s">
        <v>18</v>
      </c>
    </row>
    <row r="147" customFormat="false" ht="15" hidden="false" customHeight="false" outlineLevel="0" collapsed="false">
      <c r="A147" s="20" t="s">
        <v>329</v>
      </c>
      <c r="B147" s="143" t="s">
        <v>199</v>
      </c>
      <c r="C147" s="161" t="s">
        <v>360</v>
      </c>
      <c r="D147" s="152" t="s">
        <v>282</v>
      </c>
      <c r="E147" s="151" t="n">
        <v>5786828</v>
      </c>
      <c r="F147" s="158" t="n">
        <v>11956086</v>
      </c>
      <c r="G147" s="159" t="n">
        <v>6</v>
      </c>
      <c r="H147" s="145" t="s">
        <v>33</v>
      </c>
      <c r="I147" s="152"/>
      <c r="J147" s="151" t="n">
        <v>25</v>
      </c>
      <c r="K147" s="145" t="n">
        <v>0</v>
      </c>
      <c r="L147" s="160" t="n">
        <v>301</v>
      </c>
      <c r="M147" s="150" t="n">
        <f aca="false">G147*0.095</f>
        <v>0.57</v>
      </c>
      <c r="N147" s="153" t="n">
        <f aca="false">L147-M147</f>
        <v>300.43</v>
      </c>
      <c r="O147" s="152" t="n">
        <v>1</v>
      </c>
      <c r="P147" s="153" t="n">
        <f aca="false">N147*O147</f>
        <v>300.43</v>
      </c>
      <c r="Q147" s="150" t="n">
        <v>16</v>
      </c>
      <c r="R147" s="153" t="n">
        <f aca="false">P147*Q147</f>
        <v>4806.88</v>
      </c>
      <c r="S147" s="154" t="n">
        <f aca="false">P147*3</f>
        <v>901.29</v>
      </c>
      <c r="T147" s="153" t="n">
        <f aca="false">P147*2</f>
        <v>600.86</v>
      </c>
      <c r="U147" s="154"/>
      <c r="V147" s="156" t="n">
        <v>6309.03</v>
      </c>
      <c r="W147" s="20" t="n">
        <f aca="false">V147-T147</f>
        <v>5708.17</v>
      </c>
      <c r="X147" s="43" t="n">
        <f aca="false">V147-S147-T147</f>
        <v>4806.88</v>
      </c>
      <c r="Y147" s="152" t="s">
        <v>282</v>
      </c>
      <c r="Z147" s="20" t="s">
        <v>35</v>
      </c>
      <c r="AA147" s="20" t="s">
        <v>18</v>
      </c>
    </row>
    <row r="148" customFormat="false" ht="15" hidden="false" customHeight="false" outlineLevel="0" collapsed="false">
      <c r="A148" s="20" t="s">
        <v>329</v>
      </c>
      <c r="B148" s="143" t="s">
        <v>199</v>
      </c>
      <c r="C148" s="150" t="s">
        <v>361</v>
      </c>
      <c r="D148" s="152" t="s">
        <v>282</v>
      </c>
      <c r="E148" s="151" t="n">
        <v>5786829</v>
      </c>
      <c r="F148" s="152" t="n">
        <v>11956087</v>
      </c>
      <c r="G148" s="151" t="n">
        <v>4</v>
      </c>
      <c r="H148" s="145" t="s">
        <v>33</v>
      </c>
      <c r="I148" s="152"/>
      <c r="J148" s="151" t="n">
        <v>25</v>
      </c>
      <c r="K148" s="145" t="n">
        <v>0</v>
      </c>
      <c r="L148" s="153" t="n">
        <v>166</v>
      </c>
      <c r="M148" s="150" t="n">
        <f aca="false">G148*0.095</f>
        <v>0.38</v>
      </c>
      <c r="N148" s="153" t="n">
        <f aca="false">L148-M148</f>
        <v>165.62</v>
      </c>
      <c r="O148" s="152" t="n">
        <v>1</v>
      </c>
      <c r="P148" s="153" t="n">
        <f aca="false">N148*O148</f>
        <v>165.62</v>
      </c>
      <c r="Q148" s="150" t="n">
        <v>16</v>
      </c>
      <c r="R148" s="153" t="n">
        <f aca="false">P148*Q148</f>
        <v>2649.92</v>
      </c>
      <c r="S148" s="154" t="n">
        <f aca="false">P148*3</f>
        <v>496.86</v>
      </c>
      <c r="T148" s="153" t="n">
        <f aca="false">P148*2</f>
        <v>331.24</v>
      </c>
      <c r="U148" s="154"/>
      <c r="V148" s="156" t="n">
        <v>3478.02</v>
      </c>
      <c r="W148" s="20" t="n">
        <f aca="false">V148-T148</f>
        <v>3146.78</v>
      </c>
      <c r="X148" s="43" t="n">
        <f aca="false">V148-S148-T148</f>
        <v>2649.92</v>
      </c>
      <c r="Y148" s="152" t="s">
        <v>282</v>
      </c>
      <c r="Z148" s="20" t="s">
        <v>35</v>
      </c>
      <c r="AA148" s="20" t="s">
        <v>18</v>
      </c>
    </row>
    <row r="149" customFormat="false" ht="15" hidden="false" customHeight="false" outlineLevel="0" collapsed="false">
      <c r="A149" s="20" t="s">
        <v>329</v>
      </c>
      <c r="B149" s="143" t="s">
        <v>199</v>
      </c>
      <c r="C149" s="161" t="s">
        <v>362</v>
      </c>
      <c r="D149" s="152" t="s">
        <v>282</v>
      </c>
      <c r="E149" s="151" t="n">
        <v>5786830</v>
      </c>
      <c r="F149" s="158" t="n">
        <v>11956088</v>
      </c>
      <c r="G149" s="159" t="n">
        <v>4</v>
      </c>
      <c r="H149" s="145" t="s">
        <v>33</v>
      </c>
      <c r="I149" s="152"/>
      <c r="J149" s="151" t="n">
        <v>25</v>
      </c>
      <c r="K149" s="145" t="n">
        <v>0</v>
      </c>
      <c r="L149" s="160" t="n">
        <v>176</v>
      </c>
      <c r="M149" s="150" t="n">
        <f aca="false">G149*0.095</f>
        <v>0.38</v>
      </c>
      <c r="N149" s="153" t="n">
        <f aca="false">L149-M149</f>
        <v>175.62</v>
      </c>
      <c r="O149" s="152" t="n">
        <v>1</v>
      </c>
      <c r="P149" s="153" t="n">
        <f aca="false">N149*O149</f>
        <v>175.62</v>
      </c>
      <c r="Q149" s="150" t="n">
        <v>16</v>
      </c>
      <c r="R149" s="153" t="n">
        <f aca="false">P149*Q149</f>
        <v>2809.92</v>
      </c>
      <c r="S149" s="154" t="n">
        <f aca="false">P149*3</f>
        <v>526.86</v>
      </c>
      <c r="T149" s="153" t="n">
        <f aca="false">P149*2</f>
        <v>351.24</v>
      </c>
      <c r="U149" s="154"/>
      <c r="V149" s="156" t="n">
        <v>3688.02</v>
      </c>
      <c r="W149" s="20" t="n">
        <f aca="false">V149-T149</f>
        <v>3336.78</v>
      </c>
      <c r="X149" s="43" t="n">
        <f aca="false">V149-S149-T149</f>
        <v>2809.92</v>
      </c>
      <c r="Y149" s="152" t="s">
        <v>282</v>
      </c>
      <c r="Z149" s="20" t="s">
        <v>35</v>
      </c>
      <c r="AA149" s="20" t="s">
        <v>18</v>
      </c>
    </row>
    <row r="150" customFormat="false" ht="15" hidden="false" customHeight="false" outlineLevel="0" collapsed="false">
      <c r="A150" s="20" t="s">
        <v>329</v>
      </c>
      <c r="B150" s="143" t="s">
        <v>199</v>
      </c>
      <c r="C150" s="150" t="s">
        <v>363</v>
      </c>
      <c r="D150" s="152" t="s">
        <v>282</v>
      </c>
      <c r="E150" s="151" t="n">
        <v>5786831</v>
      </c>
      <c r="F150" s="152" t="n">
        <v>11956089</v>
      </c>
      <c r="G150" s="151" t="n">
        <v>17</v>
      </c>
      <c r="H150" s="145" t="s">
        <v>33</v>
      </c>
      <c r="I150" s="152"/>
      <c r="J150" s="151" t="n">
        <v>25</v>
      </c>
      <c r="K150" s="145" t="n">
        <v>0</v>
      </c>
      <c r="L150" s="153" t="n">
        <v>906</v>
      </c>
      <c r="M150" s="150" t="n">
        <f aca="false">G150*0.095</f>
        <v>1.615</v>
      </c>
      <c r="N150" s="153" t="n">
        <f aca="false">L150-M150</f>
        <v>904.385</v>
      </c>
      <c r="O150" s="152" t="n">
        <v>1</v>
      </c>
      <c r="P150" s="153" t="n">
        <f aca="false">N150*O150</f>
        <v>904.385</v>
      </c>
      <c r="Q150" s="150" t="n">
        <v>16</v>
      </c>
      <c r="R150" s="153" t="n">
        <f aca="false">P150*Q150</f>
        <v>14470.16</v>
      </c>
      <c r="S150" s="154" t="n">
        <f aca="false">P150*3</f>
        <v>2713.155</v>
      </c>
      <c r="T150" s="153" t="n">
        <f aca="false">P150*2</f>
        <v>1808.77</v>
      </c>
      <c r="U150" s="154"/>
      <c r="V150" s="156" t="n">
        <v>18992.08</v>
      </c>
      <c r="W150" s="20" t="n">
        <f aca="false">V150-T150</f>
        <v>17183.31</v>
      </c>
      <c r="X150" s="43" t="n">
        <f aca="false">V150-S150-T150</f>
        <v>14470.155</v>
      </c>
      <c r="Y150" s="152" t="s">
        <v>282</v>
      </c>
      <c r="Z150" s="20" t="s">
        <v>35</v>
      </c>
      <c r="AA150" s="20" t="s">
        <v>18</v>
      </c>
    </row>
    <row r="151" customFormat="false" ht="15" hidden="false" customHeight="false" outlineLevel="0" collapsed="false">
      <c r="A151" s="20" t="s">
        <v>329</v>
      </c>
      <c r="B151" s="143" t="s">
        <v>199</v>
      </c>
      <c r="C151" s="161" t="s">
        <v>364</v>
      </c>
      <c r="D151" s="152" t="s">
        <v>282</v>
      </c>
      <c r="E151" s="151" t="n">
        <v>5786832</v>
      </c>
      <c r="F151" s="158" t="n">
        <v>11956090</v>
      </c>
      <c r="G151" s="159" t="n">
        <v>6</v>
      </c>
      <c r="H151" s="145" t="s">
        <v>33</v>
      </c>
      <c r="I151" s="152"/>
      <c r="J151" s="151" t="n">
        <v>25</v>
      </c>
      <c r="K151" s="145" t="n">
        <v>0</v>
      </c>
      <c r="L151" s="160" t="n">
        <v>282</v>
      </c>
      <c r="M151" s="150" t="n">
        <f aca="false">G151*0.095</f>
        <v>0.57</v>
      </c>
      <c r="N151" s="153" t="n">
        <f aca="false">L151-M151</f>
        <v>281.43</v>
      </c>
      <c r="O151" s="152" t="n">
        <v>1</v>
      </c>
      <c r="P151" s="153" t="n">
        <f aca="false">N151*O151</f>
        <v>281.43</v>
      </c>
      <c r="Q151" s="150" t="n">
        <v>16</v>
      </c>
      <c r="R151" s="153" t="n">
        <f aca="false">P151*Q151</f>
        <v>4502.88</v>
      </c>
      <c r="S151" s="154" t="n">
        <f aca="false">P151*3</f>
        <v>844.29</v>
      </c>
      <c r="T151" s="153" t="n">
        <f aca="false">P151*2</f>
        <v>562.86</v>
      </c>
      <c r="U151" s="154"/>
      <c r="V151" s="156" t="n">
        <v>5910.03</v>
      </c>
      <c r="W151" s="20" t="n">
        <f aca="false">V151-T151</f>
        <v>5347.17</v>
      </c>
      <c r="X151" s="43" t="n">
        <f aca="false">V151-S151-T151</f>
        <v>4502.88</v>
      </c>
      <c r="Y151" s="152" t="s">
        <v>282</v>
      </c>
      <c r="Z151" s="20" t="s">
        <v>35</v>
      </c>
      <c r="AA151" s="20" t="s">
        <v>18</v>
      </c>
    </row>
    <row r="152" customFormat="false" ht="15" hidden="false" customHeight="false" outlineLevel="0" collapsed="false">
      <c r="A152" s="20" t="s">
        <v>329</v>
      </c>
      <c r="B152" s="143" t="s">
        <v>199</v>
      </c>
      <c r="C152" s="150" t="s">
        <v>365</v>
      </c>
      <c r="D152" s="152" t="s">
        <v>282</v>
      </c>
      <c r="E152" s="151" t="n">
        <v>5786833</v>
      </c>
      <c r="F152" s="152" t="n">
        <v>11956091</v>
      </c>
      <c r="G152" s="151" t="n">
        <v>6</v>
      </c>
      <c r="H152" s="145" t="s">
        <v>33</v>
      </c>
      <c r="I152" s="152"/>
      <c r="J152" s="151" t="n">
        <v>25</v>
      </c>
      <c r="K152" s="145" t="n">
        <v>0</v>
      </c>
      <c r="L152" s="153" t="n">
        <v>321</v>
      </c>
      <c r="M152" s="150" t="n">
        <f aca="false">G152*0.095</f>
        <v>0.57</v>
      </c>
      <c r="N152" s="153" t="n">
        <f aca="false">L152-M152</f>
        <v>320.43</v>
      </c>
      <c r="O152" s="152" t="n">
        <v>1</v>
      </c>
      <c r="P152" s="153" t="n">
        <f aca="false">N152*O152</f>
        <v>320.43</v>
      </c>
      <c r="Q152" s="150" t="n">
        <v>16</v>
      </c>
      <c r="R152" s="153" t="n">
        <f aca="false">P152*Q152</f>
        <v>5126.88</v>
      </c>
      <c r="S152" s="154" t="n">
        <f aca="false">P152*3</f>
        <v>961.29</v>
      </c>
      <c r="T152" s="153" t="n">
        <f aca="false">P152*2</f>
        <v>640.86</v>
      </c>
      <c r="U152" s="154"/>
      <c r="V152" s="156" t="n">
        <v>6729.03</v>
      </c>
      <c r="W152" s="20" t="n">
        <f aca="false">V152-T152</f>
        <v>6088.17</v>
      </c>
      <c r="X152" s="43" t="n">
        <f aca="false">V152-S152-T152</f>
        <v>5126.88</v>
      </c>
      <c r="Y152" s="152" t="s">
        <v>282</v>
      </c>
      <c r="Z152" s="20" t="s">
        <v>35</v>
      </c>
      <c r="AA152" s="20" t="s">
        <v>18</v>
      </c>
    </row>
    <row r="153" customFormat="false" ht="15" hidden="false" customHeight="false" outlineLevel="0" collapsed="false">
      <c r="A153" s="20" t="s">
        <v>329</v>
      </c>
      <c r="B153" s="143" t="s">
        <v>199</v>
      </c>
      <c r="C153" s="150" t="s">
        <v>366</v>
      </c>
      <c r="D153" s="152" t="s">
        <v>282</v>
      </c>
      <c r="E153" s="151" t="n">
        <v>5786834</v>
      </c>
      <c r="F153" s="152" t="n">
        <v>11956092</v>
      </c>
      <c r="G153" s="151" t="n">
        <v>3</v>
      </c>
      <c r="H153" s="145" t="s">
        <v>33</v>
      </c>
      <c r="I153" s="152"/>
      <c r="J153" s="151" t="n">
        <v>25</v>
      </c>
      <c r="K153" s="145" t="n">
        <v>0</v>
      </c>
      <c r="L153" s="153" t="n">
        <v>162</v>
      </c>
      <c r="M153" s="150" t="n">
        <f aca="false">G153*0.095</f>
        <v>0.285</v>
      </c>
      <c r="N153" s="153" t="n">
        <f aca="false">L153-M153</f>
        <v>161.715</v>
      </c>
      <c r="O153" s="152" t="n">
        <v>1</v>
      </c>
      <c r="P153" s="153" t="n">
        <f aca="false">N153*O153</f>
        <v>161.715</v>
      </c>
      <c r="Q153" s="150" t="n">
        <v>16</v>
      </c>
      <c r="R153" s="153" t="n">
        <f aca="false">P153*Q153</f>
        <v>2587.44</v>
      </c>
      <c r="S153" s="154" t="n">
        <f aca="false">P153*3-0.01</f>
        <v>485.135</v>
      </c>
      <c r="T153" s="153" t="n">
        <f aca="false">P153*2</f>
        <v>323.43</v>
      </c>
      <c r="U153" s="154"/>
      <c r="V153" s="156" t="n">
        <v>3396.01</v>
      </c>
      <c r="W153" s="20" t="n">
        <f aca="false">V153-T153</f>
        <v>3072.58</v>
      </c>
      <c r="X153" s="43" t="n">
        <f aca="false">V153-S153-T153</f>
        <v>2587.445</v>
      </c>
      <c r="Y153" s="152" t="s">
        <v>282</v>
      </c>
      <c r="Z153" s="20" t="s">
        <v>35</v>
      </c>
      <c r="AA153" s="20" t="s">
        <v>18</v>
      </c>
    </row>
    <row r="154" customFormat="false" ht="15" hidden="false" customHeight="false" outlineLevel="0" collapsed="false">
      <c r="A154" s="20" t="s">
        <v>329</v>
      </c>
      <c r="B154" s="143" t="s">
        <v>199</v>
      </c>
      <c r="C154" s="150" t="s">
        <v>367</v>
      </c>
      <c r="D154" s="152" t="s">
        <v>282</v>
      </c>
      <c r="E154" s="151" t="n">
        <v>5786835</v>
      </c>
      <c r="F154" s="152" t="n">
        <v>11956093</v>
      </c>
      <c r="G154" s="151" t="n">
        <v>8</v>
      </c>
      <c r="H154" s="145" t="s">
        <v>33</v>
      </c>
      <c r="I154" s="152"/>
      <c r="J154" s="151" t="n">
        <v>25</v>
      </c>
      <c r="K154" s="145" t="n">
        <v>0</v>
      </c>
      <c r="L154" s="153" t="n">
        <v>411</v>
      </c>
      <c r="M154" s="150" t="n">
        <f aca="false">G154*0.095</f>
        <v>0.76</v>
      </c>
      <c r="N154" s="153" t="n">
        <f aca="false">L154-M154</f>
        <v>410.24</v>
      </c>
      <c r="O154" s="152" t="n">
        <v>1</v>
      </c>
      <c r="P154" s="153" t="n">
        <f aca="false">N154*O154</f>
        <v>410.24</v>
      </c>
      <c r="Q154" s="150" t="n">
        <v>16</v>
      </c>
      <c r="R154" s="153" t="n">
        <f aca="false">P154*Q154</f>
        <v>6563.84</v>
      </c>
      <c r="S154" s="154" t="n">
        <f aca="false">P154*3</f>
        <v>1230.72</v>
      </c>
      <c r="T154" s="153" t="n">
        <f aca="false">P154*2</f>
        <v>820.48</v>
      </c>
      <c r="U154" s="154"/>
      <c r="V154" s="156" t="n">
        <v>8615.04</v>
      </c>
      <c r="W154" s="20" t="n">
        <f aca="false">V154-T154</f>
        <v>7794.56</v>
      </c>
      <c r="X154" s="43" t="n">
        <f aca="false">V154-S154-T154</f>
        <v>6563.84</v>
      </c>
      <c r="Y154" s="152" t="s">
        <v>282</v>
      </c>
      <c r="Z154" s="20" t="s">
        <v>35</v>
      </c>
      <c r="AA154" s="20" t="s">
        <v>18</v>
      </c>
    </row>
    <row r="155" customFormat="false" ht="15" hidden="false" customHeight="false" outlineLevel="0" collapsed="false">
      <c r="A155" s="20" t="s">
        <v>329</v>
      </c>
      <c r="B155" s="143" t="s">
        <v>199</v>
      </c>
      <c r="C155" s="150" t="s">
        <v>368</v>
      </c>
      <c r="D155" s="152" t="s">
        <v>282</v>
      </c>
      <c r="E155" s="151" t="n">
        <v>5786836</v>
      </c>
      <c r="F155" s="152" t="n">
        <v>11956094</v>
      </c>
      <c r="G155" s="151" t="n">
        <v>1</v>
      </c>
      <c r="H155" s="145" t="s">
        <v>33</v>
      </c>
      <c r="I155" s="152"/>
      <c r="J155" s="151" t="n">
        <v>25</v>
      </c>
      <c r="K155" s="145" t="n">
        <v>0</v>
      </c>
      <c r="L155" s="153" t="n">
        <v>56</v>
      </c>
      <c r="M155" s="150" t="n">
        <f aca="false">G155*0.095</f>
        <v>0.095</v>
      </c>
      <c r="N155" s="153" t="n">
        <f aca="false">L155-M155</f>
        <v>55.905</v>
      </c>
      <c r="O155" s="152" t="n">
        <v>1</v>
      </c>
      <c r="P155" s="153" t="n">
        <f aca="false">N155*O155</f>
        <v>55.905</v>
      </c>
      <c r="Q155" s="150" t="n">
        <v>16</v>
      </c>
      <c r="R155" s="153" t="n">
        <f aca="false">P155*Q155</f>
        <v>894.48</v>
      </c>
      <c r="S155" s="154" t="n">
        <f aca="false">P155*3</f>
        <v>167.715</v>
      </c>
      <c r="T155" s="153" t="n">
        <f aca="false">P155*2</f>
        <v>111.81</v>
      </c>
      <c r="U155" s="154"/>
      <c r="V155" s="156" t="n">
        <v>1174.01</v>
      </c>
      <c r="W155" s="20" t="n">
        <f aca="false">V155-T155</f>
        <v>1062.2</v>
      </c>
      <c r="X155" s="43" t="n">
        <f aca="false">V155-S155-T155</f>
        <v>894.485</v>
      </c>
      <c r="Y155" s="152" t="s">
        <v>282</v>
      </c>
      <c r="Z155" s="20" t="s">
        <v>35</v>
      </c>
      <c r="AA155" s="20" t="s">
        <v>18</v>
      </c>
    </row>
    <row r="156" customFormat="false" ht="15" hidden="false" customHeight="false" outlineLevel="0" collapsed="false">
      <c r="A156" s="20" t="s">
        <v>329</v>
      </c>
      <c r="B156" s="143" t="s">
        <v>199</v>
      </c>
      <c r="C156" s="150" t="s">
        <v>369</v>
      </c>
      <c r="D156" s="152" t="s">
        <v>282</v>
      </c>
      <c r="E156" s="151" t="n">
        <v>5786837</v>
      </c>
      <c r="F156" s="152" t="n">
        <v>11956056</v>
      </c>
      <c r="G156" s="151" t="n">
        <v>20</v>
      </c>
      <c r="H156" s="145" t="s">
        <v>33</v>
      </c>
      <c r="I156" s="152"/>
      <c r="J156" s="151" t="n">
        <v>25</v>
      </c>
      <c r="K156" s="145" t="n">
        <v>0</v>
      </c>
      <c r="L156" s="153" t="n">
        <v>967</v>
      </c>
      <c r="M156" s="150" t="n">
        <f aca="false">G156*0.095</f>
        <v>1.9</v>
      </c>
      <c r="N156" s="153" t="n">
        <f aca="false">L156-M156</f>
        <v>965.1</v>
      </c>
      <c r="O156" s="152" t="n">
        <v>1</v>
      </c>
      <c r="P156" s="153" t="n">
        <f aca="false">N156*O156</f>
        <v>965.1</v>
      </c>
      <c r="Q156" s="150" t="n">
        <v>16</v>
      </c>
      <c r="R156" s="153" t="n">
        <f aca="false">P156*Q156</f>
        <v>15441.6</v>
      </c>
      <c r="S156" s="154" t="n">
        <f aca="false">P156*3</f>
        <v>2895.3</v>
      </c>
      <c r="T156" s="153" t="n">
        <f aca="false">P156*2</f>
        <v>1930.2</v>
      </c>
      <c r="U156" s="154"/>
      <c r="V156" s="156" t="n">
        <v>20267.1</v>
      </c>
      <c r="W156" s="20" t="n">
        <f aca="false">V156-T156</f>
        <v>18336.9</v>
      </c>
      <c r="X156" s="43" t="n">
        <f aca="false">V156-S156-T156</f>
        <v>15441.6</v>
      </c>
      <c r="Y156" s="152" t="s">
        <v>282</v>
      </c>
      <c r="Z156" s="20" t="s">
        <v>35</v>
      </c>
      <c r="AA156" s="20" t="s">
        <v>18</v>
      </c>
    </row>
    <row r="157" customFormat="false" ht="15" hidden="false" customHeight="false" outlineLevel="0" collapsed="false">
      <c r="A157" s="20" t="s">
        <v>329</v>
      </c>
      <c r="B157" s="143" t="s">
        <v>199</v>
      </c>
      <c r="C157" s="150" t="s">
        <v>370</v>
      </c>
      <c r="D157" s="152" t="s">
        <v>282</v>
      </c>
      <c r="E157" s="151" t="n">
        <v>5786838</v>
      </c>
      <c r="F157" s="152" t="n">
        <v>11956095</v>
      </c>
      <c r="G157" s="151" t="n">
        <v>2</v>
      </c>
      <c r="H157" s="145" t="s">
        <v>33</v>
      </c>
      <c r="I157" s="152"/>
      <c r="J157" s="151" t="n">
        <v>25</v>
      </c>
      <c r="K157" s="145" t="n">
        <v>0</v>
      </c>
      <c r="L157" s="153" t="n">
        <v>95</v>
      </c>
      <c r="M157" s="150" t="n">
        <f aca="false">G157*0.095</f>
        <v>0.19</v>
      </c>
      <c r="N157" s="153" t="n">
        <f aca="false">L157-M157</f>
        <v>94.81</v>
      </c>
      <c r="O157" s="152" t="n">
        <v>1</v>
      </c>
      <c r="P157" s="153" t="n">
        <f aca="false">N157*O157</f>
        <v>94.81</v>
      </c>
      <c r="Q157" s="150" t="n">
        <v>16</v>
      </c>
      <c r="R157" s="153" t="n">
        <f aca="false">P157*Q157</f>
        <v>1516.96</v>
      </c>
      <c r="S157" s="154" t="n">
        <f aca="false">P157*3</f>
        <v>284.43</v>
      </c>
      <c r="T157" s="153" t="n">
        <f aca="false">P157*2</f>
        <v>189.62</v>
      </c>
      <c r="U157" s="154"/>
      <c r="V157" s="156" t="n">
        <v>1991.01</v>
      </c>
      <c r="W157" s="20" t="n">
        <f aca="false">V157-T157</f>
        <v>1801.39</v>
      </c>
      <c r="X157" s="43" t="n">
        <f aca="false">V157-S157-T157</f>
        <v>1516.96</v>
      </c>
      <c r="Y157" s="152" t="s">
        <v>282</v>
      </c>
      <c r="Z157" s="20" t="s">
        <v>35</v>
      </c>
      <c r="AA157" s="20" t="s">
        <v>18</v>
      </c>
    </row>
    <row r="158" customFormat="false" ht="15" hidden="false" customHeight="false" outlineLevel="0" collapsed="false">
      <c r="A158" s="20" t="s">
        <v>329</v>
      </c>
      <c r="B158" s="143" t="s">
        <v>199</v>
      </c>
      <c r="C158" s="150" t="s">
        <v>371</v>
      </c>
      <c r="D158" s="152" t="s">
        <v>282</v>
      </c>
      <c r="E158" s="151" t="n">
        <v>5786839</v>
      </c>
      <c r="F158" s="152" t="n">
        <v>11956096</v>
      </c>
      <c r="G158" s="151" t="n">
        <v>8</v>
      </c>
      <c r="H158" s="145" t="s">
        <v>33</v>
      </c>
      <c r="I158" s="152"/>
      <c r="J158" s="151" t="n">
        <v>25</v>
      </c>
      <c r="K158" s="145" t="n">
        <v>0</v>
      </c>
      <c r="L158" s="153" t="n">
        <v>430</v>
      </c>
      <c r="M158" s="150" t="n">
        <f aca="false">G158*0.095</f>
        <v>0.76</v>
      </c>
      <c r="N158" s="153" t="n">
        <f aca="false">L158-M158</f>
        <v>429.24</v>
      </c>
      <c r="O158" s="152" t="n">
        <v>1</v>
      </c>
      <c r="P158" s="153" t="n">
        <f aca="false">N158*O158</f>
        <v>429.24</v>
      </c>
      <c r="Q158" s="150" t="n">
        <v>16</v>
      </c>
      <c r="R158" s="153" t="n">
        <f aca="false">P158*Q158</f>
        <v>6867.84</v>
      </c>
      <c r="S158" s="154" t="n">
        <f aca="false">P158*3</f>
        <v>1287.72</v>
      </c>
      <c r="T158" s="153" t="n">
        <f aca="false">P158*2</f>
        <v>858.48</v>
      </c>
      <c r="U158" s="154"/>
      <c r="V158" s="156" t="n">
        <v>9014.04</v>
      </c>
      <c r="W158" s="20" t="n">
        <f aca="false">V158-T158</f>
        <v>8155.56</v>
      </c>
      <c r="X158" s="43" t="n">
        <f aca="false">V158-S158-T158</f>
        <v>6867.84</v>
      </c>
      <c r="Y158" s="152" t="s">
        <v>282</v>
      </c>
      <c r="Z158" s="20" t="s">
        <v>35</v>
      </c>
      <c r="AA158" s="20" t="s">
        <v>18</v>
      </c>
    </row>
    <row r="159" customFormat="false" ht="15" hidden="false" customHeight="false" outlineLevel="0" collapsed="false">
      <c r="A159" s="20" t="s">
        <v>329</v>
      </c>
      <c r="B159" s="143" t="s">
        <v>199</v>
      </c>
      <c r="C159" s="150" t="s">
        <v>372</v>
      </c>
      <c r="D159" s="152" t="s">
        <v>282</v>
      </c>
      <c r="E159" s="151" t="n">
        <v>5786840</v>
      </c>
      <c r="F159" s="152" t="n">
        <v>11956097</v>
      </c>
      <c r="G159" s="151" t="n">
        <v>1</v>
      </c>
      <c r="H159" s="145" t="s">
        <v>33</v>
      </c>
      <c r="I159" s="152"/>
      <c r="J159" s="151" t="n">
        <v>25</v>
      </c>
      <c r="K159" s="145" t="n">
        <v>0</v>
      </c>
      <c r="L159" s="153" t="n">
        <v>57</v>
      </c>
      <c r="M159" s="150" t="n">
        <f aca="false">G159*0.095</f>
        <v>0.095</v>
      </c>
      <c r="N159" s="153" t="n">
        <f aca="false">L159-M159</f>
        <v>56.905</v>
      </c>
      <c r="O159" s="152" t="n">
        <v>1</v>
      </c>
      <c r="P159" s="153" t="n">
        <f aca="false">N159*O159</f>
        <v>56.905</v>
      </c>
      <c r="Q159" s="150" t="n">
        <v>16</v>
      </c>
      <c r="R159" s="153" t="n">
        <f aca="false">P159*Q159</f>
        <v>910.48</v>
      </c>
      <c r="S159" s="154" t="n">
        <f aca="false">P159*3</f>
        <v>170.715</v>
      </c>
      <c r="T159" s="153" t="n">
        <f aca="false">P159*2</f>
        <v>113.81</v>
      </c>
      <c r="U159" s="154"/>
      <c r="V159" s="156" t="n">
        <v>1195.01</v>
      </c>
      <c r="W159" s="20" t="n">
        <f aca="false">V159-T159</f>
        <v>1081.2</v>
      </c>
      <c r="X159" s="43" t="n">
        <f aca="false">V159-S159-T159</f>
        <v>910.485</v>
      </c>
      <c r="Y159" s="152" t="s">
        <v>282</v>
      </c>
      <c r="Z159" s="20" t="s">
        <v>35</v>
      </c>
      <c r="AA159" s="20" t="s">
        <v>18</v>
      </c>
    </row>
    <row r="160" customFormat="false" ht="15" hidden="false" customHeight="false" outlineLevel="0" collapsed="false">
      <c r="A160" s="20" t="s">
        <v>329</v>
      </c>
      <c r="B160" s="143" t="s">
        <v>199</v>
      </c>
      <c r="C160" s="161" t="s">
        <v>373</v>
      </c>
      <c r="D160" s="152" t="s">
        <v>282</v>
      </c>
      <c r="E160" s="151" t="n">
        <v>5786841</v>
      </c>
      <c r="F160" s="158" t="n">
        <v>11956098</v>
      </c>
      <c r="G160" s="159" t="n">
        <v>10</v>
      </c>
      <c r="H160" s="145" t="s">
        <v>33</v>
      </c>
      <c r="I160" s="152"/>
      <c r="J160" s="151" t="n">
        <v>25</v>
      </c>
      <c r="K160" s="145" t="n">
        <v>0</v>
      </c>
      <c r="L160" s="160" t="n">
        <v>534</v>
      </c>
      <c r="M160" s="150" t="n">
        <f aca="false">G160*0.095</f>
        <v>0.95</v>
      </c>
      <c r="N160" s="153" t="n">
        <f aca="false">L160-M160</f>
        <v>533.05</v>
      </c>
      <c r="O160" s="152" t="n">
        <v>1</v>
      </c>
      <c r="P160" s="153" t="n">
        <f aca="false">N160*O160</f>
        <v>533.05</v>
      </c>
      <c r="Q160" s="150" t="n">
        <v>16</v>
      </c>
      <c r="R160" s="153" t="n">
        <f aca="false">P160*Q160</f>
        <v>8528.8</v>
      </c>
      <c r="S160" s="154" t="n">
        <f aca="false">P160*3</f>
        <v>1599.15</v>
      </c>
      <c r="T160" s="153" t="n">
        <f aca="false">P160*2</f>
        <v>1066.1</v>
      </c>
      <c r="U160" s="154"/>
      <c r="V160" s="156" t="n">
        <v>11194.05</v>
      </c>
      <c r="W160" s="20" t="n">
        <f aca="false">V160-T160</f>
        <v>10127.95</v>
      </c>
      <c r="X160" s="43" t="n">
        <f aca="false">V160-S160-T160</f>
        <v>8528.8</v>
      </c>
      <c r="Y160" s="152" t="s">
        <v>282</v>
      </c>
      <c r="Z160" s="20" t="s">
        <v>35</v>
      </c>
      <c r="AA160" s="20" t="s">
        <v>18</v>
      </c>
    </row>
    <row r="161" customFormat="false" ht="15" hidden="false" customHeight="false" outlineLevel="0" collapsed="false">
      <c r="A161" s="20" t="s">
        <v>329</v>
      </c>
      <c r="B161" s="143" t="s">
        <v>199</v>
      </c>
      <c r="C161" s="150" t="s">
        <v>374</v>
      </c>
      <c r="D161" s="152" t="s">
        <v>282</v>
      </c>
      <c r="E161" s="151" t="n">
        <v>5786842</v>
      </c>
      <c r="F161" s="152" t="n">
        <v>11956099</v>
      </c>
      <c r="G161" s="151" t="n">
        <v>7</v>
      </c>
      <c r="H161" s="145" t="s">
        <v>33</v>
      </c>
      <c r="I161" s="152"/>
      <c r="J161" s="151" t="n">
        <v>25</v>
      </c>
      <c r="K161" s="145" t="n">
        <v>0</v>
      </c>
      <c r="L161" s="153" t="n">
        <v>380</v>
      </c>
      <c r="M161" s="150" t="n">
        <f aca="false">G161*0.095</f>
        <v>0.665</v>
      </c>
      <c r="N161" s="153" t="n">
        <f aca="false">L161-M161</f>
        <v>379.335</v>
      </c>
      <c r="O161" s="152" t="n">
        <v>1</v>
      </c>
      <c r="P161" s="153" t="n">
        <f aca="false">N161*O161</f>
        <v>379.335</v>
      </c>
      <c r="Q161" s="150" t="n">
        <v>16</v>
      </c>
      <c r="R161" s="153" t="n">
        <f aca="false">P161*Q161</f>
        <v>6069.36</v>
      </c>
      <c r="S161" s="154" t="n">
        <f aca="false">P161*3-0.01</f>
        <v>1137.995</v>
      </c>
      <c r="T161" s="153" t="n">
        <f aca="false">P161*2</f>
        <v>758.67</v>
      </c>
      <c r="U161" s="154"/>
      <c r="V161" s="156" t="n">
        <v>7966.03</v>
      </c>
      <c r="W161" s="20" t="n">
        <f aca="false">V161-T161</f>
        <v>7207.36</v>
      </c>
      <c r="X161" s="43" t="n">
        <f aca="false">V161-S161-T161</f>
        <v>6069.365</v>
      </c>
      <c r="Y161" s="152" t="s">
        <v>282</v>
      </c>
      <c r="Z161" s="20" t="s">
        <v>35</v>
      </c>
      <c r="AA161" s="20" t="s">
        <v>18</v>
      </c>
    </row>
    <row r="162" customFormat="false" ht="15" hidden="false" customHeight="false" outlineLevel="0" collapsed="false">
      <c r="A162" s="20" t="s">
        <v>329</v>
      </c>
      <c r="B162" s="143" t="s">
        <v>199</v>
      </c>
      <c r="C162" s="161" t="s">
        <v>375</v>
      </c>
      <c r="D162" s="152" t="s">
        <v>282</v>
      </c>
      <c r="E162" s="151" t="n">
        <v>5786843</v>
      </c>
      <c r="F162" s="158" t="n">
        <v>11956101</v>
      </c>
      <c r="G162" s="159" t="n">
        <v>2</v>
      </c>
      <c r="H162" s="145" t="s">
        <v>33</v>
      </c>
      <c r="I162" s="152"/>
      <c r="J162" s="151" t="n">
        <v>25</v>
      </c>
      <c r="K162" s="145" t="n">
        <v>0</v>
      </c>
      <c r="L162" s="160" t="n">
        <v>100</v>
      </c>
      <c r="M162" s="150" t="n">
        <f aca="false">G162*0.095</f>
        <v>0.19</v>
      </c>
      <c r="N162" s="153" t="n">
        <f aca="false">L162-M162</f>
        <v>99.81</v>
      </c>
      <c r="O162" s="152" t="n">
        <v>1</v>
      </c>
      <c r="P162" s="153" t="n">
        <f aca="false">N162*O162</f>
        <v>99.81</v>
      </c>
      <c r="Q162" s="150" t="n">
        <v>16</v>
      </c>
      <c r="R162" s="153" t="n">
        <f aca="false">P162*Q162</f>
        <v>1596.96</v>
      </c>
      <c r="S162" s="154" t="n">
        <f aca="false">P162*3</f>
        <v>299.43</v>
      </c>
      <c r="T162" s="153" t="n">
        <f aca="false">P162*2</f>
        <v>199.62</v>
      </c>
      <c r="U162" s="154"/>
      <c r="V162" s="156" t="n">
        <v>2096.01</v>
      </c>
      <c r="W162" s="20" t="n">
        <f aca="false">V162-T162</f>
        <v>1896.39</v>
      </c>
      <c r="X162" s="43" t="n">
        <f aca="false">V162-S162-T162</f>
        <v>1596.96</v>
      </c>
      <c r="Y162" s="152" t="s">
        <v>282</v>
      </c>
      <c r="Z162" s="20" t="s">
        <v>35</v>
      </c>
      <c r="AA162" s="20" t="s">
        <v>18</v>
      </c>
    </row>
    <row r="163" customFormat="false" ht="15" hidden="false" customHeight="false" outlineLevel="0" collapsed="false">
      <c r="A163" s="20" t="s">
        <v>329</v>
      </c>
      <c r="B163" s="143" t="s">
        <v>204</v>
      </c>
      <c r="C163" s="150" t="s">
        <v>376</v>
      </c>
      <c r="D163" s="152" t="s">
        <v>282</v>
      </c>
      <c r="E163" s="151" t="n">
        <v>5786844</v>
      </c>
      <c r="F163" s="152" t="n">
        <v>11955603</v>
      </c>
      <c r="G163" s="151" t="n">
        <v>4</v>
      </c>
      <c r="H163" s="145" t="s">
        <v>33</v>
      </c>
      <c r="I163" s="152"/>
      <c r="J163" s="151" t="n">
        <v>25</v>
      </c>
      <c r="K163" s="145" t="n">
        <v>0</v>
      </c>
      <c r="L163" s="153" t="n">
        <v>208</v>
      </c>
      <c r="M163" s="150" t="n">
        <f aca="false">G163*0.095</f>
        <v>0.38</v>
      </c>
      <c r="N163" s="153" t="n">
        <f aca="false">L163-M163</f>
        <v>207.62</v>
      </c>
      <c r="O163" s="152" t="n">
        <v>1</v>
      </c>
      <c r="P163" s="153" t="n">
        <f aca="false">N163*O163</f>
        <v>207.62</v>
      </c>
      <c r="Q163" s="150" t="n">
        <v>16</v>
      </c>
      <c r="R163" s="153" t="n">
        <f aca="false">P163*Q163</f>
        <v>3321.92</v>
      </c>
      <c r="S163" s="154" t="n">
        <f aca="false">P163*3</f>
        <v>622.86</v>
      </c>
      <c r="T163" s="153" t="n">
        <f aca="false">P163*2</f>
        <v>415.24</v>
      </c>
      <c r="U163" s="154"/>
      <c r="V163" s="156" t="n">
        <v>4360.02</v>
      </c>
      <c r="W163" s="20" t="n">
        <f aca="false">V163-T163</f>
        <v>3944.78</v>
      </c>
      <c r="X163" s="43" t="n">
        <f aca="false">V163-S163-T163</f>
        <v>3321.92</v>
      </c>
      <c r="Y163" s="152" t="s">
        <v>282</v>
      </c>
      <c r="Z163" s="20" t="s">
        <v>35</v>
      </c>
      <c r="AA163" s="20" t="s">
        <v>18</v>
      </c>
    </row>
    <row r="164" customFormat="false" ht="15" hidden="false" customHeight="false" outlineLevel="0" collapsed="false">
      <c r="A164" s="20" t="s">
        <v>329</v>
      </c>
      <c r="B164" s="143" t="s">
        <v>204</v>
      </c>
      <c r="C164" s="161" t="s">
        <v>377</v>
      </c>
      <c r="D164" s="152" t="s">
        <v>282</v>
      </c>
      <c r="E164" s="151" t="n">
        <v>5786845</v>
      </c>
      <c r="F164" s="158" t="n">
        <v>11955604</v>
      </c>
      <c r="G164" s="159" t="n">
        <v>24</v>
      </c>
      <c r="H164" s="145" t="s">
        <v>33</v>
      </c>
      <c r="I164" s="152"/>
      <c r="J164" s="151" t="n">
        <v>25</v>
      </c>
      <c r="K164" s="145" t="n">
        <v>0</v>
      </c>
      <c r="L164" s="160" t="n">
        <v>1321</v>
      </c>
      <c r="M164" s="150" t="n">
        <f aca="false">G164*0.095</f>
        <v>2.28</v>
      </c>
      <c r="N164" s="153" t="n">
        <f aca="false">L164-M164</f>
        <v>1318.72</v>
      </c>
      <c r="O164" s="152" t="n">
        <v>1</v>
      </c>
      <c r="P164" s="153" t="n">
        <f aca="false">N164*O164</f>
        <v>1318.72</v>
      </c>
      <c r="Q164" s="150" t="n">
        <v>16</v>
      </c>
      <c r="R164" s="153" t="n">
        <f aca="false">P164*Q164</f>
        <v>21099.52</v>
      </c>
      <c r="S164" s="154" t="n">
        <f aca="false">P164*3</f>
        <v>3956.16</v>
      </c>
      <c r="T164" s="153" t="n">
        <f aca="false">P164*2</f>
        <v>2637.44</v>
      </c>
      <c r="U164" s="154"/>
      <c r="V164" s="156" t="n">
        <v>27693.12</v>
      </c>
      <c r="W164" s="20" t="n">
        <f aca="false">V164-T164</f>
        <v>25055.68</v>
      </c>
      <c r="X164" s="43" t="n">
        <f aca="false">V164-S164-T164</f>
        <v>21099.52</v>
      </c>
      <c r="Y164" s="152" t="s">
        <v>282</v>
      </c>
      <c r="Z164" s="20" t="s">
        <v>35</v>
      </c>
      <c r="AA164" s="20" t="s">
        <v>18</v>
      </c>
    </row>
    <row r="165" customFormat="false" ht="15" hidden="false" customHeight="false" outlineLevel="0" collapsed="false">
      <c r="A165" s="20" t="s">
        <v>329</v>
      </c>
      <c r="B165" s="143" t="s">
        <v>204</v>
      </c>
      <c r="C165" s="150" t="s">
        <v>378</v>
      </c>
      <c r="D165" s="152" t="s">
        <v>282</v>
      </c>
      <c r="E165" s="151" t="n">
        <v>5786846</v>
      </c>
      <c r="F165" s="152" t="n">
        <v>11955605</v>
      </c>
      <c r="G165" s="151" t="n">
        <v>5</v>
      </c>
      <c r="H165" s="145" t="s">
        <v>33</v>
      </c>
      <c r="I165" s="152"/>
      <c r="J165" s="151" t="n">
        <v>25</v>
      </c>
      <c r="K165" s="145" t="n">
        <v>0</v>
      </c>
      <c r="L165" s="153" t="n">
        <v>250</v>
      </c>
      <c r="M165" s="150" t="n">
        <f aca="false">G165*0.095</f>
        <v>0.475</v>
      </c>
      <c r="N165" s="153" t="n">
        <f aca="false">L165-M165</f>
        <v>249.525</v>
      </c>
      <c r="O165" s="152" t="n">
        <v>1</v>
      </c>
      <c r="P165" s="153" t="n">
        <f aca="false">N165*O165</f>
        <v>249.525</v>
      </c>
      <c r="Q165" s="150" t="n">
        <v>16</v>
      </c>
      <c r="R165" s="153" t="n">
        <f aca="false">P165*Q165</f>
        <v>3992.4</v>
      </c>
      <c r="S165" s="154" t="n">
        <f aca="false">P165*3</f>
        <v>748.575</v>
      </c>
      <c r="T165" s="153" t="n">
        <f aca="false">P165*2</f>
        <v>499.05</v>
      </c>
      <c r="U165" s="154"/>
      <c r="V165" s="156" t="n">
        <v>5240.03</v>
      </c>
      <c r="W165" s="20" t="n">
        <f aca="false">V165-T165</f>
        <v>4740.98</v>
      </c>
      <c r="X165" s="43" t="n">
        <f aca="false">V165-S165-T165</f>
        <v>3992.405</v>
      </c>
      <c r="Y165" s="152" t="s">
        <v>282</v>
      </c>
      <c r="Z165" s="20" t="s">
        <v>35</v>
      </c>
      <c r="AA165" s="20" t="s">
        <v>18</v>
      </c>
    </row>
    <row r="166" customFormat="false" ht="15" hidden="false" customHeight="false" outlineLevel="0" collapsed="false">
      <c r="A166" s="20" t="s">
        <v>329</v>
      </c>
      <c r="B166" s="143" t="s">
        <v>204</v>
      </c>
      <c r="C166" s="161" t="s">
        <v>379</v>
      </c>
      <c r="D166" s="152" t="s">
        <v>282</v>
      </c>
      <c r="E166" s="151" t="n">
        <v>5786847</v>
      </c>
      <c r="F166" s="158" t="n">
        <v>11955608</v>
      </c>
      <c r="G166" s="159" t="n">
        <v>24</v>
      </c>
      <c r="H166" s="145" t="s">
        <v>33</v>
      </c>
      <c r="I166" s="152"/>
      <c r="J166" s="151" t="n">
        <v>25</v>
      </c>
      <c r="K166" s="145" t="n">
        <v>0</v>
      </c>
      <c r="L166" s="160" t="n">
        <v>1167</v>
      </c>
      <c r="M166" s="150" t="n">
        <f aca="false">G166*0.095</f>
        <v>2.28</v>
      </c>
      <c r="N166" s="153" t="n">
        <f aca="false">L166-M166</f>
        <v>1164.72</v>
      </c>
      <c r="O166" s="152" t="n">
        <v>1</v>
      </c>
      <c r="P166" s="153" t="n">
        <f aca="false">N166*O166</f>
        <v>1164.72</v>
      </c>
      <c r="Q166" s="150" t="n">
        <v>16</v>
      </c>
      <c r="R166" s="153" t="n">
        <f aca="false">P166*Q166</f>
        <v>18635.52</v>
      </c>
      <c r="S166" s="154" t="n">
        <f aca="false">P166*3</f>
        <v>3494.16</v>
      </c>
      <c r="T166" s="153" t="n">
        <f aca="false">P166*2</f>
        <v>2329.44</v>
      </c>
      <c r="U166" s="154"/>
      <c r="V166" s="156" t="n">
        <v>24459.12</v>
      </c>
      <c r="W166" s="20" t="n">
        <f aca="false">V166-T166</f>
        <v>22129.68</v>
      </c>
      <c r="X166" s="43" t="n">
        <f aca="false">V166-S166-T166</f>
        <v>18635.52</v>
      </c>
      <c r="Y166" s="152" t="s">
        <v>282</v>
      </c>
      <c r="Z166" s="20" t="s">
        <v>35</v>
      </c>
      <c r="AA166" s="20" t="s">
        <v>18</v>
      </c>
    </row>
    <row r="167" customFormat="false" ht="15" hidden="false" customHeight="false" outlineLevel="0" collapsed="false">
      <c r="A167" s="20" t="s">
        <v>329</v>
      </c>
      <c r="B167" s="143" t="s">
        <v>204</v>
      </c>
      <c r="C167" s="150" t="s">
        <v>380</v>
      </c>
      <c r="D167" s="152" t="s">
        <v>282</v>
      </c>
      <c r="E167" s="151" t="n">
        <v>5786848</v>
      </c>
      <c r="F167" s="152" t="n">
        <v>11955609</v>
      </c>
      <c r="G167" s="151" t="n">
        <v>4</v>
      </c>
      <c r="H167" s="145" t="s">
        <v>33</v>
      </c>
      <c r="I167" s="152"/>
      <c r="J167" s="151" t="n">
        <v>25</v>
      </c>
      <c r="K167" s="145" t="n">
        <v>0</v>
      </c>
      <c r="L167" s="153" t="n">
        <v>200</v>
      </c>
      <c r="M167" s="150" t="n">
        <f aca="false">G167*0.095</f>
        <v>0.38</v>
      </c>
      <c r="N167" s="153" t="n">
        <f aca="false">L167-M167</f>
        <v>199.62</v>
      </c>
      <c r="O167" s="152" t="n">
        <v>1</v>
      </c>
      <c r="P167" s="153" t="n">
        <f aca="false">N167*O167</f>
        <v>199.62</v>
      </c>
      <c r="Q167" s="150" t="n">
        <v>16</v>
      </c>
      <c r="R167" s="153" t="n">
        <f aca="false">P167*Q167</f>
        <v>3193.92</v>
      </c>
      <c r="S167" s="154" t="n">
        <f aca="false">P167*3</f>
        <v>598.86</v>
      </c>
      <c r="T167" s="153" t="n">
        <f aca="false">P167*2</f>
        <v>399.24</v>
      </c>
      <c r="U167" s="154"/>
      <c r="V167" s="156" t="n">
        <v>4192.02</v>
      </c>
      <c r="W167" s="20" t="n">
        <f aca="false">V167-T167</f>
        <v>3792.78</v>
      </c>
      <c r="X167" s="43" t="n">
        <f aca="false">V167-S167-T167</f>
        <v>3193.92</v>
      </c>
      <c r="Y167" s="152" t="s">
        <v>282</v>
      </c>
      <c r="Z167" s="20" t="s">
        <v>35</v>
      </c>
      <c r="AA167" s="20" t="s">
        <v>18</v>
      </c>
    </row>
    <row r="168" customFormat="false" ht="15" hidden="false" customHeight="false" outlineLevel="0" collapsed="false">
      <c r="A168" s="20" t="s">
        <v>329</v>
      </c>
      <c r="B168" s="143" t="s">
        <v>204</v>
      </c>
      <c r="C168" s="150" t="s">
        <v>381</v>
      </c>
      <c r="D168" s="152" t="s">
        <v>282</v>
      </c>
      <c r="E168" s="151" t="n">
        <v>5786849</v>
      </c>
      <c r="F168" s="152" t="n">
        <v>11955607</v>
      </c>
      <c r="G168" s="151" t="n">
        <v>13</v>
      </c>
      <c r="H168" s="145" t="s">
        <v>33</v>
      </c>
      <c r="I168" s="152"/>
      <c r="J168" s="151" t="n">
        <v>25</v>
      </c>
      <c r="K168" s="145" t="n">
        <v>0</v>
      </c>
      <c r="L168" s="153" t="n">
        <v>680</v>
      </c>
      <c r="M168" s="150" t="n">
        <f aca="false">G168*0.095</f>
        <v>1.235</v>
      </c>
      <c r="N168" s="153" t="n">
        <f aca="false">L168-M168</f>
        <v>678.765</v>
      </c>
      <c r="O168" s="152" t="n">
        <v>1</v>
      </c>
      <c r="P168" s="153" t="n">
        <f aca="false">N168*O168</f>
        <v>678.765</v>
      </c>
      <c r="Q168" s="150" t="n">
        <v>16</v>
      </c>
      <c r="R168" s="153" t="n">
        <f aca="false">P168*Q168</f>
        <v>10860.24</v>
      </c>
      <c r="S168" s="154" t="n">
        <f aca="false">P168*3</f>
        <v>2036.295</v>
      </c>
      <c r="T168" s="153" t="n">
        <f aca="false">P168*2</f>
        <v>1357.53</v>
      </c>
      <c r="U168" s="154"/>
      <c r="V168" s="156" t="n">
        <v>14254.07</v>
      </c>
      <c r="W168" s="20" t="n">
        <f aca="false">V168-T168</f>
        <v>12896.54</v>
      </c>
      <c r="X168" s="43" t="n">
        <f aca="false">V168-S168-T168</f>
        <v>10860.245</v>
      </c>
      <c r="Y168" s="152" t="s">
        <v>282</v>
      </c>
      <c r="Z168" s="20" t="s">
        <v>35</v>
      </c>
      <c r="AA168" s="20" t="s">
        <v>18</v>
      </c>
    </row>
    <row r="169" customFormat="false" ht="15" hidden="false" customHeight="false" outlineLevel="0" collapsed="false">
      <c r="A169" s="20" t="s">
        <v>329</v>
      </c>
      <c r="B169" s="143" t="s">
        <v>204</v>
      </c>
      <c r="C169" s="150" t="s">
        <v>382</v>
      </c>
      <c r="D169" s="152" t="s">
        <v>282</v>
      </c>
      <c r="E169" s="151" t="n">
        <v>5786850</v>
      </c>
      <c r="F169" s="152" t="n">
        <v>11955606</v>
      </c>
      <c r="G169" s="151" t="n">
        <v>16</v>
      </c>
      <c r="H169" s="145" t="s">
        <v>33</v>
      </c>
      <c r="I169" s="152"/>
      <c r="J169" s="151" t="n">
        <v>25</v>
      </c>
      <c r="K169" s="145" t="n">
        <v>0</v>
      </c>
      <c r="L169" s="153" t="n">
        <v>761</v>
      </c>
      <c r="M169" s="150" t="n">
        <f aca="false">G169*0.095</f>
        <v>1.52</v>
      </c>
      <c r="N169" s="153" t="n">
        <f aca="false">L169-M169</f>
        <v>759.48</v>
      </c>
      <c r="O169" s="152" t="n">
        <v>1</v>
      </c>
      <c r="P169" s="153" t="n">
        <f aca="false">N169*O169</f>
        <v>759.48</v>
      </c>
      <c r="Q169" s="150" t="n">
        <v>16</v>
      </c>
      <c r="R169" s="153" t="n">
        <f aca="false">P169*Q169</f>
        <v>12151.68</v>
      </c>
      <c r="S169" s="154" t="n">
        <f aca="false">P169*3</f>
        <v>2278.44</v>
      </c>
      <c r="T169" s="153" t="n">
        <f aca="false">P169*2</f>
        <v>1518.96</v>
      </c>
      <c r="U169" s="154"/>
      <c r="V169" s="156" t="n">
        <v>15949.08</v>
      </c>
      <c r="W169" s="20" t="n">
        <f aca="false">V169-T169</f>
        <v>14430.12</v>
      </c>
      <c r="X169" s="43" t="n">
        <f aca="false">V169-S169-T169</f>
        <v>12151.68</v>
      </c>
      <c r="Y169" s="152" t="s">
        <v>282</v>
      </c>
      <c r="Z169" s="20" t="s">
        <v>35</v>
      </c>
      <c r="AA169" s="20" t="s">
        <v>18</v>
      </c>
    </row>
    <row r="170" customFormat="false" ht="15" hidden="false" customHeight="false" outlineLevel="0" collapsed="false">
      <c r="A170" s="20" t="s">
        <v>329</v>
      </c>
      <c r="B170" s="143" t="s">
        <v>204</v>
      </c>
      <c r="C170" s="150" t="s">
        <v>383</v>
      </c>
      <c r="D170" s="152" t="s">
        <v>282</v>
      </c>
      <c r="E170" s="151" t="n">
        <v>5786851</v>
      </c>
      <c r="F170" s="152" t="n">
        <v>11955614</v>
      </c>
      <c r="G170" s="151" t="n">
        <v>16</v>
      </c>
      <c r="H170" s="145" t="s">
        <v>33</v>
      </c>
      <c r="I170" s="152"/>
      <c r="J170" s="151" t="n">
        <v>25</v>
      </c>
      <c r="K170" s="145" t="n">
        <v>0</v>
      </c>
      <c r="L170" s="153" t="n">
        <v>907</v>
      </c>
      <c r="M170" s="150" t="n">
        <f aca="false">G170*0.095</f>
        <v>1.52</v>
      </c>
      <c r="N170" s="153" t="n">
        <f aca="false">L170-M170</f>
        <v>905.48</v>
      </c>
      <c r="O170" s="152" t="n">
        <v>1</v>
      </c>
      <c r="P170" s="153" t="n">
        <f aca="false">N170*O170</f>
        <v>905.48</v>
      </c>
      <c r="Q170" s="150" t="n">
        <v>16</v>
      </c>
      <c r="R170" s="153" t="n">
        <f aca="false">P170*Q170</f>
        <v>14487.68</v>
      </c>
      <c r="S170" s="154" t="n">
        <f aca="false">P170*3</f>
        <v>2716.44</v>
      </c>
      <c r="T170" s="153" t="n">
        <f aca="false">P170*2</f>
        <v>1810.96</v>
      </c>
      <c r="U170" s="154"/>
      <c r="V170" s="156" t="n">
        <v>19015.08</v>
      </c>
      <c r="W170" s="20" t="n">
        <f aca="false">V170-T170</f>
        <v>17204.12</v>
      </c>
      <c r="X170" s="43" t="n">
        <f aca="false">V170-S170-T170</f>
        <v>14487.68</v>
      </c>
      <c r="Y170" s="152" t="s">
        <v>282</v>
      </c>
      <c r="Z170" s="20" t="s">
        <v>35</v>
      </c>
      <c r="AA170" s="20" t="s">
        <v>18</v>
      </c>
    </row>
    <row r="171" customFormat="false" ht="15" hidden="false" customHeight="false" outlineLevel="0" collapsed="false">
      <c r="A171" s="20" t="s">
        <v>329</v>
      </c>
      <c r="B171" s="143" t="s">
        <v>204</v>
      </c>
      <c r="C171" s="150" t="s">
        <v>384</v>
      </c>
      <c r="D171" s="152" t="s">
        <v>282</v>
      </c>
      <c r="E171" s="151" t="n">
        <v>5786852</v>
      </c>
      <c r="F171" s="152" t="n">
        <v>11955615</v>
      </c>
      <c r="G171" s="151" t="n">
        <v>5</v>
      </c>
      <c r="H171" s="145" t="s">
        <v>33</v>
      </c>
      <c r="I171" s="152"/>
      <c r="J171" s="151" t="n">
        <v>25</v>
      </c>
      <c r="K171" s="145" t="n">
        <v>0</v>
      </c>
      <c r="L171" s="153" t="n">
        <v>261</v>
      </c>
      <c r="M171" s="150" t="n">
        <f aca="false">G171*0.095</f>
        <v>0.475</v>
      </c>
      <c r="N171" s="153" t="n">
        <f aca="false">L171-M171</f>
        <v>260.525</v>
      </c>
      <c r="O171" s="152" t="n">
        <v>1</v>
      </c>
      <c r="P171" s="153" t="n">
        <f aca="false">N171*O171</f>
        <v>260.525</v>
      </c>
      <c r="Q171" s="150" t="n">
        <v>16</v>
      </c>
      <c r="R171" s="153" t="n">
        <f aca="false">P171*Q171</f>
        <v>4168.4</v>
      </c>
      <c r="S171" s="154" t="n">
        <f aca="false">P171*3</f>
        <v>781.575</v>
      </c>
      <c r="T171" s="153" t="n">
        <f aca="false">P171*2</f>
        <v>521.05</v>
      </c>
      <c r="U171" s="154"/>
      <c r="V171" s="156" t="n">
        <v>5471.03</v>
      </c>
      <c r="W171" s="20" t="n">
        <f aca="false">V171-T171</f>
        <v>4949.98</v>
      </c>
      <c r="X171" s="43" t="n">
        <f aca="false">V171-S171-T171</f>
        <v>4168.405</v>
      </c>
      <c r="Y171" s="152" t="s">
        <v>282</v>
      </c>
      <c r="Z171" s="20" t="s">
        <v>35</v>
      </c>
      <c r="AA171" s="20" t="s">
        <v>18</v>
      </c>
    </row>
    <row r="172" customFormat="false" ht="15" hidden="false" customHeight="false" outlineLevel="0" collapsed="false">
      <c r="A172" s="20" t="s">
        <v>329</v>
      </c>
      <c r="B172" s="143" t="s">
        <v>204</v>
      </c>
      <c r="C172" s="150" t="s">
        <v>385</v>
      </c>
      <c r="D172" s="152" t="s">
        <v>282</v>
      </c>
      <c r="E172" s="151" t="n">
        <v>5786853</v>
      </c>
      <c r="F172" s="152" t="n">
        <v>11955613</v>
      </c>
      <c r="G172" s="151" t="n">
        <v>10</v>
      </c>
      <c r="H172" s="145" t="s">
        <v>33</v>
      </c>
      <c r="I172" s="152"/>
      <c r="J172" s="151" t="n">
        <v>25</v>
      </c>
      <c r="K172" s="145" t="n">
        <v>0</v>
      </c>
      <c r="L172" s="153" t="n">
        <v>586</v>
      </c>
      <c r="M172" s="150" t="n">
        <f aca="false">G172*0.095</f>
        <v>0.95</v>
      </c>
      <c r="N172" s="153" t="n">
        <f aca="false">L172-M172</f>
        <v>585.05</v>
      </c>
      <c r="O172" s="152" t="n">
        <v>1</v>
      </c>
      <c r="P172" s="153" t="n">
        <f aca="false">N172*O172</f>
        <v>585.05</v>
      </c>
      <c r="Q172" s="150" t="n">
        <v>16</v>
      </c>
      <c r="R172" s="153" t="n">
        <f aca="false">P172*Q172</f>
        <v>9360.8</v>
      </c>
      <c r="S172" s="154" t="n">
        <f aca="false">P172*3</f>
        <v>1755.15</v>
      </c>
      <c r="T172" s="153" t="n">
        <f aca="false">P172*2</f>
        <v>1170.1</v>
      </c>
      <c r="U172" s="154"/>
      <c r="V172" s="156" t="n">
        <v>12286.05</v>
      </c>
      <c r="W172" s="20" t="n">
        <f aca="false">V172-T172</f>
        <v>11115.95</v>
      </c>
      <c r="X172" s="43" t="n">
        <f aca="false">V172-S172-T172</f>
        <v>9360.8</v>
      </c>
      <c r="Y172" s="152" t="s">
        <v>282</v>
      </c>
      <c r="Z172" s="20" t="s">
        <v>35</v>
      </c>
      <c r="AA172" s="20" t="s">
        <v>18</v>
      </c>
    </row>
    <row r="173" customFormat="false" ht="15" hidden="false" customHeight="false" outlineLevel="0" collapsed="false">
      <c r="A173" s="20" t="s">
        <v>329</v>
      </c>
      <c r="B173" s="143" t="s">
        <v>204</v>
      </c>
      <c r="C173" s="150" t="s">
        <v>386</v>
      </c>
      <c r="D173" s="152" t="s">
        <v>282</v>
      </c>
      <c r="E173" s="151" t="n">
        <v>5786854</v>
      </c>
      <c r="F173" s="152" t="n">
        <v>11955616</v>
      </c>
      <c r="G173" s="151" t="n">
        <v>10</v>
      </c>
      <c r="H173" s="145" t="s">
        <v>33</v>
      </c>
      <c r="I173" s="152"/>
      <c r="J173" s="151" t="n">
        <v>25</v>
      </c>
      <c r="K173" s="145" t="n">
        <v>0</v>
      </c>
      <c r="L173" s="153" t="n">
        <v>553</v>
      </c>
      <c r="M173" s="150" t="n">
        <f aca="false">G173*0.095</f>
        <v>0.95</v>
      </c>
      <c r="N173" s="153" t="n">
        <f aca="false">L173-M173</f>
        <v>552.05</v>
      </c>
      <c r="O173" s="152" t="n">
        <v>1</v>
      </c>
      <c r="P173" s="153" t="n">
        <f aca="false">N173*O173</f>
        <v>552.05</v>
      </c>
      <c r="Q173" s="150" t="n">
        <v>16</v>
      </c>
      <c r="R173" s="153" t="n">
        <f aca="false">P173*Q173</f>
        <v>8832.8</v>
      </c>
      <c r="S173" s="154" t="n">
        <f aca="false">P173*3</f>
        <v>1656.15</v>
      </c>
      <c r="T173" s="153" t="n">
        <f aca="false">P173*2</f>
        <v>1104.1</v>
      </c>
      <c r="U173" s="154"/>
      <c r="V173" s="156" t="n">
        <v>11593.05</v>
      </c>
      <c r="W173" s="20" t="n">
        <f aca="false">V173-T173</f>
        <v>10488.95</v>
      </c>
      <c r="X173" s="43" t="n">
        <f aca="false">V173-S173-T173</f>
        <v>8832.8</v>
      </c>
      <c r="Y173" s="152" t="s">
        <v>282</v>
      </c>
      <c r="Z173" s="20" t="s">
        <v>35</v>
      </c>
      <c r="AA173" s="20" t="s">
        <v>18</v>
      </c>
    </row>
    <row r="174" customFormat="false" ht="15" hidden="false" customHeight="false" outlineLevel="0" collapsed="false">
      <c r="A174" s="20" t="s">
        <v>329</v>
      </c>
      <c r="B174" s="143" t="s">
        <v>204</v>
      </c>
      <c r="C174" s="150" t="s">
        <v>387</v>
      </c>
      <c r="D174" s="152" t="s">
        <v>282</v>
      </c>
      <c r="E174" s="151" t="n">
        <v>5786855</v>
      </c>
      <c r="F174" s="152" t="n">
        <v>11955610</v>
      </c>
      <c r="G174" s="151" t="n">
        <v>24</v>
      </c>
      <c r="H174" s="145" t="s">
        <v>33</v>
      </c>
      <c r="I174" s="152"/>
      <c r="J174" s="151" t="n">
        <v>25</v>
      </c>
      <c r="K174" s="145" t="n">
        <v>0</v>
      </c>
      <c r="L174" s="153" t="n">
        <v>1362</v>
      </c>
      <c r="M174" s="150" t="n">
        <f aca="false">G174*0.095</f>
        <v>2.28</v>
      </c>
      <c r="N174" s="153" t="n">
        <f aca="false">L174-M174</f>
        <v>1359.72</v>
      </c>
      <c r="O174" s="152" t="n">
        <v>1</v>
      </c>
      <c r="P174" s="153" t="n">
        <f aca="false">N174*O174</f>
        <v>1359.72</v>
      </c>
      <c r="Q174" s="150" t="n">
        <v>16</v>
      </c>
      <c r="R174" s="153" t="n">
        <f aca="false">P174*Q174</f>
        <v>21755.52</v>
      </c>
      <c r="S174" s="154" t="n">
        <f aca="false">P174*3</f>
        <v>4079.16</v>
      </c>
      <c r="T174" s="153" t="n">
        <f aca="false">P174*2</f>
        <v>2719.44</v>
      </c>
      <c r="U174" s="154"/>
      <c r="V174" s="156" t="n">
        <v>28554.12</v>
      </c>
      <c r="W174" s="20" t="n">
        <f aca="false">V174-T174</f>
        <v>25834.68</v>
      </c>
      <c r="X174" s="43" t="n">
        <f aca="false">V174-S174-T174</f>
        <v>21755.52</v>
      </c>
      <c r="Y174" s="152" t="s">
        <v>282</v>
      </c>
      <c r="Z174" s="20" t="s">
        <v>35</v>
      </c>
      <c r="AA174" s="20" t="s">
        <v>18</v>
      </c>
    </row>
    <row r="175" customFormat="false" ht="15" hidden="false" customHeight="false" outlineLevel="0" collapsed="false">
      <c r="A175" s="20" t="s">
        <v>329</v>
      </c>
      <c r="B175" s="143" t="s">
        <v>204</v>
      </c>
      <c r="C175" s="150" t="s">
        <v>388</v>
      </c>
      <c r="D175" s="152" t="s">
        <v>282</v>
      </c>
      <c r="E175" s="151" t="n">
        <v>5786856</v>
      </c>
      <c r="F175" s="152" t="n">
        <v>11955617</v>
      </c>
      <c r="G175" s="151" t="n">
        <v>24</v>
      </c>
      <c r="H175" s="145" t="s">
        <v>33</v>
      </c>
      <c r="I175" s="152"/>
      <c r="J175" s="151" t="n">
        <v>25</v>
      </c>
      <c r="K175" s="145" t="n">
        <v>0</v>
      </c>
      <c r="L175" s="153" t="n">
        <v>1261</v>
      </c>
      <c r="M175" s="150" t="n">
        <f aca="false">G175*0.095</f>
        <v>2.28</v>
      </c>
      <c r="N175" s="153" t="n">
        <f aca="false">L175-M175</f>
        <v>1258.72</v>
      </c>
      <c r="O175" s="152" t="n">
        <v>1</v>
      </c>
      <c r="P175" s="153" t="n">
        <f aca="false">N175*O175</f>
        <v>1258.72</v>
      </c>
      <c r="Q175" s="150" t="n">
        <v>16</v>
      </c>
      <c r="R175" s="153" t="n">
        <f aca="false">P175*Q175</f>
        <v>20139.52</v>
      </c>
      <c r="S175" s="154" t="n">
        <f aca="false">P175*3</f>
        <v>3776.16</v>
      </c>
      <c r="T175" s="153" t="n">
        <f aca="false">P175*2</f>
        <v>2517.44</v>
      </c>
      <c r="U175" s="154"/>
      <c r="V175" s="156" t="n">
        <v>26433.12</v>
      </c>
      <c r="W175" s="20" t="n">
        <f aca="false">V175-T175</f>
        <v>23915.68</v>
      </c>
      <c r="X175" s="43" t="n">
        <f aca="false">V175-S175-T175</f>
        <v>20139.52</v>
      </c>
      <c r="Y175" s="152" t="s">
        <v>282</v>
      </c>
      <c r="Z175" s="20" t="s">
        <v>35</v>
      </c>
      <c r="AA175" s="20" t="s">
        <v>18</v>
      </c>
    </row>
    <row r="176" customFormat="false" ht="15" hidden="false" customHeight="false" outlineLevel="0" collapsed="false">
      <c r="A176" s="20" t="s">
        <v>329</v>
      </c>
      <c r="B176" s="143" t="s">
        <v>204</v>
      </c>
      <c r="C176" s="150" t="s">
        <v>389</v>
      </c>
      <c r="D176" s="152" t="s">
        <v>282</v>
      </c>
      <c r="E176" s="151" t="n">
        <v>5786857</v>
      </c>
      <c r="F176" s="152" t="n">
        <v>11955621</v>
      </c>
      <c r="G176" s="151" t="n">
        <v>10</v>
      </c>
      <c r="H176" s="145" t="s">
        <v>33</v>
      </c>
      <c r="I176" s="152"/>
      <c r="J176" s="151" t="n">
        <v>25</v>
      </c>
      <c r="K176" s="145" t="n">
        <v>0</v>
      </c>
      <c r="L176" s="153" t="n">
        <v>536</v>
      </c>
      <c r="M176" s="150" t="n">
        <f aca="false">G176*0.095</f>
        <v>0.95</v>
      </c>
      <c r="N176" s="153" t="n">
        <f aca="false">L176-M176</f>
        <v>535.05</v>
      </c>
      <c r="O176" s="152" t="n">
        <v>1</v>
      </c>
      <c r="P176" s="153" t="n">
        <f aca="false">N176*O176</f>
        <v>535.05</v>
      </c>
      <c r="Q176" s="150" t="n">
        <v>16</v>
      </c>
      <c r="R176" s="153" t="n">
        <f aca="false">P176*Q176</f>
        <v>8560.8</v>
      </c>
      <c r="S176" s="154" t="n">
        <f aca="false">P176*3</f>
        <v>1605.15</v>
      </c>
      <c r="T176" s="153" t="n">
        <f aca="false">P176*2</f>
        <v>1070.1</v>
      </c>
      <c r="U176" s="154"/>
      <c r="V176" s="156" t="n">
        <v>11236.05</v>
      </c>
      <c r="W176" s="20" t="n">
        <f aca="false">V176-T176</f>
        <v>10165.95</v>
      </c>
      <c r="X176" s="43" t="n">
        <f aca="false">V176-S176-T176</f>
        <v>8560.8</v>
      </c>
      <c r="Y176" s="152" t="s">
        <v>282</v>
      </c>
      <c r="Z176" s="20" t="s">
        <v>35</v>
      </c>
      <c r="AA176" s="20" t="s">
        <v>18</v>
      </c>
    </row>
    <row r="177" customFormat="false" ht="15" hidden="false" customHeight="false" outlineLevel="0" collapsed="false">
      <c r="A177" s="20" t="s">
        <v>329</v>
      </c>
      <c r="B177" s="143" t="s">
        <v>204</v>
      </c>
      <c r="C177" s="150" t="s">
        <v>390</v>
      </c>
      <c r="D177" s="152" t="s">
        <v>282</v>
      </c>
      <c r="E177" s="151" t="n">
        <v>5786858</v>
      </c>
      <c r="F177" s="152" t="n">
        <v>11955622</v>
      </c>
      <c r="G177" s="151" t="n">
        <v>12</v>
      </c>
      <c r="H177" s="145" t="s">
        <v>33</v>
      </c>
      <c r="I177" s="152"/>
      <c r="J177" s="151" t="n">
        <v>25</v>
      </c>
      <c r="K177" s="145" t="n">
        <v>0</v>
      </c>
      <c r="L177" s="153" t="n">
        <v>694</v>
      </c>
      <c r="M177" s="150" t="n">
        <f aca="false">G177*0.095</f>
        <v>1.14</v>
      </c>
      <c r="N177" s="153" t="n">
        <f aca="false">L177-M177</f>
        <v>692.86</v>
      </c>
      <c r="O177" s="152" t="n">
        <v>1</v>
      </c>
      <c r="P177" s="153" t="n">
        <f aca="false">N177*O177</f>
        <v>692.86</v>
      </c>
      <c r="Q177" s="150" t="n">
        <v>16</v>
      </c>
      <c r="R177" s="153" t="n">
        <f aca="false">P177*Q177</f>
        <v>11085.76</v>
      </c>
      <c r="S177" s="154" t="n">
        <f aca="false">P177*3</f>
        <v>2078.58</v>
      </c>
      <c r="T177" s="153" t="n">
        <f aca="false">P177*2</f>
        <v>1385.72</v>
      </c>
      <c r="U177" s="154"/>
      <c r="V177" s="156" t="n">
        <v>14550.06</v>
      </c>
      <c r="W177" s="20" t="n">
        <f aca="false">V177-T177</f>
        <v>13164.34</v>
      </c>
      <c r="X177" s="43" t="n">
        <f aca="false">V177-S177-T177</f>
        <v>11085.76</v>
      </c>
      <c r="Y177" s="152" t="s">
        <v>282</v>
      </c>
      <c r="Z177" s="20" t="s">
        <v>35</v>
      </c>
      <c r="AA177" s="20" t="s">
        <v>18</v>
      </c>
    </row>
    <row r="178" customFormat="false" ht="15" hidden="false" customHeight="false" outlineLevel="0" collapsed="false">
      <c r="A178" s="20" t="s">
        <v>329</v>
      </c>
      <c r="B178" s="143" t="s">
        <v>204</v>
      </c>
      <c r="C178" s="150" t="s">
        <v>391</v>
      </c>
      <c r="D178" s="152" t="s">
        <v>282</v>
      </c>
      <c r="E178" s="151" t="n">
        <v>5786859</v>
      </c>
      <c r="F178" s="152" t="n">
        <v>11955619</v>
      </c>
      <c r="G178" s="151" t="n">
        <v>3</v>
      </c>
      <c r="H178" s="145" t="s">
        <v>33</v>
      </c>
      <c r="I178" s="152"/>
      <c r="J178" s="151" t="n">
        <v>25</v>
      </c>
      <c r="K178" s="145" t="n">
        <v>0</v>
      </c>
      <c r="L178" s="153" t="n">
        <v>147</v>
      </c>
      <c r="M178" s="150" t="n">
        <f aca="false">G178*0.095</f>
        <v>0.285</v>
      </c>
      <c r="N178" s="153" t="n">
        <f aca="false">L178-M178</f>
        <v>146.715</v>
      </c>
      <c r="O178" s="152" t="n">
        <v>1</v>
      </c>
      <c r="P178" s="153" t="n">
        <f aca="false">N178*O178</f>
        <v>146.715</v>
      </c>
      <c r="Q178" s="150" t="n">
        <v>16</v>
      </c>
      <c r="R178" s="153" t="n">
        <f aca="false">P178*Q178</f>
        <v>2347.44</v>
      </c>
      <c r="S178" s="154" t="n">
        <f aca="false">P178*3</f>
        <v>440.145</v>
      </c>
      <c r="T178" s="153" t="n">
        <f aca="false">P178*2</f>
        <v>293.43</v>
      </c>
      <c r="U178" s="154"/>
      <c r="V178" s="156" t="n">
        <v>3081.01</v>
      </c>
      <c r="W178" s="20" t="n">
        <f aca="false">V178-T178</f>
        <v>2787.58</v>
      </c>
      <c r="X178" s="43" t="n">
        <f aca="false">V178-S178-T178</f>
        <v>2347.435</v>
      </c>
      <c r="Y178" s="152" t="s">
        <v>282</v>
      </c>
      <c r="Z178" s="20" t="s">
        <v>35</v>
      </c>
      <c r="AA178" s="20" t="s">
        <v>18</v>
      </c>
    </row>
    <row r="179" customFormat="false" ht="15" hidden="false" customHeight="false" outlineLevel="0" collapsed="false">
      <c r="A179" s="20" t="s">
        <v>329</v>
      </c>
      <c r="B179" s="143" t="s">
        <v>204</v>
      </c>
      <c r="C179" s="150" t="s">
        <v>392</v>
      </c>
      <c r="D179" s="152" t="s">
        <v>282</v>
      </c>
      <c r="E179" s="151" t="n">
        <v>5786860</v>
      </c>
      <c r="F179" s="152" t="n">
        <v>11955611</v>
      </c>
      <c r="G179" s="151" t="n">
        <v>1</v>
      </c>
      <c r="H179" s="145" t="s">
        <v>33</v>
      </c>
      <c r="I179" s="152"/>
      <c r="J179" s="151" t="n">
        <v>25</v>
      </c>
      <c r="K179" s="145" t="n">
        <v>0</v>
      </c>
      <c r="L179" s="153" t="n">
        <v>43</v>
      </c>
      <c r="M179" s="150" t="n">
        <f aca="false">G179*0.095</f>
        <v>0.095</v>
      </c>
      <c r="N179" s="153" t="n">
        <f aca="false">L179-M179</f>
        <v>42.905</v>
      </c>
      <c r="O179" s="152" t="n">
        <v>1</v>
      </c>
      <c r="P179" s="153" t="n">
        <f aca="false">N179*O179</f>
        <v>42.905</v>
      </c>
      <c r="Q179" s="150" t="n">
        <v>16</v>
      </c>
      <c r="R179" s="153" t="n">
        <f aca="false">P179*Q179</f>
        <v>686.48</v>
      </c>
      <c r="S179" s="154" t="n">
        <f aca="false">P179*3</f>
        <v>128.715</v>
      </c>
      <c r="T179" s="153" t="n">
        <f aca="false">P179*2</f>
        <v>85.81</v>
      </c>
      <c r="U179" s="154"/>
      <c r="V179" s="156" t="n">
        <v>901.01</v>
      </c>
      <c r="W179" s="20" t="n">
        <f aca="false">V179-T179</f>
        <v>815.2</v>
      </c>
      <c r="X179" s="43" t="n">
        <f aca="false">V179-S179-T179</f>
        <v>686.485</v>
      </c>
      <c r="Y179" s="152" t="s">
        <v>282</v>
      </c>
      <c r="Z179" s="20" t="s">
        <v>35</v>
      </c>
      <c r="AA179" s="20" t="s">
        <v>18</v>
      </c>
    </row>
    <row r="180" customFormat="false" ht="15" hidden="false" customHeight="false" outlineLevel="0" collapsed="false">
      <c r="A180" s="20" t="s">
        <v>329</v>
      </c>
      <c r="B180" s="143" t="s">
        <v>204</v>
      </c>
      <c r="C180" s="161" t="s">
        <v>393</v>
      </c>
      <c r="D180" s="152" t="s">
        <v>282</v>
      </c>
      <c r="E180" s="151" t="n">
        <v>5786861</v>
      </c>
      <c r="F180" s="158" t="n">
        <v>11955612</v>
      </c>
      <c r="G180" s="159" t="n">
        <v>2</v>
      </c>
      <c r="H180" s="145" t="s">
        <v>33</v>
      </c>
      <c r="I180" s="152"/>
      <c r="J180" s="151" t="n">
        <v>25</v>
      </c>
      <c r="K180" s="145" t="n">
        <v>0</v>
      </c>
      <c r="L180" s="153" t="n">
        <v>95</v>
      </c>
      <c r="M180" s="150" t="n">
        <f aca="false">G180*0.095</f>
        <v>0.19</v>
      </c>
      <c r="N180" s="153" t="n">
        <f aca="false">L180-M180</f>
        <v>94.81</v>
      </c>
      <c r="O180" s="152" t="n">
        <v>1</v>
      </c>
      <c r="P180" s="153" t="n">
        <f aca="false">N180*O180</f>
        <v>94.81</v>
      </c>
      <c r="Q180" s="150" t="n">
        <v>16</v>
      </c>
      <c r="R180" s="153" t="n">
        <f aca="false">P180*Q180</f>
        <v>1516.96</v>
      </c>
      <c r="S180" s="154" t="n">
        <f aca="false">P180*3</f>
        <v>284.43</v>
      </c>
      <c r="T180" s="153" t="n">
        <f aca="false">P180*2</f>
        <v>189.62</v>
      </c>
      <c r="U180" s="154"/>
      <c r="V180" s="156" t="n">
        <v>1991.01</v>
      </c>
      <c r="W180" s="20" t="n">
        <f aca="false">V180-T180</f>
        <v>1801.39</v>
      </c>
      <c r="X180" s="43" t="n">
        <f aca="false">V180-S180-T180</f>
        <v>1516.96</v>
      </c>
      <c r="Y180" s="152" t="s">
        <v>282</v>
      </c>
      <c r="Z180" s="20" t="s">
        <v>35</v>
      </c>
      <c r="AA180" s="20" t="s">
        <v>18</v>
      </c>
    </row>
    <row r="181" customFormat="false" ht="15" hidden="false" customHeight="false" outlineLevel="0" collapsed="false">
      <c r="A181" s="20" t="s">
        <v>329</v>
      </c>
      <c r="B181" s="143" t="s">
        <v>204</v>
      </c>
      <c r="C181" s="150" t="s">
        <v>394</v>
      </c>
      <c r="D181" s="152" t="s">
        <v>282</v>
      </c>
      <c r="E181" s="151" t="n">
        <v>5786862</v>
      </c>
      <c r="F181" s="152" t="n">
        <v>11955620</v>
      </c>
      <c r="G181" s="151" t="n">
        <v>24</v>
      </c>
      <c r="H181" s="145" t="s">
        <v>33</v>
      </c>
      <c r="I181" s="152"/>
      <c r="J181" s="151" t="n">
        <v>25</v>
      </c>
      <c r="K181" s="145" t="n">
        <v>0</v>
      </c>
      <c r="L181" s="153" t="n">
        <v>1201</v>
      </c>
      <c r="M181" s="150" t="n">
        <f aca="false">G181*0.095</f>
        <v>2.28</v>
      </c>
      <c r="N181" s="153" t="n">
        <f aca="false">L181-M181</f>
        <v>1198.72</v>
      </c>
      <c r="O181" s="152" t="n">
        <v>1</v>
      </c>
      <c r="P181" s="153" t="n">
        <f aca="false">N181*O181</f>
        <v>1198.72</v>
      </c>
      <c r="Q181" s="150" t="n">
        <v>16</v>
      </c>
      <c r="R181" s="153" t="n">
        <f aca="false">P181*Q181</f>
        <v>19179.52</v>
      </c>
      <c r="S181" s="154" t="n">
        <f aca="false">P181*3</f>
        <v>3596.16</v>
      </c>
      <c r="T181" s="153" t="n">
        <f aca="false">P181*2</f>
        <v>2397.44</v>
      </c>
      <c r="U181" s="154"/>
      <c r="V181" s="156" t="n">
        <v>25173.12</v>
      </c>
      <c r="W181" s="20" t="n">
        <f aca="false">V181-T181</f>
        <v>22775.68</v>
      </c>
      <c r="X181" s="43" t="n">
        <f aca="false">V181-S181-T181</f>
        <v>19179.52</v>
      </c>
      <c r="Y181" s="152" t="s">
        <v>282</v>
      </c>
      <c r="Z181" s="20" t="s">
        <v>35</v>
      </c>
      <c r="AA181" s="20" t="s">
        <v>18</v>
      </c>
    </row>
    <row r="182" customFormat="false" ht="15" hidden="false" customHeight="false" outlineLevel="0" collapsed="false">
      <c r="A182" s="20" t="s">
        <v>329</v>
      </c>
      <c r="B182" s="143" t="s">
        <v>204</v>
      </c>
      <c r="C182" s="161" t="s">
        <v>395</v>
      </c>
      <c r="D182" s="152" t="s">
        <v>282</v>
      </c>
      <c r="E182" s="151" t="n">
        <v>5786863</v>
      </c>
      <c r="F182" s="158" t="n">
        <v>11955618</v>
      </c>
      <c r="G182" s="159" t="n">
        <v>4</v>
      </c>
      <c r="H182" s="145" t="s">
        <v>33</v>
      </c>
      <c r="I182" s="158"/>
      <c r="J182" s="159" t="n">
        <v>25</v>
      </c>
      <c r="K182" s="145" t="n">
        <v>0</v>
      </c>
      <c r="L182" s="160" t="n">
        <v>237</v>
      </c>
      <c r="M182" s="150" t="n">
        <f aca="false">G182*0.095</f>
        <v>0.38</v>
      </c>
      <c r="N182" s="153" t="n">
        <f aca="false">L182-M182</f>
        <v>236.62</v>
      </c>
      <c r="O182" s="152" t="n">
        <v>1</v>
      </c>
      <c r="P182" s="153" t="n">
        <f aca="false">N182*O182</f>
        <v>236.62</v>
      </c>
      <c r="Q182" s="150" t="n">
        <v>16</v>
      </c>
      <c r="R182" s="153" t="n">
        <f aca="false">P182*Q182</f>
        <v>3785.92</v>
      </c>
      <c r="S182" s="154" t="n">
        <f aca="false">P182*3</f>
        <v>709.86</v>
      </c>
      <c r="T182" s="153" t="n">
        <f aca="false">P182*2</f>
        <v>473.24</v>
      </c>
      <c r="U182" s="154"/>
      <c r="V182" s="156" t="n">
        <v>4969.02</v>
      </c>
      <c r="W182" s="20" t="n">
        <f aca="false">V182-T182</f>
        <v>4495.78</v>
      </c>
      <c r="X182" s="43" t="n">
        <f aca="false">V182-S182-T182</f>
        <v>3785.92</v>
      </c>
      <c r="Y182" s="152" t="s">
        <v>282</v>
      </c>
      <c r="Z182" s="20" t="s">
        <v>35</v>
      </c>
      <c r="AA182" s="20" t="s">
        <v>18</v>
      </c>
    </row>
    <row r="183" customFormat="false" ht="15" hidden="false" customHeight="false" outlineLevel="0" collapsed="false">
      <c r="A183" s="20" t="s">
        <v>329</v>
      </c>
      <c r="B183" s="143" t="s">
        <v>204</v>
      </c>
      <c r="C183" s="150" t="s">
        <v>396</v>
      </c>
      <c r="D183" s="152" t="s">
        <v>282</v>
      </c>
      <c r="E183" s="151" t="n">
        <v>5786864</v>
      </c>
      <c r="F183" s="152" t="n">
        <v>11955623</v>
      </c>
      <c r="G183" s="151" t="n">
        <v>4</v>
      </c>
      <c r="H183" s="145" t="s">
        <v>33</v>
      </c>
      <c r="I183" s="152"/>
      <c r="J183" s="151" t="n">
        <v>25</v>
      </c>
      <c r="K183" s="145" t="n">
        <v>0</v>
      </c>
      <c r="L183" s="153" t="n">
        <v>215</v>
      </c>
      <c r="M183" s="150" t="n">
        <f aca="false">G183*0.095</f>
        <v>0.38</v>
      </c>
      <c r="N183" s="153" t="n">
        <f aca="false">L183-M183</f>
        <v>214.62</v>
      </c>
      <c r="O183" s="152" t="n">
        <v>1</v>
      </c>
      <c r="P183" s="153" t="n">
        <f aca="false">N183*O183</f>
        <v>214.62</v>
      </c>
      <c r="Q183" s="150" t="n">
        <v>16</v>
      </c>
      <c r="R183" s="153" t="n">
        <f aca="false">P183*Q183</f>
        <v>3433.92</v>
      </c>
      <c r="S183" s="154" t="n">
        <f aca="false">P183*3</f>
        <v>643.86</v>
      </c>
      <c r="T183" s="153" t="n">
        <f aca="false">P183*2</f>
        <v>429.24</v>
      </c>
      <c r="U183" s="154"/>
      <c r="V183" s="156" t="n">
        <v>4507.02</v>
      </c>
      <c r="W183" s="20" t="n">
        <f aca="false">V183-T183</f>
        <v>4077.78</v>
      </c>
      <c r="X183" s="43" t="n">
        <f aca="false">V183-S183-T183</f>
        <v>3433.92</v>
      </c>
      <c r="Y183" s="152" t="s">
        <v>282</v>
      </c>
      <c r="Z183" s="20" t="s">
        <v>35</v>
      </c>
      <c r="AA183" s="20" t="s">
        <v>18</v>
      </c>
    </row>
    <row r="184" customFormat="false" ht="15" hidden="false" customHeight="false" outlineLevel="0" collapsed="false">
      <c r="A184" s="20" t="s">
        <v>329</v>
      </c>
      <c r="B184" s="143" t="s">
        <v>204</v>
      </c>
      <c r="C184" s="161" t="s">
        <v>397</v>
      </c>
      <c r="D184" s="152" t="s">
        <v>282</v>
      </c>
      <c r="E184" s="151" t="n">
        <v>5786865</v>
      </c>
      <c r="F184" s="158" t="n">
        <v>11955624</v>
      </c>
      <c r="G184" s="159" t="n">
        <v>8</v>
      </c>
      <c r="H184" s="145" t="s">
        <v>33</v>
      </c>
      <c r="I184" s="152"/>
      <c r="J184" s="151" t="n">
        <v>25</v>
      </c>
      <c r="K184" s="145" t="n">
        <v>0</v>
      </c>
      <c r="L184" s="160" t="n">
        <v>449</v>
      </c>
      <c r="M184" s="150" t="n">
        <f aca="false">G184*0.095</f>
        <v>0.76</v>
      </c>
      <c r="N184" s="153" t="n">
        <f aca="false">L184-M184</f>
        <v>448.24</v>
      </c>
      <c r="O184" s="152" t="n">
        <v>1</v>
      </c>
      <c r="P184" s="153" t="n">
        <f aca="false">N184*O184</f>
        <v>448.24</v>
      </c>
      <c r="Q184" s="150" t="n">
        <v>16</v>
      </c>
      <c r="R184" s="153" t="n">
        <f aca="false">P184*Q184</f>
        <v>7171.84</v>
      </c>
      <c r="S184" s="154" t="n">
        <f aca="false">P184*3</f>
        <v>1344.72</v>
      </c>
      <c r="T184" s="153" t="n">
        <f aca="false">P184*2</f>
        <v>896.48</v>
      </c>
      <c r="U184" s="154"/>
      <c r="V184" s="156" t="n">
        <v>9413.04</v>
      </c>
      <c r="W184" s="20" t="n">
        <f aca="false">V184-T184</f>
        <v>8516.56</v>
      </c>
      <c r="X184" s="43" t="n">
        <f aca="false">V184-S184-T184</f>
        <v>7171.84</v>
      </c>
      <c r="Y184" s="152" t="s">
        <v>282</v>
      </c>
      <c r="Z184" s="20" t="s">
        <v>35</v>
      </c>
      <c r="AA184" s="20" t="s">
        <v>18</v>
      </c>
    </row>
    <row r="185" customFormat="false" ht="15" hidden="false" customHeight="false" outlineLevel="0" collapsed="false">
      <c r="A185" s="20" t="s">
        <v>329</v>
      </c>
      <c r="B185" s="143" t="s">
        <v>205</v>
      </c>
      <c r="C185" s="150" t="s">
        <v>398</v>
      </c>
      <c r="D185" s="152" t="s">
        <v>282</v>
      </c>
      <c r="E185" s="151" t="n">
        <v>5786866</v>
      </c>
      <c r="F185" s="152" t="n">
        <v>11955625</v>
      </c>
      <c r="G185" s="151" t="n">
        <v>11</v>
      </c>
      <c r="H185" s="145" t="s">
        <v>33</v>
      </c>
      <c r="I185" s="152"/>
      <c r="J185" s="151" t="n">
        <v>25</v>
      </c>
      <c r="K185" s="145" t="n">
        <v>0</v>
      </c>
      <c r="L185" s="153" t="n">
        <v>700</v>
      </c>
      <c r="M185" s="150" t="n">
        <f aca="false">G185*0.095</f>
        <v>1.045</v>
      </c>
      <c r="N185" s="153" t="n">
        <f aca="false">L185-M185</f>
        <v>698.955</v>
      </c>
      <c r="O185" s="152" t="n">
        <v>1</v>
      </c>
      <c r="P185" s="153" t="n">
        <f aca="false">N185*O185</f>
        <v>698.955</v>
      </c>
      <c r="Q185" s="150" t="n">
        <v>16</v>
      </c>
      <c r="R185" s="153" t="n">
        <f aca="false">P185*Q185</f>
        <v>11183.28</v>
      </c>
      <c r="S185" s="154" t="n">
        <f aca="false">P185*3</f>
        <v>2096.865</v>
      </c>
      <c r="T185" s="153" t="n">
        <f aca="false">P185*2</f>
        <v>1397.91</v>
      </c>
      <c r="U185" s="154"/>
      <c r="V185" s="156" t="n">
        <v>14678.06</v>
      </c>
      <c r="W185" s="20" t="n">
        <f aca="false">V185-T185</f>
        <v>13280.15</v>
      </c>
      <c r="X185" s="43" t="n">
        <f aca="false">V185-S185-T185</f>
        <v>11183.285</v>
      </c>
      <c r="Y185" s="152" t="s">
        <v>282</v>
      </c>
      <c r="Z185" s="20" t="s">
        <v>35</v>
      </c>
      <c r="AA185" s="20" t="s">
        <v>18</v>
      </c>
    </row>
    <row r="186" customFormat="false" ht="15" hidden="false" customHeight="false" outlineLevel="0" collapsed="false">
      <c r="A186" s="20" t="s">
        <v>329</v>
      </c>
      <c r="B186" s="143" t="s">
        <v>205</v>
      </c>
      <c r="C186" s="150" t="s">
        <v>399</v>
      </c>
      <c r="D186" s="152" t="s">
        <v>282</v>
      </c>
      <c r="E186" s="151" t="n">
        <v>5786867</v>
      </c>
      <c r="F186" s="152" t="n">
        <v>11955626</v>
      </c>
      <c r="G186" s="151" t="n">
        <v>24</v>
      </c>
      <c r="H186" s="145" t="s">
        <v>33</v>
      </c>
      <c r="I186" s="152"/>
      <c r="J186" s="151" t="n">
        <v>25</v>
      </c>
      <c r="K186" s="145" t="n">
        <v>0</v>
      </c>
      <c r="L186" s="153" t="n">
        <v>1293</v>
      </c>
      <c r="M186" s="150" t="n">
        <f aca="false">G186*0.095</f>
        <v>2.28</v>
      </c>
      <c r="N186" s="153" t="n">
        <f aca="false">L186-M186</f>
        <v>1290.72</v>
      </c>
      <c r="O186" s="152" t="n">
        <v>1</v>
      </c>
      <c r="P186" s="153" t="n">
        <f aca="false">N186*O186</f>
        <v>1290.72</v>
      </c>
      <c r="Q186" s="150" t="n">
        <v>16</v>
      </c>
      <c r="R186" s="153" t="n">
        <f aca="false">P186*Q186</f>
        <v>20651.52</v>
      </c>
      <c r="S186" s="154" t="n">
        <f aca="false">P186*3</f>
        <v>3872.16</v>
      </c>
      <c r="T186" s="153" t="n">
        <f aca="false">P186*2</f>
        <v>2581.44</v>
      </c>
      <c r="U186" s="154"/>
      <c r="V186" s="156" t="n">
        <v>27105.12</v>
      </c>
      <c r="W186" s="20" t="n">
        <f aca="false">V186-T186</f>
        <v>24523.68</v>
      </c>
      <c r="X186" s="43" t="n">
        <f aca="false">V186-S186-T186</f>
        <v>20651.52</v>
      </c>
      <c r="Y186" s="152" t="s">
        <v>282</v>
      </c>
      <c r="Z186" s="20" t="s">
        <v>35</v>
      </c>
      <c r="AA186" s="20" t="s">
        <v>18</v>
      </c>
    </row>
    <row r="187" customFormat="false" ht="15" hidden="false" customHeight="false" outlineLevel="0" collapsed="false">
      <c r="A187" s="20" t="s">
        <v>329</v>
      </c>
      <c r="B187" s="143" t="s">
        <v>205</v>
      </c>
      <c r="C187" s="150" t="s">
        <v>400</v>
      </c>
      <c r="D187" s="152" t="s">
        <v>282</v>
      </c>
      <c r="E187" s="151" t="n">
        <v>5786868</v>
      </c>
      <c r="F187" s="152" t="n">
        <v>11955627</v>
      </c>
      <c r="G187" s="151" t="n">
        <v>7</v>
      </c>
      <c r="H187" s="145" t="s">
        <v>33</v>
      </c>
      <c r="I187" s="152"/>
      <c r="J187" s="151" t="n">
        <v>25</v>
      </c>
      <c r="K187" s="145" t="n">
        <v>0</v>
      </c>
      <c r="L187" s="153" t="n">
        <v>381</v>
      </c>
      <c r="M187" s="150" t="n">
        <f aca="false">G187*0.095</f>
        <v>0.665</v>
      </c>
      <c r="N187" s="153" t="n">
        <f aca="false">L187-M187</f>
        <v>380.335</v>
      </c>
      <c r="O187" s="152" t="n">
        <v>1</v>
      </c>
      <c r="P187" s="153" t="n">
        <f aca="false">N187*O187</f>
        <v>380.335</v>
      </c>
      <c r="Q187" s="150" t="n">
        <v>16</v>
      </c>
      <c r="R187" s="153" t="n">
        <f aca="false">P187*Q187</f>
        <v>6085.36</v>
      </c>
      <c r="S187" s="154" t="n">
        <f aca="false">P187*3</f>
        <v>1141.005</v>
      </c>
      <c r="T187" s="153" t="n">
        <f aca="false">P187*2</f>
        <v>760.67</v>
      </c>
      <c r="U187" s="154"/>
      <c r="V187" s="156" t="n">
        <v>7987.04</v>
      </c>
      <c r="W187" s="20" t="n">
        <f aca="false">V187-T187</f>
        <v>7226.37</v>
      </c>
      <c r="X187" s="43" t="n">
        <f aca="false">V187-S187-T187</f>
        <v>6085.365</v>
      </c>
      <c r="Y187" s="152" t="s">
        <v>282</v>
      </c>
      <c r="Z187" s="20" t="s">
        <v>35</v>
      </c>
      <c r="AA187" s="20" t="s">
        <v>18</v>
      </c>
    </row>
    <row r="188" customFormat="false" ht="15" hidden="false" customHeight="false" outlineLevel="0" collapsed="false">
      <c r="A188" s="20" t="s">
        <v>329</v>
      </c>
      <c r="B188" s="143" t="s">
        <v>205</v>
      </c>
      <c r="C188" s="150" t="s">
        <v>401</v>
      </c>
      <c r="D188" s="152" t="s">
        <v>282</v>
      </c>
      <c r="E188" s="151" t="n">
        <v>5786869</v>
      </c>
      <c r="F188" s="152" t="n">
        <v>11955628</v>
      </c>
      <c r="G188" s="151" t="n">
        <v>8</v>
      </c>
      <c r="H188" s="145" t="s">
        <v>33</v>
      </c>
      <c r="I188" s="152"/>
      <c r="J188" s="151" t="n">
        <v>25</v>
      </c>
      <c r="K188" s="145" t="n">
        <v>0</v>
      </c>
      <c r="L188" s="153" t="n">
        <v>404</v>
      </c>
      <c r="M188" s="150" t="n">
        <f aca="false">G188*0.095</f>
        <v>0.76</v>
      </c>
      <c r="N188" s="153" t="n">
        <f aca="false">L188-M188</f>
        <v>403.24</v>
      </c>
      <c r="O188" s="152" t="n">
        <v>1</v>
      </c>
      <c r="P188" s="153" t="n">
        <f aca="false">N188*O188</f>
        <v>403.24</v>
      </c>
      <c r="Q188" s="150" t="n">
        <v>16</v>
      </c>
      <c r="R188" s="153" t="n">
        <f aca="false">P188*Q188</f>
        <v>6451.84</v>
      </c>
      <c r="S188" s="154" t="n">
        <f aca="false">P188*3</f>
        <v>1209.72</v>
      </c>
      <c r="T188" s="153" t="n">
        <f aca="false">P188*2</f>
        <v>806.48</v>
      </c>
      <c r="U188" s="154"/>
      <c r="V188" s="156" t="n">
        <v>8468.04</v>
      </c>
      <c r="W188" s="20" t="n">
        <f aca="false">V188-T188</f>
        <v>7661.56</v>
      </c>
      <c r="X188" s="43" t="n">
        <f aca="false">V188-S188-T188</f>
        <v>6451.84</v>
      </c>
      <c r="Y188" s="152" t="s">
        <v>282</v>
      </c>
      <c r="Z188" s="20" t="s">
        <v>35</v>
      </c>
      <c r="AA188" s="20" t="s">
        <v>18</v>
      </c>
    </row>
    <row r="189" customFormat="false" ht="15" hidden="false" customHeight="false" outlineLevel="0" collapsed="false">
      <c r="A189" s="20" t="s">
        <v>329</v>
      </c>
      <c r="B189" s="143" t="s">
        <v>205</v>
      </c>
      <c r="C189" s="150" t="s">
        <v>402</v>
      </c>
      <c r="D189" s="152" t="s">
        <v>282</v>
      </c>
      <c r="E189" s="151" t="n">
        <v>5786870</v>
      </c>
      <c r="F189" s="152" t="n">
        <v>11955629</v>
      </c>
      <c r="G189" s="151" t="n">
        <v>2</v>
      </c>
      <c r="H189" s="145" t="s">
        <v>33</v>
      </c>
      <c r="I189" s="152"/>
      <c r="J189" s="151" t="n">
        <v>25</v>
      </c>
      <c r="K189" s="145" t="n">
        <v>0</v>
      </c>
      <c r="L189" s="153" t="n">
        <v>109</v>
      </c>
      <c r="M189" s="150" t="n">
        <f aca="false">G189*0.095</f>
        <v>0.19</v>
      </c>
      <c r="N189" s="153" t="n">
        <f aca="false">L189-M189</f>
        <v>108.81</v>
      </c>
      <c r="O189" s="152" t="n">
        <v>1</v>
      </c>
      <c r="P189" s="153" t="n">
        <f aca="false">N189*O189</f>
        <v>108.81</v>
      </c>
      <c r="Q189" s="150" t="n">
        <v>16</v>
      </c>
      <c r="R189" s="153" t="n">
        <f aca="false">P189*Q189</f>
        <v>1740.96</v>
      </c>
      <c r="S189" s="154" t="n">
        <f aca="false">P189*3</f>
        <v>326.43</v>
      </c>
      <c r="T189" s="153" t="n">
        <f aca="false">P189*2</f>
        <v>217.62</v>
      </c>
      <c r="U189" s="154"/>
      <c r="V189" s="156" t="n">
        <v>2285.01</v>
      </c>
      <c r="W189" s="20" t="n">
        <f aca="false">V189-T189</f>
        <v>2067.39</v>
      </c>
      <c r="X189" s="43" t="n">
        <f aca="false">V189-S189-T189</f>
        <v>1740.96</v>
      </c>
      <c r="Y189" s="152" t="s">
        <v>282</v>
      </c>
      <c r="Z189" s="20" t="s">
        <v>35</v>
      </c>
      <c r="AA189" s="20" t="s">
        <v>18</v>
      </c>
    </row>
    <row r="190" customFormat="false" ht="15" hidden="false" customHeight="false" outlineLevel="0" collapsed="false">
      <c r="A190" s="20" t="s">
        <v>329</v>
      </c>
      <c r="B190" s="143" t="s">
        <v>205</v>
      </c>
      <c r="C190" s="150" t="s">
        <v>403</v>
      </c>
      <c r="D190" s="152" t="s">
        <v>282</v>
      </c>
      <c r="E190" s="151" t="n">
        <v>5786871</v>
      </c>
      <c r="F190" s="152" t="n">
        <v>11955630</v>
      </c>
      <c r="G190" s="151" t="n">
        <v>4</v>
      </c>
      <c r="H190" s="145" t="s">
        <v>33</v>
      </c>
      <c r="I190" s="152"/>
      <c r="J190" s="151" t="n">
        <v>25</v>
      </c>
      <c r="K190" s="145" t="n">
        <v>0</v>
      </c>
      <c r="L190" s="153" t="n">
        <v>194</v>
      </c>
      <c r="M190" s="150" t="n">
        <f aca="false">G190*0.095</f>
        <v>0.38</v>
      </c>
      <c r="N190" s="153" t="n">
        <f aca="false">L190-M190</f>
        <v>193.62</v>
      </c>
      <c r="O190" s="152" t="n">
        <v>1</v>
      </c>
      <c r="P190" s="153" t="n">
        <f aca="false">N190*O190</f>
        <v>193.62</v>
      </c>
      <c r="Q190" s="150" t="n">
        <v>16</v>
      </c>
      <c r="R190" s="153" t="n">
        <f aca="false">P190*Q190</f>
        <v>3097.92</v>
      </c>
      <c r="S190" s="154" t="n">
        <f aca="false">P190*3</f>
        <v>580.86</v>
      </c>
      <c r="T190" s="153" t="n">
        <f aca="false">P190*2</f>
        <v>387.24</v>
      </c>
      <c r="U190" s="154"/>
      <c r="V190" s="156" t="n">
        <v>4066.02</v>
      </c>
      <c r="W190" s="20" t="n">
        <f aca="false">V190-T190</f>
        <v>3678.78</v>
      </c>
      <c r="X190" s="43" t="n">
        <f aca="false">V190-S190-T190</f>
        <v>3097.92</v>
      </c>
      <c r="Y190" s="152" t="s">
        <v>282</v>
      </c>
      <c r="Z190" s="20" t="s">
        <v>35</v>
      </c>
      <c r="AA190" s="20" t="s">
        <v>18</v>
      </c>
    </row>
    <row r="191" customFormat="false" ht="15" hidden="false" customHeight="false" outlineLevel="0" collapsed="false">
      <c r="A191" s="20" t="s">
        <v>329</v>
      </c>
      <c r="B191" s="143" t="s">
        <v>205</v>
      </c>
      <c r="C191" s="150" t="s">
        <v>370</v>
      </c>
      <c r="D191" s="152" t="s">
        <v>282</v>
      </c>
      <c r="E191" s="151" t="n">
        <v>5786872</v>
      </c>
      <c r="F191" s="152" t="n">
        <v>11955631</v>
      </c>
      <c r="G191" s="151" t="n">
        <v>3</v>
      </c>
      <c r="H191" s="145" t="s">
        <v>33</v>
      </c>
      <c r="I191" s="152"/>
      <c r="J191" s="151" t="n">
        <v>25</v>
      </c>
      <c r="K191" s="145" t="n">
        <v>0</v>
      </c>
      <c r="L191" s="153" t="n">
        <v>138</v>
      </c>
      <c r="M191" s="150" t="n">
        <f aca="false">G191*0.095</f>
        <v>0.285</v>
      </c>
      <c r="N191" s="153" t="n">
        <f aca="false">L191-M191</f>
        <v>137.715</v>
      </c>
      <c r="O191" s="152" t="n">
        <v>1</v>
      </c>
      <c r="P191" s="153" t="n">
        <f aca="false">N191*O191</f>
        <v>137.715</v>
      </c>
      <c r="Q191" s="150" t="n">
        <v>16</v>
      </c>
      <c r="R191" s="153" t="n">
        <f aca="false">P191*Q191</f>
        <v>2203.44</v>
      </c>
      <c r="S191" s="154" t="n">
        <f aca="false">P191*3</f>
        <v>413.145</v>
      </c>
      <c r="T191" s="153" t="n">
        <f aca="false">P191*2</f>
        <v>275.43</v>
      </c>
      <c r="U191" s="154"/>
      <c r="V191" s="156" t="n">
        <v>2892.01</v>
      </c>
      <c r="W191" s="20" t="n">
        <f aca="false">V191-T191</f>
        <v>2616.58</v>
      </c>
      <c r="X191" s="43" t="n">
        <f aca="false">V191-S191-T191</f>
        <v>2203.435</v>
      </c>
      <c r="Y191" s="152" t="s">
        <v>282</v>
      </c>
      <c r="Z191" s="20" t="s">
        <v>35</v>
      </c>
      <c r="AA191" s="20" t="s">
        <v>18</v>
      </c>
    </row>
    <row r="192" customFormat="false" ht="15" hidden="false" customHeight="false" outlineLevel="0" collapsed="false">
      <c r="A192" s="20" t="s">
        <v>329</v>
      </c>
      <c r="B192" s="143" t="s">
        <v>205</v>
      </c>
      <c r="C192" s="150" t="s">
        <v>404</v>
      </c>
      <c r="D192" s="152" t="s">
        <v>282</v>
      </c>
      <c r="E192" s="151" t="n">
        <v>5786873</v>
      </c>
      <c r="F192" s="152" t="n">
        <v>11955632</v>
      </c>
      <c r="G192" s="151" t="n">
        <v>4</v>
      </c>
      <c r="H192" s="145" t="s">
        <v>33</v>
      </c>
      <c r="I192" s="152"/>
      <c r="J192" s="151" t="n">
        <v>25</v>
      </c>
      <c r="K192" s="145" t="n">
        <v>0</v>
      </c>
      <c r="L192" s="153" t="n">
        <v>188</v>
      </c>
      <c r="M192" s="150" t="n">
        <f aca="false">G192*0.095</f>
        <v>0.38</v>
      </c>
      <c r="N192" s="153" t="n">
        <f aca="false">L192-M192</f>
        <v>187.62</v>
      </c>
      <c r="O192" s="152" t="n">
        <v>1</v>
      </c>
      <c r="P192" s="153" t="n">
        <f aca="false">N192*O192</f>
        <v>187.62</v>
      </c>
      <c r="Q192" s="150" t="n">
        <v>16</v>
      </c>
      <c r="R192" s="153" t="n">
        <f aca="false">P192*Q192</f>
        <v>3001.92</v>
      </c>
      <c r="S192" s="154" t="n">
        <f aca="false">P192*3</f>
        <v>562.86</v>
      </c>
      <c r="T192" s="153" t="n">
        <f aca="false">P192*2</f>
        <v>375.24</v>
      </c>
      <c r="U192" s="154"/>
      <c r="V192" s="156" t="n">
        <v>3940.02</v>
      </c>
      <c r="W192" s="20" t="n">
        <f aca="false">V192-T192</f>
        <v>3564.78</v>
      </c>
      <c r="X192" s="43" t="n">
        <f aca="false">V192-S192-T192</f>
        <v>3001.92</v>
      </c>
      <c r="Y192" s="152" t="s">
        <v>282</v>
      </c>
      <c r="Z192" s="20" t="s">
        <v>35</v>
      </c>
      <c r="AA192" s="20" t="s">
        <v>18</v>
      </c>
    </row>
    <row r="193" customFormat="false" ht="15" hidden="false" customHeight="false" outlineLevel="0" collapsed="false">
      <c r="A193" s="20" t="s">
        <v>329</v>
      </c>
      <c r="B193" s="143" t="s">
        <v>205</v>
      </c>
      <c r="C193" s="150" t="s">
        <v>405</v>
      </c>
      <c r="D193" s="152" t="s">
        <v>282</v>
      </c>
      <c r="E193" s="151" t="n">
        <v>5786874</v>
      </c>
      <c r="F193" s="152" t="n">
        <v>11955633</v>
      </c>
      <c r="G193" s="151" t="n">
        <v>1</v>
      </c>
      <c r="H193" s="145" t="s">
        <v>33</v>
      </c>
      <c r="I193" s="152"/>
      <c r="J193" s="151" t="n">
        <v>25</v>
      </c>
      <c r="K193" s="145" t="n">
        <v>0</v>
      </c>
      <c r="L193" s="153" t="n">
        <v>59</v>
      </c>
      <c r="M193" s="150" t="n">
        <f aca="false">G193*0.095</f>
        <v>0.095</v>
      </c>
      <c r="N193" s="153" t="n">
        <f aca="false">L193-M193</f>
        <v>58.905</v>
      </c>
      <c r="O193" s="152" t="n">
        <v>1</v>
      </c>
      <c r="P193" s="153" t="n">
        <f aca="false">N193*O193</f>
        <v>58.905</v>
      </c>
      <c r="Q193" s="150" t="n">
        <v>16</v>
      </c>
      <c r="R193" s="153" t="n">
        <f aca="false">P193*Q193</f>
        <v>942.48</v>
      </c>
      <c r="S193" s="154" t="n">
        <f aca="false">P193*3</f>
        <v>176.715</v>
      </c>
      <c r="T193" s="153" t="n">
        <f aca="false">P193*2</f>
        <v>117.81</v>
      </c>
      <c r="U193" s="154"/>
      <c r="V193" s="156" t="n">
        <v>1237.01</v>
      </c>
      <c r="W193" s="20" t="n">
        <f aca="false">V193-T193</f>
        <v>1119.2</v>
      </c>
      <c r="X193" s="43" t="n">
        <f aca="false">V193-S193-T193</f>
        <v>942.485</v>
      </c>
      <c r="Y193" s="152" t="s">
        <v>282</v>
      </c>
      <c r="Z193" s="20" t="s">
        <v>35</v>
      </c>
      <c r="AA193" s="20" t="s">
        <v>18</v>
      </c>
    </row>
    <row r="194" customFormat="false" ht="15" hidden="false" customHeight="false" outlineLevel="0" collapsed="false">
      <c r="A194" s="20" t="s">
        <v>329</v>
      </c>
      <c r="B194" s="143" t="s">
        <v>205</v>
      </c>
      <c r="C194" s="150" t="s">
        <v>406</v>
      </c>
      <c r="D194" s="152" t="s">
        <v>282</v>
      </c>
      <c r="E194" s="151" t="n">
        <v>5786875</v>
      </c>
      <c r="F194" s="152" t="n">
        <v>11955634</v>
      </c>
      <c r="G194" s="151" t="n">
        <v>8</v>
      </c>
      <c r="H194" s="145" t="s">
        <v>33</v>
      </c>
      <c r="I194" s="152"/>
      <c r="J194" s="151" t="n">
        <v>25</v>
      </c>
      <c r="K194" s="145" t="n">
        <v>0</v>
      </c>
      <c r="L194" s="153" t="n">
        <v>412</v>
      </c>
      <c r="M194" s="150" t="n">
        <f aca="false">G194*0.095</f>
        <v>0.76</v>
      </c>
      <c r="N194" s="153" t="n">
        <f aca="false">L194-M194</f>
        <v>411.24</v>
      </c>
      <c r="O194" s="152" t="n">
        <v>1</v>
      </c>
      <c r="P194" s="153" t="n">
        <f aca="false">N194*O194</f>
        <v>411.24</v>
      </c>
      <c r="Q194" s="150" t="n">
        <v>16</v>
      </c>
      <c r="R194" s="153" t="n">
        <f aca="false">P194*Q194</f>
        <v>6579.84</v>
      </c>
      <c r="S194" s="154" t="n">
        <f aca="false">P194*3</f>
        <v>1233.72</v>
      </c>
      <c r="T194" s="153" t="n">
        <f aca="false">P194*2</f>
        <v>822.48</v>
      </c>
      <c r="U194" s="154"/>
      <c r="V194" s="156" t="n">
        <v>8636.04</v>
      </c>
      <c r="W194" s="20" t="n">
        <f aca="false">V194-T194</f>
        <v>7813.56</v>
      </c>
      <c r="X194" s="43" t="n">
        <f aca="false">V194-S194-T194</f>
        <v>6579.84</v>
      </c>
      <c r="Y194" s="152" t="s">
        <v>282</v>
      </c>
      <c r="Z194" s="20" t="s">
        <v>35</v>
      </c>
      <c r="AA194" s="20" t="s">
        <v>18</v>
      </c>
    </row>
    <row r="195" customFormat="false" ht="15" hidden="false" customHeight="false" outlineLevel="0" collapsed="false">
      <c r="A195" s="20" t="s">
        <v>329</v>
      </c>
      <c r="B195" s="143" t="s">
        <v>205</v>
      </c>
      <c r="C195" s="150" t="s">
        <v>407</v>
      </c>
      <c r="D195" s="152" t="s">
        <v>282</v>
      </c>
      <c r="E195" s="151" t="n">
        <v>5786876</v>
      </c>
      <c r="F195" s="152" t="n">
        <v>11955636</v>
      </c>
      <c r="G195" s="151" t="n">
        <v>8</v>
      </c>
      <c r="H195" s="145" t="s">
        <v>33</v>
      </c>
      <c r="I195" s="152"/>
      <c r="J195" s="151" t="n">
        <v>25</v>
      </c>
      <c r="K195" s="145" t="n">
        <v>0</v>
      </c>
      <c r="L195" s="153" t="n">
        <v>467</v>
      </c>
      <c r="M195" s="150" t="n">
        <f aca="false">G195*0.095</f>
        <v>0.76</v>
      </c>
      <c r="N195" s="153" t="n">
        <f aca="false">L195-M195</f>
        <v>466.24</v>
      </c>
      <c r="O195" s="152" t="n">
        <v>1</v>
      </c>
      <c r="P195" s="153" t="n">
        <f aca="false">N195*O195</f>
        <v>466.24</v>
      </c>
      <c r="Q195" s="150" t="n">
        <v>16</v>
      </c>
      <c r="R195" s="153" t="n">
        <f aca="false">P195*Q195</f>
        <v>7459.84</v>
      </c>
      <c r="S195" s="154" t="n">
        <f aca="false">P195*3</f>
        <v>1398.72</v>
      </c>
      <c r="T195" s="153" t="n">
        <f aca="false">P195*2</f>
        <v>932.48</v>
      </c>
      <c r="U195" s="154"/>
      <c r="V195" s="156" t="n">
        <v>9791.04</v>
      </c>
      <c r="W195" s="20" t="n">
        <f aca="false">V195-T195</f>
        <v>8858.56</v>
      </c>
      <c r="X195" s="43" t="n">
        <f aca="false">V195-S195-T195</f>
        <v>7459.84</v>
      </c>
      <c r="Y195" s="152" t="s">
        <v>282</v>
      </c>
      <c r="Z195" s="20" t="s">
        <v>35</v>
      </c>
      <c r="AA195" s="20" t="s">
        <v>18</v>
      </c>
    </row>
    <row r="196" customFormat="false" ht="15" hidden="false" customHeight="false" outlineLevel="0" collapsed="false">
      <c r="A196" s="20" t="s">
        <v>329</v>
      </c>
      <c r="B196" s="143" t="s">
        <v>205</v>
      </c>
      <c r="C196" s="150" t="s">
        <v>408</v>
      </c>
      <c r="D196" s="152" t="s">
        <v>282</v>
      </c>
      <c r="E196" s="151" t="n">
        <v>5786877</v>
      </c>
      <c r="F196" s="152" t="n">
        <v>11955635</v>
      </c>
      <c r="G196" s="151" t="n">
        <v>1</v>
      </c>
      <c r="H196" s="145" t="s">
        <v>33</v>
      </c>
      <c r="I196" s="152"/>
      <c r="J196" s="151" t="n">
        <v>25</v>
      </c>
      <c r="K196" s="145" t="n">
        <v>0</v>
      </c>
      <c r="L196" s="153" t="n">
        <v>56</v>
      </c>
      <c r="M196" s="150" t="n">
        <f aca="false">G196*0.095</f>
        <v>0.095</v>
      </c>
      <c r="N196" s="153" t="n">
        <f aca="false">L196-M196</f>
        <v>55.905</v>
      </c>
      <c r="O196" s="152" t="n">
        <v>1</v>
      </c>
      <c r="P196" s="153" t="n">
        <f aca="false">N196*O196</f>
        <v>55.905</v>
      </c>
      <c r="Q196" s="150" t="n">
        <v>16</v>
      </c>
      <c r="R196" s="153" t="n">
        <f aca="false">P196*Q196</f>
        <v>894.48</v>
      </c>
      <c r="S196" s="154" t="n">
        <f aca="false">P196*3</f>
        <v>167.715</v>
      </c>
      <c r="T196" s="153" t="n">
        <f aca="false">P196*2</f>
        <v>111.81</v>
      </c>
      <c r="U196" s="154"/>
      <c r="V196" s="156" t="n">
        <v>1174.01</v>
      </c>
      <c r="W196" s="20" t="n">
        <f aca="false">V196-T196</f>
        <v>1062.2</v>
      </c>
      <c r="X196" s="43" t="n">
        <f aca="false">V196-S196-T196</f>
        <v>894.485</v>
      </c>
      <c r="Y196" s="152" t="s">
        <v>282</v>
      </c>
      <c r="Z196" s="20" t="s">
        <v>35</v>
      </c>
      <c r="AA196" s="20" t="s">
        <v>18</v>
      </c>
    </row>
    <row r="197" customFormat="false" ht="15" hidden="false" customHeight="false" outlineLevel="0" collapsed="false">
      <c r="A197" s="20" t="s">
        <v>329</v>
      </c>
      <c r="B197" s="143" t="s">
        <v>205</v>
      </c>
      <c r="C197" s="150" t="s">
        <v>409</v>
      </c>
      <c r="D197" s="152" t="s">
        <v>282</v>
      </c>
      <c r="E197" s="151" t="n">
        <v>5786878</v>
      </c>
      <c r="F197" s="152" t="n">
        <v>11955637</v>
      </c>
      <c r="G197" s="151" t="n">
        <v>6</v>
      </c>
      <c r="H197" s="145" t="s">
        <v>33</v>
      </c>
      <c r="I197" s="152"/>
      <c r="J197" s="151" t="n">
        <v>25</v>
      </c>
      <c r="K197" s="145" t="n">
        <v>0</v>
      </c>
      <c r="L197" s="153" t="n">
        <v>303</v>
      </c>
      <c r="M197" s="150" t="n">
        <f aca="false">G197*0.095</f>
        <v>0.57</v>
      </c>
      <c r="N197" s="153" t="n">
        <f aca="false">L197-M197</f>
        <v>302.43</v>
      </c>
      <c r="O197" s="152" t="n">
        <v>1</v>
      </c>
      <c r="P197" s="153" t="n">
        <f aca="false">N197*O197</f>
        <v>302.43</v>
      </c>
      <c r="Q197" s="150" t="n">
        <v>16</v>
      </c>
      <c r="R197" s="153" t="n">
        <f aca="false">P197*Q197</f>
        <v>4838.88</v>
      </c>
      <c r="S197" s="154" t="n">
        <f aca="false">P197*3</f>
        <v>907.29</v>
      </c>
      <c r="T197" s="153" t="n">
        <f aca="false">P197*2</f>
        <v>604.86</v>
      </c>
      <c r="U197" s="154"/>
      <c r="V197" s="156" t="n">
        <v>6351.03</v>
      </c>
      <c r="W197" s="20" t="n">
        <f aca="false">V197-T197</f>
        <v>5746.17</v>
      </c>
      <c r="X197" s="43" t="n">
        <f aca="false">V197-S197-T197</f>
        <v>4838.88</v>
      </c>
      <c r="Y197" s="152" t="s">
        <v>282</v>
      </c>
      <c r="Z197" s="20" t="s">
        <v>35</v>
      </c>
      <c r="AA197" s="20" t="s">
        <v>18</v>
      </c>
    </row>
    <row r="198" customFormat="false" ht="15" hidden="false" customHeight="false" outlineLevel="0" collapsed="false">
      <c r="A198" s="20" t="s">
        <v>329</v>
      </c>
      <c r="B198" s="143" t="s">
        <v>205</v>
      </c>
      <c r="C198" s="150" t="s">
        <v>410</v>
      </c>
      <c r="D198" s="152" t="s">
        <v>282</v>
      </c>
      <c r="E198" s="151" t="n">
        <v>5786879</v>
      </c>
      <c r="F198" s="152" t="n">
        <v>11955638</v>
      </c>
      <c r="G198" s="151" t="n">
        <v>8</v>
      </c>
      <c r="H198" s="145" t="s">
        <v>33</v>
      </c>
      <c r="I198" s="152"/>
      <c r="J198" s="151" t="n">
        <v>25</v>
      </c>
      <c r="K198" s="145" t="n">
        <v>0</v>
      </c>
      <c r="L198" s="153" t="n">
        <v>451</v>
      </c>
      <c r="M198" s="150" t="n">
        <f aca="false">G198*0.095</f>
        <v>0.76</v>
      </c>
      <c r="N198" s="153" t="n">
        <f aca="false">L198-M198</f>
        <v>450.24</v>
      </c>
      <c r="O198" s="152" t="n">
        <v>1</v>
      </c>
      <c r="P198" s="153" t="n">
        <f aca="false">N198*O198</f>
        <v>450.24</v>
      </c>
      <c r="Q198" s="150" t="n">
        <v>16</v>
      </c>
      <c r="R198" s="153" t="n">
        <f aca="false">P198*Q198</f>
        <v>7203.84</v>
      </c>
      <c r="S198" s="154" t="n">
        <f aca="false">P198*3</f>
        <v>1350.72</v>
      </c>
      <c r="T198" s="153" t="n">
        <f aca="false">P198*2</f>
        <v>900.48</v>
      </c>
      <c r="U198" s="154"/>
      <c r="V198" s="156" t="n">
        <v>9455.04</v>
      </c>
      <c r="W198" s="20" t="n">
        <f aca="false">V198-T198</f>
        <v>8554.56</v>
      </c>
      <c r="X198" s="43" t="n">
        <f aca="false">V198-S198-T198</f>
        <v>7203.84</v>
      </c>
      <c r="Y198" s="152" t="s">
        <v>282</v>
      </c>
      <c r="Z198" s="20" t="s">
        <v>35</v>
      </c>
      <c r="AA198" s="20" t="s">
        <v>18</v>
      </c>
    </row>
    <row r="199" customFormat="false" ht="15" hidden="false" customHeight="false" outlineLevel="0" collapsed="false">
      <c r="A199" s="20" t="s">
        <v>329</v>
      </c>
      <c r="B199" s="143" t="s">
        <v>205</v>
      </c>
      <c r="C199" s="150" t="s">
        <v>411</v>
      </c>
      <c r="D199" s="152" t="s">
        <v>282</v>
      </c>
      <c r="E199" s="151" t="n">
        <v>5786880</v>
      </c>
      <c r="F199" s="152" t="n">
        <v>11955639</v>
      </c>
      <c r="G199" s="151" t="n">
        <v>5</v>
      </c>
      <c r="H199" s="145" t="s">
        <v>33</v>
      </c>
      <c r="I199" s="152"/>
      <c r="J199" s="151" t="n">
        <v>25</v>
      </c>
      <c r="K199" s="145" t="n">
        <v>0</v>
      </c>
      <c r="L199" s="153" t="n">
        <v>275</v>
      </c>
      <c r="M199" s="150" t="n">
        <f aca="false">G199*0.095</f>
        <v>0.475</v>
      </c>
      <c r="N199" s="153" t="n">
        <f aca="false">L199-M199</f>
        <v>274.525</v>
      </c>
      <c r="O199" s="152" t="n">
        <v>1</v>
      </c>
      <c r="P199" s="153" t="n">
        <f aca="false">N199*O199</f>
        <v>274.525</v>
      </c>
      <c r="Q199" s="150" t="n">
        <v>16</v>
      </c>
      <c r="R199" s="153" t="n">
        <f aca="false">P199*Q199</f>
        <v>4392.4</v>
      </c>
      <c r="S199" s="154" t="n">
        <f aca="false">P199*3</f>
        <v>823.575</v>
      </c>
      <c r="T199" s="153" t="n">
        <f aca="false">P199*2</f>
        <v>549.05</v>
      </c>
      <c r="U199" s="154"/>
      <c r="V199" s="156" t="n">
        <v>5765.03</v>
      </c>
      <c r="W199" s="20" t="n">
        <f aca="false">V199-T199</f>
        <v>5215.98</v>
      </c>
      <c r="X199" s="43" t="n">
        <f aca="false">V199-S199-T199</f>
        <v>4392.405</v>
      </c>
      <c r="Y199" s="152" t="s">
        <v>282</v>
      </c>
      <c r="Z199" s="20" t="s">
        <v>35</v>
      </c>
      <c r="AA199" s="20" t="s">
        <v>18</v>
      </c>
    </row>
    <row r="200" customFormat="false" ht="15" hidden="false" customHeight="false" outlineLevel="0" collapsed="false">
      <c r="A200" s="20" t="s">
        <v>329</v>
      </c>
      <c r="B200" s="143" t="s">
        <v>206</v>
      </c>
      <c r="C200" s="150" t="s">
        <v>412</v>
      </c>
      <c r="D200" s="152" t="s">
        <v>314</v>
      </c>
      <c r="E200" s="151" t="n">
        <v>5786881</v>
      </c>
      <c r="F200" s="152" t="n">
        <v>11956235</v>
      </c>
      <c r="G200" s="151" t="n">
        <v>20</v>
      </c>
      <c r="H200" s="145" t="s">
        <v>33</v>
      </c>
      <c r="I200" s="152"/>
      <c r="J200" s="151" t="n">
        <v>22</v>
      </c>
      <c r="K200" s="145" t="n">
        <v>0</v>
      </c>
      <c r="L200" s="153" t="n">
        <v>895</v>
      </c>
      <c r="M200" s="150" t="n">
        <f aca="false">G200*0.095</f>
        <v>1.9</v>
      </c>
      <c r="N200" s="153" t="n">
        <f aca="false">L200-M200</f>
        <v>893.1</v>
      </c>
      <c r="O200" s="152" t="n">
        <v>1.04</v>
      </c>
      <c r="P200" s="153" t="n">
        <f aca="false">N200*O200</f>
        <v>928.824</v>
      </c>
      <c r="Q200" s="150" t="n">
        <v>16</v>
      </c>
      <c r="R200" s="153" t="n">
        <f aca="false">P200*Q200</f>
        <v>14861.184</v>
      </c>
      <c r="S200" s="154" t="n">
        <f aca="false">P200*3</f>
        <v>2786.472</v>
      </c>
      <c r="T200" s="153" t="n">
        <f aca="false">P200*2</f>
        <v>1857.648</v>
      </c>
      <c r="U200" s="154"/>
      <c r="V200" s="156" t="n">
        <v>19505.3</v>
      </c>
      <c r="W200" s="20" t="n">
        <f aca="false">V200-T200</f>
        <v>17647.652</v>
      </c>
      <c r="X200" s="43" t="n">
        <f aca="false">V200-S200-T200</f>
        <v>14861.18</v>
      </c>
      <c r="Y200" s="152" t="s">
        <v>314</v>
      </c>
      <c r="Z200" s="20" t="s">
        <v>35</v>
      </c>
      <c r="AA200" s="20" t="s">
        <v>18</v>
      </c>
    </row>
    <row r="201" customFormat="false" ht="15" hidden="false" customHeight="false" outlineLevel="0" collapsed="false">
      <c r="A201" s="20" t="s">
        <v>329</v>
      </c>
      <c r="B201" s="143" t="s">
        <v>206</v>
      </c>
      <c r="C201" s="150" t="s">
        <v>413</v>
      </c>
      <c r="D201" s="152" t="s">
        <v>314</v>
      </c>
      <c r="E201" s="151" t="n">
        <v>5786882</v>
      </c>
      <c r="F201" s="152" t="n">
        <v>11956236</v>
      </c>
      <c r="G201" s="151" t="n">
        <v>12</v>
      </c>
      <c r="H201" s="145" t="s">
        <v>33</v>
      </c>
      <c r="I201" s="152"/>
      <c r="J201" s="151" t="n">
        <v>22</v>
      </c>
      <c r="K201" s="145" t="n">
        <v>0</v>
      </c>
      <c r="L201" s="153" t="n">
        <v>494</v>
      </c>
      <c r="M201" s="150" t="n">
        <f aca="false">G201*0.095</f>
        <v>1.14</v>
      </c>
      <c r="N201" s="153" t="n">
        <f aca="false">L201-M201</f>
        <v>492.86</v>
      </c>
      <c r="O201" s="152" t="n">
        <v>1.04</v>
      </c>
      <c r="P201" s="153" t="n">
        <f aca="false">N201*O201</f>
        <v>512.5744</v>
      </c>
      <c r="Q201" s="150" t="n">
        <v>16</v>
      </c>
      <c r="R201" s="153" t="n">
        <f aca="false">P201*Q201</f>
        <v>8201.1904</v>
      </c>
      <c r="S201" s="154" t="n">
        <f aca="false">P201*3</f>
        <v>1537.7232</v>
      </c>
      <c r="T201" s="153" t="n">
        <f aca="false">P201*2</f>
        <v>1025.1488</v>
      </c>
      <c r="U201" s="154"/>
      <c r="V201" s="156" t="n">
        <v>10764.05</v>
      </c>
      <c r="W201" s="20" t="n">
        <f aca="false">V201-T201</f>
        <v>9738.9012</v>
      </c>
      <c r="X201" s="43" t="n">
        <f aca="false">V201-S201-T201</f>
        <v>8201.178</v>
      </c>
      <c r="Y201" s="152" t="s">
        <v>314</v>
      </c>
      <c r="Z201" s="20" t="s">
        <v>35</v>
      </c>
      <c r="AA201" s="20" t="s">
        <v>18</v>
      </c>
    </row>
    <row r="202" customFormat="false" ht="15" hidden="false" customHeight="false" outlineLevel="0" collapsed="false">
      <c r="A202" s="20" t="s">
        <v>329</v>
      </c>
      <c r="B202" s="143" t="s">
        <v>206</v>
      </c>
      <c r="C202" s="150" t="s">
        <v>414</v>
      </c>
      <c r="D202" s="152" t="s">
        <v>314</v>
      </c>
      <c r="E202" s="151" t="n">
        <v>5786883</v>
      </c>
      <c r="F202" s="152" t="n">
        <v>11956239</v>
      </c>
      <c r="G202" s="151" t="n">
        <v>20</v>
      </c>
      <c r="H202" s="145" t="s">
        <v>33</v>
      </c>
      <c r="I202" s="152"/>
      <c r="J202" s="151" t="n">
        <v>22</v>
      </c>
      <c r="K202" s="145" t="n">
        <v>0</v>
      </c>
      <c r="L202" s="153" t="n">
        <v>904</v>
      </c>
      <c r="M202" s="150" t="n">
        <f aca="false">G202*0.095</f>
        <v>1.9</v>
      </c>
      <c r="N202" s="153" t="n">
        <f aca="false">L202-M202</f>
        <v>902.1</v>
      </c>
      <c r="O202" s="152" t="n">
        <v>1.04</v>
      </c>
      <c r="P202" s="153" t="n">
        <f aca="false">N202*O202</f>
        <v>938.184</v>
      </c>
      <c r="Q202" s="150" t="n">
        <v>16</v>
      </c>
      <c r="R202" s="153" t="n">
        <f aca="false">P202*Q202</f>
        <v>15010.944</v>
      </c>
      <c r="S202" s="154" t="n">
        <f aca="false">P202*3</f>
        <v>2814.552</v>
      </c>
      <c r="T202" s="153" t="n">
        <f aca="false">P202*2</f>
        <v>1876.368</v>
      </c>
      <c r="U202" s="154"/>
      <c r="V202" s="156" t="n">
        <v>19701.86</v>
      </c>
      <c r="W202" s="20" t="n">
        <f aca="false">V202-T202</f>
        <v>17825.492</v>
      </c>
      <c r="X202" s="43" t="n">
        <f aca="false">V202-S202-T202</f>
        <v>15010.94</v>
      </c>
      <c r="Y202" s="152" t="s">
        <v>314</v>
      </c>
      <c r="Z202" s="20" t="s">
        <v>35</v>
      </c>
      <c r="AA202" s="20" t="s">
        <v>18</v>
      </c>
    </row>
    <row r="203" customFormat="false" ht="15" hidden="false" customHeight="false" outlineLevel="0" collapsed="false">
      <c r="A203" s="20" t="s">
        <v>329</v>
      </c>
      <c r="B203" s="143" t="s">
        <v>206</v>
      </c>
      <c r="C203" s="150" t="s">
        <v>415</v>
      </c>
      <c r="D203" s="152" t="s">
        <v>314</v>
      </c>
      <c r="E203" s="151" t="n">
        <v>5786884</v>
      </c>
      <c r="F203" s="152" t="n">
        <v>11956240</v>
      </c>
      <c r="G203" s="151" t="n">
        <v>20</v>
      </c>
      <c r="H203" s="145" t="s">
        <v>33</v>
      </c>
      <c r="I203" s="152"/>
      <c r="J203" s="151" t="n">
        <v>22</v>
      </c>
      <c r="K203" s="145" t="n">
        <v>0</v>
      </c>
      <c r="L203" s="153" t="n">
        <v>905</v>
      </c>
      <c r="M203" s="150" t="n">
        <f aca="false">G203*0.095</f>
        <v>1.9</v>
      </c>
      <c r="N203" s="153" t="n">
        <f aca="false">L203-M203</f>
        <v>903.1</v>
      </c>
      <c r="O203" s="152" t="n">
        <v>1.04</v>
      </c>
      <c r="P203" s="153" t="n">
        <f aca="false">N203*O203</f>
        <v>939.224</v>
      </c>
      <c r="Q203" s="150" t="n">
        <v>16</v>
      </c>
      <c r="R203" s="153" t="n">
        <f aca="false">P203*Q203</f>
        <v>15027.584</v>
      </c>
      <c r="S203" s="154" t="n">
        <f aca="false">P203*3</f>
        <v>2817.672</v>
      </c>
      <c r="T203" s="153" t="n">
        <f aca="false">P203*2</f>
        <v>1878.448</v>
      </c>
      <c r="U203" s="154"/>
      <c r="V203" s="156" t="n">
        <v>19723.7</v>
      </c>
      <c r="W203" s="20" t="n">
        <f aca="false">V203-T203</f>
        <v>17845.252</v>
      </c>
      <c r="X203" s="43" t="n">
        <f aca="false">V203-S203-T203</f>
        <v>15027.58</v>
      </c>
      <c r="Y203" s="152" t="s">
        <v>314</v>
      </c>
      <c r="Z203" s="20" t="s">
        <v>35</v>
      </c>
      <c r="AA203" s="20" t="s">
        <v>18</v>
      </c>
    </row>
    <row r="204" customFormat="false" ht="15" hidden="false" customHeight="false" outlineLevel="0" collapsed="false">
      <c r="A204" s="20" t="s">
        <v>329</v>
      </c>
      <c r="B204" s="143" t="s">
        <v>206</v>
      </c>
      <c r="C204" s="150" t="s">
        <v>416</v>
      </c>
      <c r="D204" s="152" t="s">
        <v>314</v>
      </c>
      <c r="E204" s="151" t="n">
        <v>5786885</v>
      </c>
      <c r="F204" s="152" t="n">
        <v>11956241</v>
      </c>
      <c r="G204" s="151" t="n">
        <v>4</v>
      </c>
      <c r="H204" s="145" t="s">
        <v>33</v>
      </c>
      <c r="I204" s="152"/>
      <c r="J204" s="151" t="n">
        <v>22</v>
      </c>
      <c r="K204" s="145" t="n">
        <v>0</v>
      </c>
      <c r="L204" s="153" t="n">
        <v>169</v>
      </c>
      <c r="M204" s="150" t="n">
        <f aca="false">G204*0.095</f>
        <v>0.38</v>
      </c>
      <c r="N204" s="153" t="n">
        <f aca="false">L204-M204</f>
        <v>168.62</v>
      </c>
      <c r="O204" s="152" t="n">
        <v>1.04</v>
      </c>
      <c r="P204" s="153" t="n">
        <f aca="false">N204*O204</f>
        <v>175.3648</v>
      </c>
      <c r="Q204" s="150" t="n">
        <v>16</v>
      </c>
      <c r="R204" s="153" t="n">
        <f aca="false">P204*Q204-0.02</f>
        <v>2805.8168</v>
      </c>
      <c r="S204" s="154" t="n">
        <f aca="false">P204*3</f>
        <v>526.0944</v>
      </c>
      <c r="T204" s="153" t="n">
        <f aca="false">P204*2</f>
        <v>350.7296</v>
      </c>
      <c r="U204" s="154"/>
      <c r="V204" s="156" t="n">
        <v>3682.64</v>
      </c>
      <c r="W204" s="20" t="n">
        <f aca="false">V204-T204</f>
        <v>3331.9104</v>
      </c>
      <c r="X204" s="43" t="n">
        <f aca="false">V204-S204-T204</f>
        <v>2805.816</v>
      </c>
      <c r="Y204" s="152" t="s">
        <v>314</v>
      </c>
      <c r="Z204" s="20" t="s">
        <v>35</v>
      </c>
      <c r="AA204" s="20" t="s">
        <v>18</v>
      </c>
    </row>
    <row r="205" customFormat="false" ht="15" hidden="false" customHeight="false" outlineLevel="0" collapsed="false">
      <c r="A205" s="20" t="s">
        <v>45</v>
      </c>
      <c r="B205" s="143" t="s">
        <v>205</v>
      </c>
      <c r="C205" s="150" t="s">
        <v>417</v>
      </c>
      <c r="D205" s="152" t="s">
        <v>47</v>
      </c>
      <c r="E205" s="151" t="n">
        <v>5612435</v>
      </c>
      <c r="F205" s="152"/>
      <c r="G205" s="151" t="n">
        <v>10</v>
      </c>
      <c r="H205" s="145" t="s">
        <v>33</v>
      </c>
      <c r="I205" s="152"/>
      <c r="J205" s="151" t="n">
        <v>22</v>
      </c>
      <c r="K205" s="145" t="n">
        <v>0</v>
      </c>
      <c r="L205" s="153" t="n">
        <v>496</v>
      </c>
      <c r="M205" s="150" t="n">
        <f aca="false">G205*0.095</f>
        <v>0.95</v>
      </c>
      <c r="N205" s="153" t="n">
        <f aca="false">L205-M205</f>
        <v>495.05</v>
      </c>
      <c r="O205" s="152" t="n">
        <v>1.04</v>
      </c>
      <c r="P205" s="153" t="n">
        <f aca="false">N205*O205</f>
        <v>514.852</v>
      </c>
      <c r="Q205" s="150" t="n">
        <v>16</v>
      </c>
      <c r="R205" s="153" t="n">
        <f aca="false">P205*Q205</f>
        <v>8237.632</v>
      </c>
      <c r="S205" s="154" t="n">
        <f aca="false">P205*3</f>
        <v>1544.556</v>
      </c>
      <c r="T205" s="153"/>
      <c r="U205" s="154"/>
      <c r="V205" s="155" t="n">
        <v>9782.19</v>
      </c>
      <c r="W205" s="20" t="n">
        <f aca="false">V205-T205</f>
        <v>9782.19</v>
      </c>
      <c r="X205" s="43" t="n">
        <f aca="false">V205-S205-T205</f>
        <v>8237.634</v>
      </c>
      <c r="Y205" s="152" t="s">
        <v>418</v>
      </c>
      <c r="Z205" s="2" t="s">
        <v>49</v>
      </c>
      <c r="AA205" s="20" t="s">
        <v>18</v>
      </c>
    </row>
    <row r="206" customFormat="false" ht="15" hidden="false" customHeight="false" outlineLevel="0" collapsed="false">
      <c r="A206" s="20" t="s">
        <v>45</v>
      </c>
      <c r="B206" s="143" t="s">
        <v>205</v>
      </c>
      <c r="C206" s="150"/>
      <c r="D206" s="152" t="s">
        <v>47</v>
      </c>
      <c r="E206" s="151" t="n">
        <v>5612436</v>
      </c>
      <c r="F206" s="152"/>
      <c r="G206" s="151" t="n">
        <v>1</v>
      </c>
      <c r="H206" s="145" t="s">
        <v>33</v>
      </c>
      <c r="I206" s="152"/>
      <c r="J206" s="151" t="n">
        <v>22</v>
      </c>
      <c r="K206" s="145" t="n">
        <v>0</v>
      </c>
      <c r="L206" s="153" t="n">
        <v>54</v>
      </c>
      <c r="M206" s="150" t="n">
        <f aca="false">G206*0.095</f>
        <v>0.095</v>
      </c>
      <c r="N206" s="153" t="n">
        <f aca="false">L206-M206</f>
        <v>53.905</v>
      </c>
      <c r="O206" s="152" t="n">
        <v>1.04</v>
      </c>
      <c r="P206" s="153" t="n">
        <f aca="false">N206*O206</f>
        <v>56.0612</v>
      </c>
      <c r="Q206" s="150" t="n">
        <v>16</v>
      </c>
      <c r="R206" s="153" t="n">
        <f aca="false">P206*Q206</f>
        <v>896.9792</v>
      </c>
      <c r="S206" s="154" t="n">
        <f aca="false">P206*3</f>
        <v>168.1836</v>
      </c>
      <c r="T206" s="153"/>
      <c r="U206" s="154"/>
      <c r="V206" s="155" t="n">
        <v>1065.16</v>
      </c>
      <c r="W206" s="20" t="n">
        <f aca="false">V206-T206</f>
        <v>1065.16</v>
      </c>
      <c r="X206" s="43" t="n">
        <f aca="false">V206-S206-T206</f>
        <v>896.9764</v>
      </c>
      <c r="Y206" s="152" t="s">
        <v>418</v>
      </c>
      <c r="Z206" s="2" t="s">
        <v>49</v>
      </c>
      <c r="AA206" s="20" t="s">
        <v>18</v>
      </c>
    </row>
    <row r="207" customFormat="false" ht="15" hidden="false" customHeight="false" outlineLevel="0" collapsed="false">
      <c r="A207" s="20" t="s">
        <v>45</v>
      </c>
      <c r="B207" s="143" t="s">
        <v>205</v>
      </c>
      <c r="C207" s="150"/>
      <c r="D207" s="152" t="s">
        <v>47</v>
      </c>
      <c r="E207" s="151" t="n">
        <v>5612437</v>
      </c>
      <c r="F207" s="152"/>
      <c r="G207" s="151" t="n">
        <v>15</v>
      </c>
      <c r="H207" s="145" t="s">
        <v>33</v>
      </c>
      <c r="I207" s="152"/>
      <c r="J207" s="151" t="n">
        <v>22</v>
      </c>
      <c r="K207" s="145" t="n">
        <v>0</v>
      </c>
      <c r="L207" s="153" t="n">
        <v>811</v>
      </c>
      <c r="M207" s="150" t="n">
        <f aca="false">G207*0.095</f>
        <v>1.425</v>
      </c>
      <c r="N207" s="153" t="n">
        <f aca="false">L207-M207</f>
        <v>809.575</v>
      </c>
      <c r="O207" s="152" t="n">
        <v>1.04</v>
      </c>
      <c r="P207" s="153" t="n">
        <f aca="false">N207*O207</f>
        <v>841.958</v>
      </c>
      <c r="Q207" s="150" t="n">
        <v>16</v>
      </c>
      <c r="R207" s="153" t="n">
        <f aca="false">P207*Q207</f>
        <v>13471.328</v>
      </c>
      <c r="S207" s="154" t="n">
        <f aca="false">P207*3</f>
        <v>2525.874</v>
      </c>
      <c r="T207" s="153"/>
      <c r="U207" s="154"/>
      <c r="V207" s="155" t="n">
        <v>15997.2</v>
      </c>
      <c r="W207" s="20" t="n">
        <f aca="false">V207-T207</f>
        <v>15997.2</v>
      </c>
      <c r="X207" s="43" t="n">
        <f aca="false">V207-S207-T207</f>
        <v>13471.326</v>
      </c>
      <c r="Y207" s="152" t="s">
        <v>418</v>
      </c>
      <c r="Z207" s="2" t="s">
        <v>49</v>
      </c>
      <c r="AA207" s="20" t="s">
        <v>18</v>
      </c>
    </row>
    <row r="208" customFormat="false" ht="15" hidden="true" customHeight="false" outlineLevel="0" collapsed="false">
      <c r="A208" s="20" t="s">
        <v>45</v>
      </c>
      <c r="B208" s="143" t="s">
        <v>205</v>
      </c>
      <c r="C208" s="150" t="s">
        <v>419</v>
      </c>
      <c r="D208" s="152"/>
      <c r="E208" s="151" t="n">
        <v>5612438</v>
      </c>
      <c r="F208" s="152"/>
      <c r="G208" s="151" t="n">
        <v>0</v>
      </c>
      <c r="H208" s="152"/>
      <c r="I208" s="152"/>
      <c r="J208" s="151" t="n">
        <v>0</v>
      </c>
      <c r="K208" s="145" t="n">
        <v>0</v>
      </c>
      <c r="L208" s="153"/>
      <c r="M208" s="150" t="n">
        <f aca="false">G208*0.095</f>
        <v>0</v>
      </c>
      <c r="N208" s="153" t="n">
        <f aca="false">L208-M208</f>
        <v>0</v>
      </c>
      <c r="O208" s="152"/>
      <c r="P208" s="153" t="n">
        <f aca="false">N208*O208</f>
        <v>0</v>
      </c>
      <c r="Q208" s="150"/>
      <c r="R208" s="153" t="n">
        <f aca="false">P208*Q208</f>
        <v>0</v>
      </c>
      <c r="S208" s="154" t="n">
        <f aca="false">P208*3</f>
        <v>0</v>
      </c>
      <c r="T208" s="153"/>
      <c r="U208" s="154"/>
      <c r="V208" s="155"/>
      <c r="W208" s="20" t="n">
        <f aca="false">V208-T208</f>
        <v>0</v>
      </c>
      <c r="X208" s="43" t="n">
        <f aca="false">V208-S208-T208</f>
        <v>0</v>
      </c>
      <c r="Y208" s="152"/>
      <c r="Z208" s="2"/>
    </row>
    <row r="209" customFormat="false" ht="15" hidden="false" customHeight="false" outlineLevel="0" collapsed="false">
      <c r="A209" s="20" t="s">
        <v>45</v>
      </c>
      <c r="B209" s="143" t="s">
        <v>205</v>
      </c>
      <c r="C209" s="157"/>
      <c r="D209" s="152" t="s">
        <v>47</v>
      </c>
      <c r="E209" s="151" t="n">
        <v>5612439</v>
      </c>
      <c r="F209" s="152"/>
      <c r="G209" s="151" t="n">
        <v>24</v>
      </c>
      <c r="H209" s="145" t="s">
        <v>33</v>
      </c>
      <c r="I209" s="152"/>
      <c r="J209" s="151" t="n">
        <v>22</v>
      </c>
      <c r="K209" s="145" t="n">
        <v>0</v>
      </c>
      <c r="L209" s="153" t="n">
        <v>1234</v>
      </c>
      <c r="M209" s="150" t="n">
        <f aca="false">G209*0.095</f>
        <v>2.28</v>
      </c>
      <c r="N209" s="153" t="n">
        <f aca="false">L209-M209</f>
        <v>1231.72</v>
      </c>
      <c r="O209" s="152" t="n">
        <v>1.04</v>
      </c>
      <c r="P209" s="153" t="n">
        <f aca="false">N209*O209</f>
        <v>1280.9888</v>
      </c>
      <c r="Q209" s="150" t="n">
        <v>16</v>
      </c>
      <c r="R209" s="153" t="n">
        <f aca="false">P209*Q209</f>
        <v>20495.8208</v>
      </c>
      <c r="S209" s="154" t="n">
        <f aca="false">P209*3</f>
        <v>3842.9664</v>
      </c>
      <c r="T209" s="153"/>
      <c r="U209" s="154"/>
      <c r="V209" s="155" t="n">
        <v>24338.79</v>
      </c>
      <c r="W209" s="20" t="n">
        <f aca="false">V209-T209</f>
        <v>24338.79</v>
      </c>
      <c r="X209" s="43" t="n">
        <f aca="false">V209-S209-T209</f>
        <v>20495.8236</v>
      </c>
      <c r="Y209" s="152" t="s">
        <v>418</v>
      </c>
      <c r="Z209" s="2" t="s">
        <v>49</v>
      </c>
      <c r="AA209" s="20" t="s">
        <v>18</v>
      </c>
    </row>
    <row r="210" customFormat="false" ht="15" hidden="false" customHeight="false" outlineLevel="0" collapsed="false">
      <c r="A210" s="20" t="s">
        <v>45</v>
      </c>
      <c r="B210" s="143" t="s">
        <v>205</v>
      </c>
      <c r="C210" s="157"/>
      <c r="D210" s="152" t="s">
        <v>47</v>
      </c>
      <c r="E210" s="151" t="n">
        <v>5612440</v>
      </c>
      <c r="F210" s="152"/>
      <c r="G210" s="151" t="n">
        <v>3</v>
      </c>
      <c r="H210" s="145" t="s">
        <v>33</v>
      </c>
      <c r="I210" s="152"/>
      <c r="J210" s="151" t="n">
        <v>22</v>
      </c>
      <c r="K210" s="145" t="n">
        <v>0</v>
      </c>
      <c r="L210" s="153" t="n">
        <v>156</v>
      </c>
      <c r="M210" s="150" t="n">
        <f aca="false">G210*0.095</f>
        <v>0.285</v>
      </c>
      <c r="N210" s="153" t="n">
        <f aca="false">L210-M210</f>
        <v>155.715</v>
      </c>
      <c r="O210" s="152" t="n">
        <v>1.04</v>
      </c>
      <c r="P210" s="153" t="n">
        <f aca="false">N210*O210</f>
        <v>161.9436</v>
      </c>
      <c r="Q210" s="150" t="n">
        <v>16</v>
      </c>
      <c r="R210" s="153" t="n">
        <f aca="false">P210*Q210</f>
        <v>2591.0976</v>
      </c>
      <c r="S210" s="154" t="n">
        <f aca="false">P210*3</f>
        <v>485.8308</v>
      </c>
      <c r="T210" s="153"/>
      <c r="U210" s="154"/>
      <c r="V210" s="155" t="n">
        <v>3076.93</v>
      </c>
      <c r="W210" s="20" t="n">
        <f aca="false">V210-T210</f>
        <v>3076.93</v>
      </c>
      <c r="X210" s="43" t="n">
        <f aca="false">V210-S210-T210</f>
        <v>2591.0992</v>
      </c>
      <c r="Y210" s="152" t="s">
        <v>418</v>
      </c>
      <c r="Z210" s="2" t="s">
        <v>49</v>
      </c>
      <c r="AA210" s="20" t="s">
        <v>18</v>
      </c>
    </row>
    <row r="211" customFormat="false" ht="15" hidden="false" customHeight="false" outlineLevel="0" collapsed="false">
      <c r="A211" s="20" t="s">
        <v>45</v>
      </c>
      <c r="B211" s="143" t="s">
        <v>206</v>
      </c>
      <c r="C211" s="157"/>
      <c r="D211" s="152" t="s">
        <v>47</v>
      </c>
      <c r="E211" s="151" t="n">
        <v>5612441</v>
      </c>
      <c r="F211" s="158"/>
      <c r="G211" s="151" t="n">
        <v>8</v>
      </c>
      <c r="H211" s="145" t="s">
        <v>33</v>
      </c>
      <c r="I211" s="152"/>
      <c r="J211" s="151" t="n">
        <v>22</v>
      </c>
      <c r="K211" s="145" t="n">
        <v>0</v>
      </c>
      <c r="L211" s="153" t="n">
        <v>404</v>
      </c>
      <c r="M211" s="150" t="n">
        <f aca="false">G211*0.095</f>
        <v>0.76</v>
      </c>
      <c r="N211" s="153" t="n">
        <f aca="false">L211-M211</f>
        <v>403.24</v>
      </c>
      <c r="O211" s="152" t="n">
        <v>1.04</v>
      </c>
      <c r="P211" s="153" t="n">
        <f aca="false">N211*O211</f>
        <v>419.3696</v>
      </c>
      <c r="Q211" s="150" t="n">
        <v>16</v>
      </c>
      <c r="R211" s="153" t="n">
        <f aca="false">P211*Q211</f>
        <v>6709.9136</v>
      </c>
      <c r="S211" s="154" t="n">
        <f aca="false">P211*3</f>
        <v>1258.1088</v>
      </c>
      <c r="T211" s="153"/>
      <c r="U211" s="154"/>
      <c r="V211" s="155" t="n">
        <v>7968.02</v>
      </c>
      <c r="W211" s="20" t="n">
        <f aca="false">V211-T211</f>
        <v>7968.02</v>
      </c>
      <c r="X211" s="43" t="n">
        <f aca="false">V211-S211-T211</f>
        <v>6709.9112</v>
      </c>
      <c r="Y211" s="152" t="s">
        <v>418</v>
      </c>
      <c r="Z211" s="2" t="s">
        <v>49</v>
      </c>
      <c r="AA211" s="20" t="s">
        <v>18</v>
      </c>
    </row>
    <row r="212" customFormat="false" ht="15" hidden="false" customHeight="false" outlineLevel="0" collapsed="false">
      <c r="A212" s="20" t="s">
        <v>45</v>
      </c>
      <c r="B212" s="143" t="s">
        <v>206</v>
      </c>
      <c r="C212" s="157"/>
      <c r="D212" s="152" t="s">
        <v>47</v>
      </c>
      <c r="E212" s="151" t="n">
        <v>5612442</v>
      </c>
      <c r="F212" s="152"/>
      <c r="G212" s="159" t="n">
        <v>3</v>
      </c>
      <c r="H212" s="145" t="s">
        <v>33</v>
      </c>
      <c r="I212" s="152"/>
      <c r="J212" s="159" t="n">
        <v>22</v>
      </c>
      <c r="K212" s="145" t="n">
        <v>0</v>
      </c>
      <c r="L212" s="160" t="n">
        <v>152</v>
      </c>
      <c r="M212" s="150" t="n">
        <f aca="false">G212*0.095</f>
        <v>0.285</v>
      </c>
      <c r="N212" s="153" t="n">
        <f aca="false">L212-M212</f>
        <v>151.715</v>
      </c>
      <c r="O212" s="152" t="n">
        <v>1.04</v>
      </c>
      <c r="P212" s="153" t="n">
        <f aca="false">N212*O212</f>
        <v>157.7836</v>
      </c>
      <c r="Q212" s="150" t="n">
        <v>16</v>
      </c>
      <c r="R212" s="153" t="n">
        <f aca="false">P212*Q212</f>
        <v>2524.5376</v>
      </c>
      <c r="S212" s="154" t="n">
        <f aca="false">P212*3</f>
        <v>473.3508</v>
      </c>
      <c r="T212" s="153"/>
      <c r="U212" s="154"/>
      <c r="V212" s="155" t="n">
        <v>2997.89</v>
      </c>
      <c r="W212" s="20" t="n">
        <f aca="false">V212-T212</f>
        <v>2997.89</v>
      </c>
      <c r="X212" s="43" t="n">
        <f aca="false">V212-S212-T212</f>
        <v>2524.5392</v>
      </c>
      <c r="Y212" s="152" t="s">
        <v>418</v>
      </c>
      <c r="Z212" s="2" t="s">
        <v>49</v>
      </c>
      <c r="AA212" s="20" t="s">
        <v>18</v>
      </c>
    </row>
    <row r="213" customFormat="false" ht="15" hidden="false" customHeight="false" outlineLevel="0" collapsed="false">
      <c r="A213" s="20" t="s">
        <v>45</v>
      </c>
      <c r="B213" s="143" t="s">
        <v>206</v>
      </c>
      <c r="C213" s="157"/>
      <c r="D213" s="152" t="s">
        <v>47</v>
      </c>
      <c r="E213" s="151" t="n">
        <v>5612443</v>
      </c>
      <c r="F213" s="158"/>
      <c r="G213" s="151" t="n">
        <v>30</v>
      </c>
      <c r="H213" s="145" t="s">
        <v>33</v>
      </c>
      <c r="I213" s="152"/>
      <c r="J213" s="151" t="n">
        <v>22</v>
      </c>
      <c r="K213" s="145" t="n">
        <v>0</v>
      </c>
      <c r="L213" s="153" t="n">
        <v>1411</v>
      </c>
      <c r="M213" s="150" t="n">
        <f aca="false">G213*0.095</f>
        <v>2.85</v>
      </c>
      <c r="N213" s="153" t="n">
        <f aca="false">L213-M213</f>
        <v>1408.15</v>
      </c>
      <c r="O213" s="152" t="n">
        <v>1.04</v>
      </c>
      <c r="P213" s="153" t="n">
        <f aca="false">N213*O213</f>
        <v>1464.476</v>
      </c>
      <c r="Q213" s="150" t="n">
        <v>16</v>
      </c>
      <c r="R213" s="153" t="n">
        <f aca="false">P213*Q213</f>
        <v>23431.616</v>
      </c>
      <c r="S213" s="154" t="n">
        <f aca="false">P213*3</f>
        <v>4393.428</v>
      </c>
      <c r="T213" s="153"/>
      <c r="U213" s="154"/>
      <c r="V213" s="155" t="n">
        <v>27825.05</v>
      </c>
      <c r="W213" s="20" t="n">
        <f aca="false">V213-T213</f>
        <v>27825.05</v>
      </c>
      <c r="X213" s="43" t="n">
        <f aca="false">V213-S213-T213</f>
        <v>23431.622</v>
      </c>
      <c r="Y213" s="152" t="s">
        <v>418</v>
      </c>
      <c r="Z213" s="2" t="s">
        <v>49</v>
      </c>
      <c r="AA213" s="20" t="s">
        <v>18</v>
      </c>
    </row>
    <row r="214" customFormat="false" ht="15" hidden="false" customHeight="false" outlineLevel="0" collapsed="false">
      <c r="A214" s="20" t="s">
        <v>45</v>
      </c>
      <c r="B214" s="143" t="s">
        <v>206</v>
      </c>
      <c r="C214" s="157"/>
      <c r="D214" s="152" t="s">
        <v>47</v>
      </c>
      <c r="E214" s="151" t="n">
        <v>5612444</v>
      </c>
      <c r="F214" s="152"/>
      <c r="G214" s="159" t="n">
        <v>19</v>
      </c>
      <c r="H214" s="145" t="s">
        <v>33</v>
      </c>
      <c r="I214" s="152"/>
      <c r="J214" s="151" t="n">
        <v>22</v>
      </c>
      <c r="K214" s="145" t="n">
        <v>0</v>
      </c>
      <c r="L214" s="160" t="n">
        <v>897</v>
      </c>
      <c r="M214" s="150" t="n">
        <f aca="false">G214*0.095</f>
        <v>1.805</v>
      </c>
      <c r="N214" s="153" t="n">
        <f aca="false">L214-M214</f>
        <v>895.195</v>
      </c>
      <c r="O214" s="152" t="n">
        <v>1.04</v>
      </c>
      <c r="P214" s="153" t="n">
        <f aca="false">N214*O214</f>
        <v>931.0028</v>
      </c>
      <c r="Q214" s="150" t="n">
        <v>16</v>
      </c>
      <c r="R214" s="153" t="n">
        <f aca="false">P214*Q214</f>
        <v>14896.0448</v>
      </c>
      <c r="S214" s="154" t="n">
        <f aca="false">P214*3</f>
        <v>2793.0084</v>
      </c>
      <c r="T214" s="153"/>
      <c r="U214" s="154"/>
      <c r="V214" s="155" t="n">
        <v>17689.05</v>
      </c>
      <c r="W214" s="20" t="n">
        <f aca="false">V214-T214</f>
        <v>17689.05</v>
      </c>
      <c r="X214" s="43" t="n">
        <f aca="false">V214-S214-T214</f>
        <v>14896.0416</v>
      </c>
      <c r="Y214" s="152" t="s">
        <v>418</v>
      </c>
      <c r="Z214" s="2" t="s">
        <v>49</v>
      </c>
      <c r="AA214" s="20" t="s">
        <v>18</v>
      </c>
    </row>
    <row r="215" customFormat="false" ht="15" hidden="false" customHeight="false" outlineLevel="0" collapsed="false">
      <c r="A215" s="20" t="s">
        <v>45</v>
      </c>
      <c r="B215" s="143" t="s">
        <v>206</v>
      </c>
      <c r="C215" s="157"/>
      <c r="D215" s="152" t="s">
        <v>47</v>
      </c>
      <c r="E215" s="151" t="n">
        <v>5612445</v>
      </c>
      <c r="F215" s="158"/>
      <c r="G215" s="159" t="n">
        <v>4</v>
      </c>
      <c r="H215" s="145" t="s">
        <v>33</v>
      </c>
      <c r="I215" s="152"/>
      <c r="J215" s="151" t="n">
        <v>22</v>
      </c>
      <c r="K215" s="145" t="n">
        <v>0</v>
      </c>
      <c r="L215" s="160" t="n">
        <v>169</v>
      </c>
      <c r="M215" s="150" t="n">
        <f aca="false">G215*0.095</f>
        <v>0.38</v>
      </c>
      <c r="N215" s="153" t="n">
        <f aca="false">L215-M215</f>
        <v>168.62</v>
      </c>
      <c r="O215" s="152" t="n">
        <v>1.04</v>
      </c>
      <c r="P215" s="153" t="n">
        <f aca="false">N215*O215</f>
        <v>175.3648</v>
      </c>
      <c r="Q215" s="150" t="n">
        <v>16</v>
      </c>
      <c r="R215" s="153" t="n">
        <f aca="false">P215*Q215</f>
        <v>2805.8368</v>
      </c>
      <c r="S215" s="154" t="n">
        <f aca="false">P215*3</f>
        <v>526.0944</v>
      </c>
      <c r="T215" s="153"/>
      <c r="U215" s="154"/>
      <c r="V215" s="155" t="n">
        <v>3331.93</v>
      </c>
      <c r="W215" s="20" t="n">
        <f aca="false">V215-T215</f>
        <v>3331.93</v>
      </c>
      <c r="X215" s="43" t="n">
        <f aca="false">V215-S215-T215</f>
        <v>2805.8356</v>
      </c>
      <c r="Y215" s="152" t="s">
        <v>418</v>
      </c>
      <c r="Z215" s="2" t="s">
        <v>49</v>
      </c>
      <c r="AA215" s="20" t="s">
        <v>18</v>
      </c>
    </row>
    <row r="216" customFormat="false" ht="15" hidden="false" customHeight="false" outlineLevel="0" collapsed="false">
      <c r="A216" s="20" t="s">
        <v>45</v>
      </c>
      <c r="B216" s="143" t="s">
        <v>206</v>
      </c>
      <c r="C216" s="157"/>
      <c r="D216" s="152" t="s">
        <v>47</v>
      </c>
      <c r="E216" s="151" t="n">
        <v>5612446</v>
      </c>
      <c r="F216" s="152"/>
      <c r="G216" s="151" t="n">
        <v>15</v>
      </c>
      <c r="H216" s="145" t="s">
        <v>33</v>
      </c>
      <c r="I216" s="152"/>
      <c r="J216" s="151" t="n">
        <v>22</v>
      </c>
      <c r="K216" s="145" t="n">
        <v>0</v>
      </c>
      <c r="L216" s="153" t="n">
        <v>725</v>
      </c>
      <c r="M216" s="150" t="n">
        <f aca="false">G216*0.095</f>
        <v>1.425</v>
      </c>
      <c r="N216" s="153" t="n">
        <f aca="false">L216-M216</f>
        <v>723.575</v>
      </c>
      <c r="O216" s="152" t="n">
        <v>1.04</v>
      </c>
      <c r="P216" s="153" t="n">
        <f aca="false">N216*O216</f>
        <v>752.518</v>
      </c>
      <c r="Q216" s="150" t="n">
        <v>16</v>
      </c>
      <c r="R216" s="153" t="n">
        <f aca="false">P216*Q216</f>
        <v>12040.288</v>
      </c>
      <c r="S216" s="154" t="n">
        <f aca="false">P216*3</f>
        <v>2257.554</v>
      </c>
      <c r="T216" s="153"/>
      <c r="U216" s="154"/>
      <c r="V216" s="155" t="n">
        <v>14297.84</v>
      </c>
      <c r="W216" s="20" t="n">
        <f aca="false">V216-T216</f>
        <v>14297.84</v>
      </c>
      <c r="X216" s="43" t="n">
        <f aca="false">V216-S216-T216</f>
        <v>12040.286</v>
      </c>
      <c r="Y216" s="152" t="s">
        <v>418</v>
      </c>
      <c r="Z216" s="2" t="s">
        <v>49</v>
      </c>
      <c r="AA216" s="20" t="s">
        <v>18</v>
      </c>
    </row>
    <row r="217" customFormat="false" ht="15" hidden="false" customHeight="false" outlineLevel="0" collapsed="false">
      <c r="A217" s="20" t="s">
        <v>45</v>
      </c>
      <c r="B217" s="143" t="s">
        <v>206</v>
      </c>
      <c r="C217" s="157"/>
      <c r="D217" s="152" t="s">
        <v>47</v>
      </c>
      <c r="E217" s="151" t="n">
        <v>5612447</v>
      </c>
      <c r="F217" s="158"/>
      <c r="G217" s="159" t="n">
        <v>14</v>
      </c>
      <c r="H217" s="145" t="s">
        <v>33</v>
      </c>
      <c r="I217" s="152"/>
      <c r="J217" s="151" t="n">
        <v>22</v>
      </c>
      <c r="K217" s="145" t="n">
        <v>0</v>
      </c>
      <c r="L217" s="160" t="n">
        <v>655</v>
      </c>
      <c r="M217" s="150" t="n">
        <f aca="false">G217*0.095</f>
        <v>1.33</v>
      </c>
      <c r="N217" s="153" t="n">
        <f aca="false">L217-M217</f>
        <v>653.67</v>
      </c>
      <c r="O217" s="152" t="n">
        <v>1.04</v>
      </c>
      <c r="P217" s="153" t="n">
        <f aca="false">N217*O217</f>
        <v>679.8168</v>
      </c>
      <c r="Q217" s="150" t="n">
        <v>16</v>
      </c>
      <c r="R217" s="153" t="n">
        <f aca="false">P217*Q217</f>
        <v>10877.0688</v>
      </c>
      <c r="S217" s="154" t="n">
        <f aca="false">P217*3</f>
        <v>2039.4504</v>
      </c>
      <c r="T217" s="153"/>
      <c r="U217" s="154"/>
      <c r="V217" s="155" t="n">
        <v>12916.52</v>
      </c>
      <c r="W217" s="20" t="n">
        <f aca="false">V217-T217</f>
        <v>12916.52</v>
      </c>
      <c r="X217" s="43" t="n">
        <f aca="false">V217-S217-T217</f>
        <v>10877.0696</v>
      </c>
      <c r="Y217" s="152" t="s">
        <v>418</v>
      </c>
      <c r="Z217" s="2" t="s">
        <v>49</v>
      </c>
      <c r="AA217" s="20" t="s">
        <v>18</v>
      </c>
    </row>
    <row r="218" customFormat="false" ht="15" hidden="false" customHeight="false" outlineLevel="0" collapsed="false">
      <c r="A218" s="20" t="s">
        <v>45</v>
      </c>
      <c r="B218" s="143" t="s">
        <v>206</v>
      </c>
      <c r="C218" s="157"/>
      <c r="D218" s="152" t="s">
        <v>47</v>
      </c>
      <c r="E218" s="151" t="n">
        <v>5612448</v>
      </c>
      <c r="F218" s="152"/>
      <c r="G218" s="151" t="n">
        <v>3</v>
      </c>
      <c r="H218" s="145" t="s">
        <v>33</v>
      </c>
      <c r="I218" s="152"/>
      <c r="J218" s="151" t="n">
        <v>22</v>
      </c>
      <c r="K218" s="145" t="n">
        <v>0</v>
      </c>
      <c r="L218" s="153" t="n">
        <v>137</v>
      </c>
      <c r="M218" s="150" t="n">
        <f aca="false">G218*0.095</f>
        <v>0.285</v>
      </c>
      <c r="N218" s="153" t="n">
        <f aca="false">L218-M218</f>
        <v>136.715</v>
      </c>
      <c r="O218" s="152" t="n">
        <v>1.04</v>
      </c>
      <c r="P218" s="153" t="n">
        <f aca="false">N218*O218</f>
        <v>142.1836</v>
      </c>
      <c r="Q218" s="150" t="n">
        <v>16</v>
      </c>
      <c r="R218" s="153" t="n">
        <f aca="false">P218*Q218</f>
        <v>2274.9376</v>
      </c>
      <c r="S218" s="154" t="n">
        <f aca="false">P218*3</f>
        <v>426.5508</v>
      </c>
      <c r="T218" s="153"/>
      <c r="U218" s="154"/>
      <c r="V218" s="155" t="n">
        <v>2701.49</v>
      </c>
      <c r="W218" s="20" t="n">
        <f aca="false">V218-T218</f>
        <v>2701.49</v>
      </c>
      <c r="X218" s="43" t="n">
        <f aca="false">V218-S218-T218</f>
        <v>2274.9392</v>
      </c>
      <c r="Y218" s="152" t="s">
        <v>418</v>
      </c>
      <c r="Z218" s="2" t="s">
        <v>49</v>
      </c>
      <c r="AA218" s="20" t="s">
        <v>18</v>
      </c>
    </row>
    <row r="219" customFormat="false" ht="15" hidden="false" customHeight="false" outlineLevel="0" collapsed="false">
      <c r="A219" s="20" t="s">
        <v>45</v>
      </c>
      <c r="B219" s="143" t="s">
        <v>206</v>
      </c>
      <c r="C219" s="157"/>
      <c r="D219" s="152" t="s">
        <v>47</v>
      </c>
      <c r="E219" s="151" t="n">
        <v>5612449</v>
      </c>
      <c r="F219" s="158"/>
      <c r="G219" s="159" t="n">
        <v>4</v>
      </c>
      <c r="H219" s="145" t="s">
        <v>33</v>
      </c>
      <c r="I219" s="152"/>
      <c r="J219" s="151" t="n">
        <v>22</v>
      </c>
      <c r="K219" s="145" t="n">
        <v>0</v>
      </c>
      <c r="L219" s="160" t="n">
        <v>195</v>
      </c>
      <c r="M219" s="150" t="n">
        <f aca="false">G219*0.095</f>
        <v>0.38</v>
      </c>
      <c r="N219" s="153" t="n">
        <f aca="false">L219-M219</f>
        <v>194.62</v>
      </c>
      <c r="O219" s="152" t="n">
        <v>1.04</v>
      </c>
      <c r="P219" s="153" t="n">
        <f aca="false">N219*O219</f>
        <v>202.4048</v>
      </c>
      <c r="Q219" s="150" t="n">
        <v>16</v>
      </c>
      <c r="R219" s="153" t="n">
        <f aca="false">P219*Q219</f>
        <v>3238.4768</v>
      </c>
      <c r="S219" s="154" t="n">
        <f aca="false">P219*3</f>
        <v>607.2144</v>
      </c>
      <c r="T219" s="153"/>
      <c r="U219" s="154"/>
      <c r="V219" s="155" t="n">
        <v>3845.69</v>
      </c>
      <c r="W219" s="20" t="n">
        <f aca="false">V219-T219</f>
        <v>3845.69</v>
      </c>
      <c r="X219" s="43" t="n">
        <f aca="false">V219-S219-T219</f>
        <v>3238.4756</v>
      </c>
      <c r="Y219" s="152" t="s">
        <v>418</v>
      </c>
      <c r="Z219" s="2" t="s">
        <v>49</v>
      </c>
      <c r="AA219" s="20" t="s">
        <v>18</v>
      </c>
    </row>
    <row r="220" customFormat="false" ht="15" hidden="false" customHeight="false" outlineLevel="0" collapsed="false">
      <c r="A220" s="20" t="s">
        <v>45</v>
      </c>
      <c r="B220" s="143" t="s">
        <v>206</v>
      </c>
      <c r="C220" s="157"/>
      <c r="D220" s="152" t="s">
        <v>47</v>
      </c>
      <c r="E220" s="151" t="n">
        <v>5612450</v>
      </c>
      <c r="F220" s="152"/>
      <c r="G220" s="151" t="n">
        <v>21</v>
      </c>
      <c r="H220" s="145" t="s">
        <v>33</v>
      </c>
      <c r="I220" s="152"/>
      <c r="J220" s="151" t="n">
        <v>22</v>
      </c>
      <c r="K220" s="145" t="n">
        <v>0</v>
      </c>
      <c r="L220" s="153" t="n">
        <v>1025</v>
      </c>
      <c r="M220" s="150" t="n">
        <f aca="false">G220*0.095</f>
        <v>1.995</v>
      </c>
      <c r="N220" s="153" t="n">
        <f aca="false">L220-M220</f>
        <v>1023.005</v>
      </c>
      <c r="O220" s="152" t="n">
        <v>1.04</v>
      </c>
      <c r="P220" s="153" t="n">
        <f aca="false">N220*O220</f>
        <v>1063.9252</v>
      </c>
      <c r="Q220" s="150" t="n">
        <v>16</v>
      </c>
      <c r="R220" s="153" t="n">
        <f aca="false">P220*Q220</f>
        <v>17022.8032</v>
      </c>
      <c r="S220" s="154" t="n">
        <f aca="false">P220*3</f>
        <v>3191.7756</v>
      </c>
      <c r="T220" s="153"/>
      <c r="U220" s="154"/>
      <c r="V220" s="155" t="n">
        <v>20214.58</v>
      </c>
      <c r="W220" s="20" t="n">
        <f aca="false">V220-T220</f>
        <v>20214.58</v>
      </c>
      <c r="X220" s="43" t="n">
        <f aca="false">V220-S220-T220</f>
        <v>17022.8044</v>
      </c>
      <c r="Y220" s="152" t="s">
        <v>418</v>
      </c>
      <c r="Z220" s="2" t="s">
        <v>49</v>
      </c>
      <c r="AA220" s="20" t="s">
        <v>18</v>
      </c>
    </row>
    <row r="221" customFormat="false" ht="15" hidden="false" customHeight="false" outlineLevel="0" collapsed="false">
      <c r="A221" s="20" t="s">
        <v>45</v>
      </c>
      <c r="B221" s="143" t="s">
        <v>206</v>
      </c>
      <c r="C221" s="157"/>
      <c r="D221" s="152" t="s">
        <v>47</v>
      </c>
      <c r="E221" s="151" t="n">
        <v>5612451</v>
      </c>
      <c r="F221" s="158"/>
      <c r="G221" s="159" t="n">
        <v>16</v>
      </c>
      <c r="H221" s="145" t="s">
        <v>33</v>
      </c>
      <c r="I221" s="152"/>
      <c r="J221" s="151" t="n">
        <v>22</v>
      </c>
      <c r="K221" s="145" t="n">
        <v>0</v>
      </c>
      <c r="L221" s="160" t="n">
        <v>809</v>
      </c>
      <c r="M221" s="150" t="n">
        <f aca="false">G221*0.095</f>
        <v>1.52</v>
      </c>
      <c r="N221" s="153" t="n">
        <f aca="false">L221-M221</f>
        <v>807.48</v>
      </c>
      <c r="O221" s="152" t="n">
        <v>1.04</v>
      </c>
      <c r="P221" s="153" t="n">
        <f aca="false">N221*O221</f>
        <v>839.7792</v>
      </c>
      <c r="Q221" s="150" t="n">
        <v>16</v>
      </c>
      <c r="R221" s="153" t="n">
        <f aca="false">P221*Q221</f>
        <v>13436.4672</v>
      </c>
      <c r="S221" s="154" t="n">
        <f aca="false">P221*3</f>
        <v>2519.3376</v>
      </c>
      <c r="T221" s="153"/>
      <c r="U221" s="154"/>
      <c r="V221" s="155" t="n">
        <v>15955.81</v>
      </c>
      <c r="W221" s="20" t="n">
        <f aca="false">V221-T221</f>
        <v>15955.81</v>
      </c>
      <c r="X221" s="43" t="n">
        <f aca="false">V221-S221-T221</f>
        <v>13436.4724</v>
      </c>
      <c r="Y221" s="152" t="s">
        <v>418</v>
      </c>
      <c r="Z221" s="2" t="s">
        <v>49</v>
      </c>
      <c r="AA221" s="20" t="s">
        <v>18</v>
      </c>
    </row>
    <row r="222" customFormat="false" ht="15" hidden="false" customHeight="false" outlineLevel="0" collapsed="false">
      <c r="A222" s="20" t="s">
        <v>45</v>
      </c>
      <c r="B222" s="143" t="s">
        <v>207</v>
      </c>
      <c r="C222" s="157"/>
      <c r="D222" s="152" t="s">
        <v>47</v>
      </c>
      <c r="E222" s="151" t="n">
        <v>5612452</v>
      </c>
      <c r="F222" s="152"/>
      <c r="G222" s="151" t="n">
        <v>16</v>
      </c>
      <c r="H222" s="145" t="s">
        <v>33</v>
      </c>
      <c r="I222" s="152"/>
      <c r="J222" s="151" t="n">
        <v>22</v>
      </c>
      <c r="K222" s="145" t="n">
        <v>0</v>
      </c>
      <c r="L222" s="153" t="n">
        <v>810</v>
      </c>
      <c r="M222" s="150" t="n">
        <f aca="false">G222*0.095</f>
        <v>1.52</v>
      </c>
      <c r="N222" s="153" t="n">
        <f aca="false">L222-M222</f>
        <v>808.48</v>
      </c>
      <c r="O222" s="152" t="n">
        <v>1.04</v>
      </c>
      <c r="P222" s="153" t="n">
        <f aca="false">N222*O222</f>
        <v>840.8192</v>
      </c>
      <c r="Q222" s="150" t="n">
        <v>16</v>
      </c>
      <c r="R222" s="153" t="n">
        <f aca="false">P222*Q222</f>
        <v>13453.1072</v>
      </c>
      <c r="S222" s="154" t="n">
        <f aca="false">P222*3</f>
        <v>2522.4576</v>
      </c>
      <c r="T222" s="153"/>
      <c r="U222" s="154"/>
      <c r="V222" s="155" t="n">
        <v>15975.57</v>
      </c>
      <c r="W222" s="20" t="n">
        <f aca="false">V222-T222</f>
        <v>15975.57</v>
      </c>
      <c r="X222" s="43" t="n">
        <f aca="false">V222-S222-T222</f>
        <v>13453.1124</v>
      </c>
      <c r="Y222" s="152" t="s">
        <v>418</v>
      </c>
      <c r="Z222" s="2" t="s">
        <v>49</v>
      </c>
      <c r="AA222" s="20" t="s">
        <v>18</v>
      </c>
    </row>
    <row r="223" customFormat="false" ht="15" hidden="false" customHeight="false" outlineLevel="0" collapsed="false">
      <c r="A223" s="20" t="s">
        <v>45</v>
      </c>
      <c r="B223" s="143" t="s">
        <v>207</v>
      </c>
      <c r="C223" s="157"/>
      <c r="D223" s="152" t="s">
        <v>47</v>
      </c>
      <c r="E223" s="151" t="n">
        <v>5612453</v>
      </c>
      <c r="F223" s="158"/>
      <c r="G223" s="159" t="n">
        <v>15</v>
      </c>
      <c r="H223" s="145" t="s">
        <v>33</v>
      </c>
      <c r="I223" s="152"/>
      <c r="J223" s="151" t="n">
        <v>22</v>
      </c>
      <c r="K223" s="145" t="n">
        <v>0</v>
      </c>
      <c r="L223" s="160" t="n">
        <v>790</v>
      </c>
      <c r="M223" s="150" t="n">
        <f aca="false">G223*0.095</f>
        <v>1.425</v>
      </c>
      <c r="N223" s="153" t="n">
        <f aca="false">L223-M223</f>
        <v>788.575</v>
      </c>
      <c r="O223" s="152" t="n">
        <v>1.04</v>
      </c>
      <c r="P223" s="153" t="n">
        <f aca="false">N223*O223</f>
        <v>820.118</v>
      </c>
      <c r="Q223" s="150" t="n">
        <v>16</v>
      </c>
      <c r="R223" s="153" t="n">
        <f aca="false">P223*Q223</f>
        <v>13121.888</v>
      </c>
      <c r="S223" s="154" t="n">
        <f aca="false">P223*3</f>
        <v>2460.354</v>
      </c>
      <c r="T223" s="153"/>
      <c r="U223" s="154"/>
      <c r="V223" s="155" t="n">
        <v>15582.24</v>
      </c>
      <c r="W223" s="20" t="n">
        <f aca="false">V223-T223</f>
        <v>15582.24</v>
      </c>
      <c r="X223" s="43" t="n">
        <f aca="false">V223-S223-T223</f>
        <v>13121.886</v>
      </c>
      <c r="Y223" s="152" t="s">
        <v>418</v>
      </c>
      <c r="Z223" s="2" t="s">
        <v>49</v>
      </c>
      <c r="AA223" s="20" t="s">
        <v>18</v>
      </c>
    </row>
    <row r="224" customFormat="false" ht="15" hidden="false" customHeight="false" outlineLevel="0" collapsed="false">
      <c r="A224" s="20" t="s">
        <v>45</v>
      </c>
      <c r="B224" s="143" t="s">
        <v>208</v>
      </c>
      <c r="C224" s="150"/>
      <c r="D224" s="152" t="s">
        <v>47</v>
      </c>
      <c r="E224" s="151" t="n">
        <v>5612454</v>
      </c>
      <c r="F224" s="152"/>
      <c r="G224" s="151" t="n">
        <v>1</v>
      </c>
      <c r="H224" s="145" t="s">
        <v>33</v>
      </c>
      <c r="I224" s="152"/>
      <c r="J224" s="151" t="n">
        <v>22</v>
      </c>
      <c r="K224" s="145" t="n">
        <v>0</v>
      </c>
      <c r="L224" s="153" t="n">
        <v>52</v>
      </c>
      <c r="M224" s="150" t="n">
        <f aca="false">G224*0.095</f>
        <v>0.095</v>
      </c>
      <c r="N224" s="153" t="n">
        <f aca="false">L224-M224</f>
        <v>51.905</v>
      </c>
      <c r="O224" s="152" t="n">
        <v>1.04</v>
      </c>
      <c r="P224" s="153" t="n">
        <f aca="false">N224*O224</f>
        <v>53.9812</v>
      </c>
      <c r="Q224" s="150" t="n">
        <v>16</v>
      </c>
      <c r="R224" s="153" t="n">
        <f aca="false">P224*Q224</f>
        <v>863.6992</v>
      </c>
      <c r="S224" s="154" t="n">
        <f aca="false">P224*3</f>
        <v>161.9436</v>
      </c>
      <c r="T224" s="153"/>
      <c r="U224" s="154"/>
      <c r="V224" s="155" t="n">
        <v>1025.64</v>
      </c>
      <c r="W224" s="20" t="n">
        <f aca="false">V224-T224</f>
        <v>1025.64</v>
      </c>
      <c r="X224" s="43" t="n">
        <f aca="false">V224-S224-T224</f>
        <v>863.6964</v>
      </c>
      <c r="Y224" s="152" t="s">
        <v>418</v>
      </c>
      <c r="Z224" s="2" t="s">
        <v>49</v>
      </c>
      <c r="AA224" s="20" t="s">
        <v>18</v>
      </c>
    </row>
    <row r="225" customFormat="false" ht="15.75" hidden="true" customHeight="true" outlineLevel="0" collapsed="false">
      <c r="A225" s="20" t="s">
        <v>329</v>
      </c>
      <c r="B225" s="143" t="s">
        <v>209</v>
      </c>
      <c r="C225" s="150" t="s">
        <v>420</v>
      </c>
      <c r="D225" s="152" t="s">
        <v>282</v>
      </c>
      <c r="E225" s="151" t="n">
        <v>5786886</v>
      </c>
      <c r="F225" s="152" t="n">
        <v>11955661</v>
      </c>
      <c r="G225" s="151" t="n">
        <v>8</v>
      </c>
      <c r="H225" s="145" t="s">
        <v>122</v>
      </c>
      <c r="I225" s="152"/>
      <c r="J225" s="151" t="n">
        <v>13.8</v>
      </c>
      <c r="K225" s="145" t="n">
        <v>0</v>
      </c>
      <c r="L225" s="153" t="n">
        <v>383</v>
      </c>
      <c r="M225" s="150" t="n">
        <f aca="false">G225*0.095</f>
        <v>0.76</v>
      </c>
      <c r="N225" s="153" t="n">
        <f aca="false">L225-M225</f>
        <v>382.24</v>
      </c>
      <c r="O225" s="152" t="n">
        <v>1</v>
      </c>
      <c r="P225" s="153" t="n">
        <f aca="false">N225*O225</f>
        <v>382.24</v>
      </c>
      <c r="Q225" s="150" t="n">
        <v>19</v>
      </c>
      <c r="R225" s="153" t="n">
        <f aca="false">P225*Q225</f>
        <v>7262.56</v>
      </c>
      <c r="S225" s="154" t="n">
        <f aca="false">P225*4</f>
        <v>1528.96</v>
      </c>
      <c r="T225" s="153" t="n">
        <f aca="false">P225*2</f>
        <v>764.48</v>
      </c>
      <c r="U225" s="154"/>
      <c r="V225" s="156" t="n">
        <v>9556</v>
      </c>
      <c r="W225" s="20" t="n">
        <f aca="false">V225-T225</f>
        <v>8791.52</v>
      </c>
      <c r="X225" s="43" t="n">
        <f aca="false">V225-S225-T225</f>
        <v>7262.56</v>
      </c>
      <c r="Y225" s="152" t="s">
        <v>282</v>
      </c>
      <c r="Z225" s="20" t="s">
        <v>35</v>
      </c>
      <c r="AA225" s="20" t="s">
        <v>18</v>
      </c>
      <c r="AB225" s="2"/>
      <c r="AC225" s="2"/>
      <c r="AD225" s="2"/>
    </row>
    <row r="226" customFormat="false" ht="15.75" hidden="false" customHeight="true" outlineLevel="0" collapsed="false">
      <c r="A226" s="20" t="s">
        <v>329</v>
      </c>
      <c r="B226" s="143" t="s">
        <v>209</v>
      </c>
      <c r="C226" s="150" t="s">
        <v>421</v>
      </c>
      <c r="D226" s="152" t="s">
        <v>282</v>
      </c>
      <c r="E226" s="151" t="n">
        <v>5786887</v>
      </c>
      <c r="F226" s="152" t="n">
        <v>11955662</v>
      </c>
      <c r="G226" s="151" t="n">
        <v>6</v>
      </c>
      <c r="H226" s="145" t="s">
        <v>33</v>
      </c>
      <c r="I226" s="152"/>
      <c r="J226" s="151" t="n">
        <v>25</v>
      </c>
      <c r="K226" s="145" t="n">
        <v>0</v>
      </c>
      <c r="L226" s="153" t="n">
        <v>329</v>
      </c>
      <c r="M226" s="150" t="n">
        <f aca="false">G226*0.095</f>
        <v>0.57</v>
      </c>
      <c r="N226" s="153" t="n">
        <f aca="false">L226-M226</f>
        <v>328.43</v>
      </c>
      <c r="O226" s="152" t="n">
        <v>1</v>
      </c>
      <c r="P226" s="153" t="n">
        <f aca="false">N226*O226</f>
        <v>328.43</v>
      </c>
      <c r="Q226" s="150" t="n">
        <v>16</v>
      </c>
      <c r="R226" s="153" t="n">
        <f aca="false">P226*Q226</f>
        <v>5254.88</v>
      </c>
      <c r="S226" s="154" t="n">
        <f aca="false">P226*3</f>
        <v>985.29</v>
      </c>
      <c r="T226" s="153" t="n">
        <f aca="false">P226*2</f>
        <v>656.86</v>
      </c>
      <c r="U226" s="154"/>
      <c r="V226" s="156" t="n">
        <v>6897.03</v>
      </c>
      <c r="W226" s="20" t="n">
        <f aca="false">V226-T226</f>
        <v>6240.17</v>
      </c>
      <c r="X226" s="43" t="n">
        <f aca="false">V226-S226-T226</f>
        <v>5254.88</v>
      </c>
      <c r="Y226" s="152" t="s">
        <v>282</v>
      </c>
      <c r="Z226" s="20" t="s">
        <v>35</v>
      </c>
      <c r="AA226" s="20" t="s">
        <v>18</v>
      </c>
      <c r="AB226" s="2"/>
      <c r="AC226" s="2"/>
      <c r="AD226" s="2"/>
    </row>
    <row r="227" customFormat="false" ht="15.75" hidden="false" customHeight="true" outlineLevel="0" collapsed="false">
      <c r="A227" s="20" t="s">
        <v>329</v>
      </c>
      <c r="B227" s="143" t="s">
        <v>209</v>
      </c>
      <c r="C227" s="150" t="s">
        <v>422</v>
      </c>
      <c r="D227" s="152" t="s">
        <v>282</v>
      </c>
      <c r="E227" s="151" t="n">
        <v>5786888</v>
      </c>
      <c r="F227" s="152" t="n">
        <v>11955663</v>
      </c>
      <c r="G227" s="151" t="n">
        <v>8</v>
      </c>
      <c r="H227" s="145" t="s">
        <v>33</v>
      </c>
      <c r="I227" s="152"/>
      <c r="J227" s="151" t="n">
        <v>25</v>
      </c>
      <c r="K227" s="145" t="n">
        <v>0</v>
      </c>
      <c r="L227" s="153" t="n">
        <v>409</v>
      </c>
      <c r="M227" s="150" t="n">
        <f aca="false">G227*0.095</f>
        <v>0.76</v>
      </c>
      <c r="N227" s="153" t="n">
        <f aca="false">L227-M227</f>
        <v>408.24</v>
      </c>
      <c r="O227" s="152" t="n">
        <v>1</v>
      </c>
      <c r="P227" s="153" t="n">
        <f aca="false">N227*O227</f>
        <v>408.24</v>
      </c>
      <c r="Q227" s="150" t="n">
        <v>16</v>
      </c>
      <c r="R227" s="153" t="n">
        <f aca="false">P227*Q227</f>
        <v>6531.84</v>
      </c>
      <c r="S227" s="154" t="n">
        <f aca="false">P227*3</f>
        <v>1224.72</v>
      </c>
      <c r="T227" s="153" t="n">
        <f aca="false">P227*2</f>
        <v>816.48</v>
      </c>
      <c r="U227" s="154"/>
      <c r="V227" s="156" t="n">
        <v>8573.04</v>
      </c>
      <c r="W227" s="20" t="n">
        <f aca="false">V227-T227</f>
        <v>7756.56</v>
      </c>
      <c r="X227" s="43" t="n">
        <f aca="false">V227-S227-T227</f>
        <v>6531.84</v>
      </c>
      <c r="Y227" s="152" t="s">
        <v>282</v>
      </c>
      <c r="Z227" s="20" t="s">
        <v>35</v>
      </c>
      <c r="AA227" s="20" t="s">
        <v>18</v>
      </c>
      <c r="AB227" s="2"/>
      <c r="AC227" s="2"/>
      <c r="AD227" s="2"/>
    </row>
    <row r="228" customFormat="false" ht="15.75" hidden="false" customHeight="true" outlineLevel="0" collapsed="false">
      <c r="A228" s="20" t="s">
        <v>329</v>
      </c>
      <c r="B228" s="143" t="s">
        <v>209</v>
      </c>
      <c r="C228" s="150" t="s">
        <v>423</v>
      </c>
      <c r="D228" s="152" t="s">
        <v>282</v>
      </c>
      <c r="E228" s="151" t="n">
        <v>5786889</v>
      </c>
      <c r="F228" s="152" t="n">
        <v>11955664</v>
      </c>
      <c r="G228" s="151" t="n">
        <v>4</v>
      </c>
      <c r="H228" s="145" t="s">
        <v>33</v>
      </c>
      <c r="I228" s="152"/>
      <c r="J228" s="151" t="n">
        <v>25</v>
      </c>
      <c r="K228" s="145" t="n">
        <v>0</v>
      </c>
      <c r="L228" s="153" t="n">
        <v>204</v>
      </c>
      <c r="M228" s="150" t="n">
        <f aca="false">G228*0.095</f>
        <v>0.38</v>
      </c>
      <c r="N228" s="153" t="n">
        <f aca="false">L228-M228</f>
        <v>203.62</v>
      </c>
      <c r="O228" s="152" t="n">
        <v>1</v>
      </c>
      <c r="P228" s="153" t="n">
        <f aca="false">N228*O228</f>
        <v>203.62</v>
      </c>
      <c r="Q228" s="150" t="n">
        <v>16</v>
      </c>
      <c r="R228" s="153" t="n">
        <f aca="false">P228*Q228</f>
        <v>3257.92</v>
      </c>
      <c r="S228" s="154" t="n">
        <f aca="false">P228*3</f>
        <v>610.86</v>
      </c>
      <c r="T228" s="153" t="n">
        <f aca="false">P228*2</f>
        <v>407.24</v>
      </c>
      <c r="U228" s="154"/>
      <c r="V228" s="156" t="n">
        <v>4276.02</v>
      </c>
      <c r="W228" s="20" t="n">
        <f aca="false">V228-T228</f>
        <v>3868.78</v>
      </c>
      <c r="X228" s="43" t="n">
        <f aca="false">V228-S228-T228</f>
        <v>3257.92</v>
      </c>
      <c r="Y228" s="152" t="s">
        <v>282</v>
      </c>
      <c r="Z228" s="20" t="s">
        <v>35</v>
      </c>
      <c r="AA228" s="20" t="s">
        <v>18</v>
      </c>
      <c r="AB228" s="2"/>
      <c r="AC228" s="2"/>
      <c r="AD228" s="2"/>
    </row>
    <row r="229" customFormat="false" ht="15.75" hidden="false" customHeight="true" outlineLevel="0" collapsed="false">
      <c r="A229" s="20" t="s">
        <v>329</v>
      </c>
      <c r="B229" s="143" t="s">
        <v>209</v>
      </c>
      <c r="C229" s="150" t="s">
        <v>424</v>
      </c>
      <c r="D229" s="152" t="s">
        <v>282</v>
      </c>
      <c r="E229" s="151" t="n">
        <v>5786890</v>
      </c>
      <c r="F229" s="152" t="n">
        <v>11955665</v>
      </c>
      <c r="G229" s="151" t="n">
        <v>5</v>
      </c>
      <c r="H229" s="145" t="s">
        <v>33</v>
      </c>
      <c r="I229" s="152"/>
      <c r="J229" s="151" t="n">
        <v>25</v>
      </c>
      <c r="K229" s="145" t="n">
        <v>0</v>
      </c>
      <c r="L229" s="153" t="n">
        <v>201</v>
      </c>
      <c r="M229" s="150" t="n">
        <f aca="false">G229*0.095</f>
        <v>0.475</v>
      </c>
      <c r="N229" s="153" t="n">
        <f aca="false">L229-M229</f>
        <v>200.525</v>
      </c>
      <c r="O229" s="152" t="n">
        <v>1</v>
      </c>
      <c r="P229" s="153" t="n">
        <f aca="false">N229*O229</f>
        <v>200.525</v>
      </c>
      <c r="Q229" s="150" t="n">
        <v>16</v>
      </c>
      <c r="R229" s="153" t="n">
        <f aca="false">P229*Q229</f>
        <v>3208.4</v>
      </c>
      <c r="S229" s="154" t="n">
        <f aca="false">P229*3</f>
        <v>601.575</v>
      </c>
      <c r="T229" s="153" t="n">
        <f aca="false">P229*2</f>
        <v>401.05</v>
      </c>
      <c r="U229" s="154"/>
      <c r="V229" s="156" t="n">
        <v>4211.03</v>
      </c>
      <c r="W229" s="20" t="n">
        <f aca="false">V229-T229</f>
        <v>3809.98</v>
      </c>
      <c r="X229" s="43" t="n">
        <f aca="false">V229-S229-T229</f>
        <v>3208.405</v>
      </c>
      <c r="Y229" s="152" t="s">
        <v>282</v>
      </c>
      <c r="Z229" s="20" t="s">
        <v>35</v>
      </c>
      <c r="AA229" s="20" t="s">
        <v>18</v>
      </c>
      <c r="AB229" s="2"/>
      <c r="AC229" s="2"/>
      <c r="AD229" s="2"/>
    </row>
    <row r="230" customFormat="false" ht="15.75" hidden="false" customHeight="true" outlineLevel="0" collapsed="false">
      <c r="A230" s="20" t="s">
        <v>329</v>
      </c>
      <c r="B230" s="143" t="s">
        <v>209</v>
      </c>
      <c r="C230" s="150" t="s">
        <v>425</v>
      </c>
      <c r="D230" s="152" t="s">
        <v>282</v>
      </c>
      <c r="E230" s="151" t="n">
        <v>5786891</v>
      </c>
      <c r="F230" s="152" t="n">
        <v>11955666</v>
      </c>
      <c r="G230" s="151" t="n">
        <v>7</v>
      </c>
      <c r="H230" s="145" t="s">
        <v>33</v>
      </c>
      <c r="I230" s="152"/>
      <c r="J230" s="151" t="n">
        <v>25</v>
      </c>
      <c r="K230" s="145" t="n">
        <v>0</v>
      </c>
      <c r="L230" s="153" t="n">
        <v>370</v>
      </c>
      <c r="M230" s="150" t="n">
        <f aca="false">G230*0.095</f>
        <v>0.665</v>
      </c>
      <c r="N230" s="153" t="n">
        <f aca="false">L230-M230</f>
        <v>369.335</v>
      </c>
      <c r="O230" s="152" t="n">
        <v>1</v>
      </c>
      <c r="P230" s="153" t="n">
        <f aca="false">N230*O230</f>
        <v>369.335</v>
      </c>
      <c r="Q230" s="150" t="n">
        <v>16</v>
      </c>
      <c r="R230" s="153" t="n">
        <f aca="false">P230*Q230</f>
        <v>5909.36</v>
      </c>
      <c r="S230" s="154" t="n">
        <f aca="false">P230*3</f>
        <v>1108.005</v>
      </c>
      <c r="T230" s="153" t="n">
        <f aca="false">P230*2</f>
        <v>738.67</v>
      </c>
      <c r="U230" s="154"/>
      <c r="V230" s="156" t="n">
        <v>7756.04</v>
      </c>
      <c r="W230" s="20" t="n">
        <f aca="false">V230-T230</f>
        <v>7017.37</v>
      </c>
      <c r="X230" s="43" t="n">
        <f aca="false">V230-S230-T230</f>
        <v>5909.365</v>
      </c>
      <c r="Y230" s="152" t="s">
        <v>282</v>
      </c>
      <c r="Z230" s="20" t="s">
        <v>35</v>
      </c>
      <c r="AA230" s="20" t="s">
        <v>18</v>
      </c>
      <c r="AB230" s="2"/>
      <c r="AC230" s="2"/>
      <c r="AD230" s="2"/>
    </row>
    <row r="231" customFormat="false" ht="15.75" hidden="false" customHeight="true" outlineLevel="0" collapsed="false">
      <c r="A231" s="20" t="s">
        <v>329</v>
      </c>
      <c r="B231" s="143" t="s">
        <v>209</v>
      </c>
      <c r="C231" s="150" t="s">
        <v>426</v>
      </c>
      <c r="D231" s="152" t="s">
        <v>282</v>
      </c>
      <c r="E231" s="151" t="n">
        <v>5786892</v>
      </c>
      <c r="F231" s="152" t="n">
        <v>11955667</v>
      </c>
      <c r="G231" s="151" t="n">
        <v>4</v>
      </c>
      <c r="H231" s="145" t="s">
        <v>33</v>
      </c>
      <c r="I231" s="152"/>
      <c r="J231" s="151" t="n">
        <v>25</v>
      </c>
      <c r="K231" s="145" t="n">
        <v>0</v>
      </c>
      <c r="L231" s="153" t="n">
        <v>215</v>
      </c>
      <c r="M231" s="150" t="n">
        <f aca="false">G231*0.095</f>
        <v>0.38</v>
      </c>
      <c r="N231" s="153" t="n">
        <f aca="false">L231-M231</f>
        <v>214.62</v>
      </c>
      <c r="O231" s="152" t="n">
        <v>1</v>
      </c>
      <c r="P231" s="153" t="n">
        <f aca="false">N231*O231</f>
        <v>214.62</v>
      </c>
      <c r="Q231" s="150" t="n">
        <v>16</v>
      </c>
      <c r="R231" s="153" t="n">
        <f aca="false">P231*Q231</f>
        <v>3433.92</v>
      </c>
      <c r="S231" s="154" t="n">
        <f aca="false">P231*3</f>
        <v>643.86</v>
      </c>
      <c r="T231" s="153" t="n">
        <f aca="false">P231*2</f>
        <v>429.24</v>
      </c>
      <c r="U231" s="154"/>
      <c r="V231" s="156" t="n">
        <v>4507.02</v>
      </c>
      <c r="W231" s="20" t="n">
        <f aca="false">V231-T231</f>
        <v>4077.78</v>
      </c>
      <c r="X231" s="43" t="n">
        <f aca="false">V231-S231-T231</f>
        <v>3433.92</v>
      </c>
      <c r="Y231" s="152" t="s">
        <v>282</v>
      </c>
      <c r="Z231" s="20" t="s">
        <v>35</v>
      </c>
      <c r="AA231" s="20" t="s">
        <v>18</v>
      </c>
      <c r="AB231" s="2"/>
      <c r="AC231" s="2"/>
      <c r="AD231" s="2"/>
    </row>
    <row r="232" customFormat="false" ht="15.75" hidden="false" customHeight="true" outlineLevel="0" collapsed="false">
      <c r="A232" s="20" t="s">
        <v>329</v>
      </c>
      <c r="B232" s="143" t="s">
        <v>209</v>
      </c>
      <c r="C232" s="150" t="s">
        <v>427</v>
      </c>
      <c r="D232" s="152" t="s">
        <v>282</v>
      </c>
      <c r="E232" s="151" t="n">
        <v>5786893</v>
      </c>
      <c r="F232" s="152" t="n">
        <v>11955668</v>
      </c>
      <c r="G232" s="151" t="n">
        <v>3</v>
      </c>
      <c r="H232" s="145" t="s">
        <v>33</v>
      </c>
      <c r="I232" s="152"/>
      <c r="J232" s="151" t="n">
        <v>25</v>
      </c>
      <c r="K232" s="145" t="n">
        <v>0</v>
      </c>
      <c r="L232" s="153" t="n">
        <v>161</v>
      </c>
      <c r="M232" s="150" t="n">
        <f aca="false">G232*0.095</f>
        <v>0.285</v>
      </c>
      <c r="N232" s="153" t="n">
        <f aca="false">L232-M232</f>
        <v>160.715</v>
      </c>
      <c r="O232" s="152" t="n">
        <v>1</v>
      </c>
      <c r="P232" s="153" t="n">
        <f aca="false">N232*O232</f>
        <v>160.715</v>
      </c>
      <c r="Q232" s="150" t="n">
        <v>16</v>
      </c>
      <c r="R232" s="153" t="n">
        <f aca="false">P232*Q232</f>
        <v>2571.44</v>
      </c>
      <c r="S232" s="154" t="n">
        <f aca="false">P232*3</f>
        <v>482.145</v>
      </c>
      <c r="T232" s="153" t="n">
        <f aca="false">P232*2</f>
        <v>321.43</v>
      </c>
      <c r="U232" s="154"/>
      <c r="V232" s="156" t="n">
        <v>3375.02</v>
      </c>
      <c r="W232" s="20" t="n">
        <f aca="false">V232-T232</f>
        <v>3053.59</v>
      </c>
      <c r="X232" s="43" t="n">
        <f aca="false">V232-S232-T232</f>
        <v>2571.445</v>
      </c>
      <c r="Y232" s="152" t="s">
        <v>282</v>
      </c>
      <c r="Z232" s="20" t="s">
        <v>35</v>
      </c>
      <c r="AA232" s="20" t="s">
        <v>18</v>
      </c>
      <c r="AB232" s="2"/>
      <c r="AC232" s="2"/>
      <c r="AD232" s="2"/>
    </row>
    <row r="233" customFormat="false" ht="15.75" hidden="false" customHeight="true" outlineLevel="0" collapsed="false">
      <c r="A233" s="20" t="s">
        <v>329</v>
      </c>
      <c r="B233" s="143" t="s">
        <v>209</v>
      </c>
      <c r="C233" s="150" t="s">
        <v>428</v>
      </c>
      <c r="D233" s="152" t="s">
        <v>282</v>
      </c>
      <c r="E233" s="151" t="n">
        <v>5786894</v>
      </c>
      <c r="F233" s="152" t="n">
        <v>11955669</v>
      </c>
      <c r="G233" s="151" t="n">
        <v>6</v>
      </c>
      <c r="H233" s="145" t="s">
        <v>33</v>
      </c>
      <c r="I233" s="152"/>
      <c r="J233" s="151" t="n">
        <v>25</v>
      </c>
      <c r="K233" s="145" t="n">
        <v>0</v>
      </c>
      <c r="L233" s="153" t="n">
        <v>288</v>
      </c>
      <c r="M233" s="150" t="n">
        <f aca="false">G233*0.095</f>
        <v>0.57</v>
      </c>
      <c r="N233" s="153" t="n">
        <f aca="false">L233-M233</f>
        <v>287.43</v>
      </c>
      <c r="O233" s="152" t="n">
        <v>1</v>
      </c>
      <c r="P233" s="153" t="n">
        <f aca="false">N233*O233</f>
        <v>287.43</v>
      </c>
      <c r="Q233" s="150" t="n">
        <v>16</v>
      </c>
      <c r="R233" s="153" t="n">
        <f aca="false">P233*Q233</f>
        <v>4598.88</v>
      </c>
      <c r="S233" s="154" t="n">
        <f aca="false">P233*3</f>
        <v>862.29</v>
      </c>
      <c r="T233" s="153" t="n">
        <f aca="false">P233*2</f>
        <v>574.86</v>
      </c>
      <c r="U233" s="154"/>
      <c r="V233" s="156" t="n">
        <v>6036.03</v>
      </c>
      <c r="W233" s="20" t="n">
        <f aca="false">V233-T233</f>
        <v>5461.17</v>
      </c>
      <c r="X233" s="43" t="n">
        <f aca="false">V233-S233-T233</f>
        <v>4598.88</v>
      </c>
      <c r="Y233" s="152" t="s">
        <v>282</v>
      </c>
      <c r="Z233" s="20" t="s">
        <v>35</v>
      </c>
      <c r="AA233" s="20" t="s">
        <v>18</v>
      </c>
      <c r="AB233" s="2"/>
      <c r="AC233" s="2"/>
      <c r="AD233" s="2"/>
    </row>
    <row r="234" customFormat="false" ht="15.75" hidden="false" customHeight="true" outlineLevel="0" collapsed="false">
      <c r="A234" s="20" t="s">
        <v>329</v>
      </c>
      <c r="B234" s="143" t="s">
        <v>209</v>
      </c>
      <c r="C234" s="150" t="s">
        <v>429</v>
      </c>
      <c r="D234" s="152" t="s">
        <v>282</v>
      </c>
      <c r="E234" s="151" t="n">
        <v>5786895</v>
      </c>
      <c r="F234" s="152" t="n">
        <v>11955670</v>
      </c>
      <c r="G234" s="151" t="n">
        <v>2</v>
      </c>
      <c r="H234" s="145" t="s">
        <v>33</v>
      </c>
      <c r="I234" s="152"/>
      <c r="J234" s="151" t="n">
        <v>25</v>
      </c>
      <c r="K234" s="145" t="n">
        <v>0</v>
      </c>
      <c r="L234" s="153" t="n">
        <v>109</v>
      </c>
      <c r="M234" s="150" t="n">
        <f aca="false">G234*0.095</f>
        <v>0.19</v>
      </c>
      <c r="N234" s="153" t="n">
        <f aca="false">L234-M234</f>
        <v>108.81</v>
      </c>
      <c r="O234" s="152" t="n">
        <v>1</v>
      </c>
      <c r="P234" s="153" t="n">
        <f aca="false">N234*O234</f>
        <v>108.81</v>
      </c>
      <c r="Q234" s="150" t="n">
        <v>16</v>
      </c>
      <c r="R234" s="153" t="n">
        <f aca="false">P234*Q234</f>
        <v>1740.96</v>
      </c>
      <c r="S234" s="154" t="n">
        <f aca="false">P234*3</f>
        <v>326.43</v>
      </c>
      <c r="T234" s="153" t="n">
        <f aca="false">P234*2</f>
        <v>217.62</v>
      </c>
      <c r="U234" s="154"/>
      <c r="V234" s="156" t="n">
        <v>2285.01</v>
      </c>
      <c r="W234" s="20" t="n">
        <f aca="false">V234-T234</f>
        <v>2067.39</v>
      </c>
      <c r="X234" s="43" t="n">
        <f aca="false">V234-S234-T234</f>
        <v>1740.96</v>
      </c>
      <c r="Y234" s="152" t="s">
        <v>282</v>
      </c>
      <c r="Z234" s="20" t="s">
        <v>35</v>
      </c>
      <c r="AA234" s="20" t="s">
        <v>18</v>
      </c>
      <c r="AB234" s="2"/>
      <c r="AC234" s="2"/>
      <c r="AD234" s="2"/>
    </row>
    <row r="235" customFormat="false" ht="15.75" hidden="false" customHeight="true" outlineLevel="0" collapsed="false">
      <c r="A235" s="20" t="s">
        <v>329</v>
      </c>
      <c r="B235" s="143" t="s">
        <v>209</v>
      </c>
      <c r="C235" s="150" t="s">
        <v>430</v>
      </c>
      <c r="D235" s="152" t="s">
        <v>282</v>
      </c>
      <c r="E235" s="151" t="n">
        <v>5786896</v>
      </c>
      <c r="F235" s="152" t="n">
        <v>11955671</v>
      </c>
      <c r="G235" s="151" t="n">
        <v>6</v>
      </c>
      <c r="H235" s="145" t="s">
        <v>33</v>
      </c>
      <c r="I235" s="152"/>
      <c r="J235" s="151" t="n">
        <v>25</v>
      </c>
      <c r="K235" s="145" t="n">
        <v>0</v>
      </c>
      <c r="L235" s="153" t="n">
        <v>301</v>
      </c>
      <c r="M235" s="150" t="n">
        <f aca="false">G235*0.095</f>
        <v>0.57</v>
      </c>
      <c r="N235" s="153" t="n">
        <f aca="false">L235-M235</f>
        <v>300.43</v>
      </c>
      <c r="O235" s="152" t="n">
        <v>1</v>
      </c>
      <c r="P235" s="153" t="n">
        <f aca="false">N235*O235</f>
        <v>300.43</v>
      </c>
      <c r="Q235" s="150" t="n">
        <v>16</v>
      </c>
      <c r="R235" s="153" t="n">
        <f aca="false">P235*Q235</f>
        <v>4806.88</v>
      </c>
      <c r="S235" s="154" t="n">
        <f aca="false">P235*3</f>
        <v>901.29</v>
      </c>
      <c r="T235" s="153" t="n">
        <f aca="false">P235*2</f>
        <v>600.86</v>
      </c>
      <c r="U235" s="154"/>
      <c r="V235" s="156" t="n">
        <v>6309.03</v>
      </c>
      <c r="W235" s="20" t="n">
        <f aca="false">V235-T235</f>
        <v>5708.17</v>
      </c>
      <c r="X235" s="43" t="n">
        <f aca="false">V235-S235-T235</f>
        <v>4806.88</v>
      </c>
      <c r="Y235" s="152" t="s">
        <v>282</v>
      </c>
      <c r="Z235" s="20" t="s">
        <v>35</v>
      </c>
      <c r="AA235" s="20" t="s">
        <v>18</v>
      </c>
      <c r="AB235" s="2"/>
      <c r="AC235" s="2"/>
      <c r="AD235" s="2"/>
    </row>
    <row r="236" customFormat="false" ht="15.75" hidden="false" customHeight="true" outlineLevel="0" collapsed="false">
      <c r="A236" s="20" t="s">
        <v>329</v>
      </c>
      <c r="B236" s="143" t="s">
        <v>209</v>
      </c>
      <c r="C236" s="150" t="s">
        <v>431</v>
      </c>
      <c r="D236" s="152" t="s">
        <v>282</v>
      </c>
      <c r="E236" s="151" t="n">
        <v>5786897</v>
      </c>
      <c r="F236" s="152" t="n">
        <v>11955672</v>
      </c>
      <c r="G236" s="151" t="n">
        <v>2</v>
      </c>
      <c r="H236" s="145" t="s">
        <v>33</v>
      </c>
      <c r="I236" s="152"/>
      <c r="J236" s="151" t="n">
        <v>25</v>
      </c>
      <c r="K236" s="145" t="n">
        <v>0</v>
      </c>
      <c r="L236" s="153" t="n">
        <v>107</v>
      </c>
      <c r="M236" s="150" t="n">
        <f aca="false">G236*0.095</f>
        <v>0.19</v>
      </c>
      <c r="N236" s="153" t="n">
        <f aca="false">L236-M236</f>
        <v>106.81</v>
      </c>
      <c r="O236" s="152" t="n">
        <v>1</v>
      </c>
      <c r="P236" s="153" t="n">
        <f aca="false">N236*O236</f>
        <v>106.81</v>
      </c>
      <c r="Q236" s="150" t="n">
        <v>16</v>
      </c>
      <c r="R236" s="153" t="n">
        <f aca="false">P236*Q236</f>
        <v>1708.96</v>
      </c>
      <c r="S236" s="154" t="n">
        <f aca="false">P236*3</f>
        <v>320.43</v>
      </c>
      <c r="T236" s="153" t="n">
        <f aca="false">P236*2</f>
        <v>213.62</v>
      </c>
      <c r="U236" s="154"/>
      <c r="V236" s="156" t="n">
        <v>2243.01</v>
      </c>
      <c r="W236" s="20" t="n">
        <f aca="false">V236-T236</f>
        <v>2029.39</v>
      </c>
      <c r="X236" s="43" t="n">
        <f aca="false">V236-S236-T236</f>
        <v>1708.96</v>
      </c>
      <c r="Y236" s="152" t="s">
        <v>282</v>
      </c>
      <c r="Z236" s="20" t="s">
        <v>35</v>
      </c>
      <c r="AA236" s="20" t="s">
        <v>18</v>
      </c>
      <c r="AB236" s="2"/>
      <c r="AC236" s="2"/>
      <c r="AD236" s="2"/>
    </row>
    <row r="237" customFormat="false" ht="15.75" hidden="true" customHeight="true" outlineLevel="0" collapsed="false">
      <c r="A237" s="20" t="s">
        <v>329</v>
      </c>
      <c r="B237" s="143" t="s">
        <v>209</v>
      </c>
      <c r="C237" s="150" t="s">
        <v>432</v>
      </c>
      <c r="D237" s="152" t="s">
        <v>282</v>
      </c>
      <c r="E237" s="151" t="n">
        <v>5786898</v>
      </c>
      <c r="F237" s="152" t="n">
        <v>11955673</v>
      </c>
      <c r="G237" s="151" t="n">
        <v>8</v>
      </c>
      <c r="H237" s="145" t="s">
        <v>122</v>
      </c>
      <c r="I237" s="152"/>
      <c r="J237" s="151" t="n">
        <v>12</v>
      </c>
      <c r="K237" s="145" t="n">
        <v>0</v>
      </c>
      <c r="L237" s="153" t="n">
        <v>303</v>
      </c>
      <c r="M237" s="150" t="n">
        <f aca="false">G237*0.095</f>
        <v>0.76</v>
      </c>
      <c r="N237" s="153" t="n">
        <f aca="false">L237-M237</f>
        <v>302.24</v>
      </c>
      <c r="O237" s="152" t="n">
        <v>1</v>
      </c>
      <c r="P237" s="153" t="n">
        <f aca="false">N237*O237</f>
        <v>302.24</v>
      </c>
      <c r="Q237" s="150" t="n">
        <v>19</v>
      </c>
      <c r="R237" s="153" t="n">
        <f aca="false">P237*Q237</f>
        <v>5742.56</v>
      </c>
      <c r="S237" s="154" t="n">
        <f aca="false">P237*4</f>
        <v>1208.96</v>
      </c>
      <c r="T237" s="153" t="n">
        <f aca="false">P237*2</f>
        <v>604.48</v>
      </c>
      <c r="U237" s="154"/>
      <c r="V237" s="156" t="n">
        <v>7556</v>
      </c>
      <c r="W237" s="20" t="n">
        <f aca="false">V237-T237</f>
        <v>6951.52</v>
      </c>
      <c r="X237" s="43" t="n">
        <f aca="false">V237-S237-T237</f>
        <v>5742.56</v>
      </c>
      <c r="Y237" s="152" t="s">
        <v>282</v>
      </c>
      <c r="Z237" s="20" t="s">
        <v>35</v>
      </c>
      <c r="AA237" s="20" t="s">
        <v>18</v>
      </c>
      <c r="AB237" s="2"/>
      <c r="AC237" s="2"/>
      <c r="AD237" s="2"/>
    </row>
    <row r="238" customFormat="false" ht="15.75" hidden="false" customHeight="true" outlineLevel="0" collapsed="false">
      <c r="A238" s="20" t="s">
        <v>329</v>
      </c>
      <c r="B238" s="143" t="s">
        <v>209</v>
      </c>
      <c r="C238" s="150" t="s">
        <v>433</v>
      </c>
      <c r="D238" s="152" t="s">
        <v>282</v>
      </c>
      <c r="E238" s="151" t="n">
        <v>5786899</v>
      </c>
      <c r="F238" s="152" t="n">
        <v>11955674</v>
      </c>
      <c r="G238" s="151" t="n">
        <v>1</v>
      </c>
      <c r="H238" s="145" t="s">
        <v>33</v>
      </c>
      <c r="I238" s="152"/>
      <c r="J238" s="151" t="n">
        <v>22</v>
      </c>
      <c r="K238" s="145" t="n">
        <v>0</v>
      </c>
      <c r="L238" s="153" t="n">
        <v>52</v>
      </c>
      <c r="M238" s="150" t="n">
        <f aca="false">G238*0.095</f>
        <v>0.095</v>
      </c>
      <c r="N238" s="153" t="n">
        <f aca="false">L238-M238</f>
        <v>51.905</v>
      </c>
      <c r="O238" s="152" t="n">
        <v>1.04</v>
      </c>
      <c r="P238" s="153" t="n">
        <f aca="false">N238*O238</f>
        <v>53.9812</v>
      </c>
      <c r="Q238" s="150" t="n">
        <v>16</v>
      </c>
      <c r="R238" s="153" t="n">
        <f aca="false">P238*Q238</f>
        <v>863.6992</v>
      </c>
      <c r="S238" s="154" t="n">
        <f aca="false">P238*3</f>
        <v>161.9436</v>
      </c>
      <c r="T238" s="153" t="n">
        <f aca="false">P238*2</f>
        <v>107.9624</v>
      </c>
      <c r="U238" s="154"/>
      <c r="V238" s="156" t="n">
        <v>1133.6</v>
      </c>
      <c r="W238" s="20" t="n">
        <f aca="false">V238-T238</f>
        <v>1025.6376</v>
      </c>
      <c r="X238" s="43" t="n">
        <f aca="false">V238-S238-T238</f>
        <v>863.694</v>
      </c>
      <c r="Y238" s="152" t="s">
        <v>282</v>
      </c>
      <c r="Z238" s="20" t="s">
        <v>35</v>
      </c>
      <c r="AA238" s="20" t="s">
        <v>18</v>
      </c>
      <c r="AB238" s="2"/>
      <c r="AC238" s="2"/>
      <c r="AD238" s="2"/>
    </row>
    <row r="239" customFormat="false" ht="15.75" hidden="false" customHeight="true" outlineLevel="0" collapsed="false">
      <c r="A239" s="20" t="s">
        <v>329</v>
      </c>
      <c r="B239" s="143" t="s">
        <v>209</v>
      </c>
      <c r="C239" s="150" t="s">
        <v>434</v>
      </c>
      <c r="D239" s="152" t="s">
        <v>282</v>
      </c>
      <c r="E239" s="151" t="n">
        <v>5786900</v>
      </c>
      <c r="F239" s="152" t="n">
        <v>11955675</v>
      </c>
      <c r="G239" s="151" t="n">
        <v>8</v>
      </c>
      <c r="H239" s="145" t="s">
        <v>33</v>
      </c>
      <c r="I239" s="152"/>
      <c r="J239" s="151" t="n">
        <v>25</v>
      </c>
      <c r="K239" s="145" t="n">
        <v>0</v>
      </c>
      <c r="L239" s="153" t="n">
        <v>400</v>
      </c>
      <c r="M239" s="150" t="n">
        <f aca="false">G239*0.095</f>
        <v>0.76</v>
      </c>
      <c r="N239" s="153" t="n">
        <f aca="false">L239-M239</f>
        <v>399.24</v>
      </c>
      <c r="O239" s="152" t="n">
        <v>1</v>
      </c>
      <c r="P239" s="153" t="n">
        <f aca="false">N239*O239</f>
        <v>399.24</v>
      </c>
      <c r="Q239" s="150" t="n">
        <v>16</v>
      </c>
      <c r="R239" s="153" t="n">
        <f aca="false">P239*Q239</f>
        <v>6387.84</v>
      </c>
      <c r="S239" s="154" t="n">
        <f aca="false">P239*3</f>
        <v>1197.72</v>
      </c>
      <c r="T239" s="153" t="n">
        <f aca="false">P239*2</f>
        <v>798.48</v>
      </c>
      <c r="U239" s="154"/>
      <c r="V239" s="156" t="n">
        <v>8384.04</v>
      </c>
      <c r="W239" s="20" t="n">
        <f aca="false">V239-T239</f>
        <v>7585.56</v>
      </c>
      <c r="X239" s="43" t="n">
        <f aca="false">V239-S239-T239</f>
        <v>6387.84</v>
      </c>
      <c r="Y239" s="152" t="s">
        <v>282</v>
      </c>
      <c r="Z239" s="20" t="s">
        <v>35</v>
      </c>
      <c r="AA239" s="20" t="s">
        <v>18</v>
      </c>
      <c r="AB239" s="2"/>
      <c r="AC239" s="2"/>
      <c r="AD239" s="2"/>
    </row>
    <row r="240" customFormat="false" ht="15.75" hidden="false" customHeight="true" outlineLevel="0" collapsed="false">
      <c r="A240" s="20" t="s">
        <v>329</v>
      </c>
      <c r="B240" s="143" t="s">
        <v>209</v>
      </c>
      <c r="C240" s="150" t="s">
        <v>435</v>
      </c>
      <c r="D240" s="152" t="s">
        <v>282</v>
      </c>
      <c r="E240" s="151" t="n">
        <v>5788701</v>
      </c>
      <c r="F240" s="152" t="n">
        <v>11955676</v>
      </c>
      <c r="G240" s="151" t="n">
        <v>3</v>
      </c>
      <c r="H240" s="145" t="s">
        <v>33</v>
      </c>
      <c r="I240" s="152"/>
      <c r="J240" s="151" t="n">
        <v>25</v>
      </c>
      <c r="K240" s="145" t="n">
        <v>0</v>
      </c>
      <c r="L240" s="153" t="n">
        <v>140</v>
      </c>
      <c r="M240" s="150" t="n">
        <f aca="false">G240*0.095</f>
        <v>0.285</v>
      </c>
      <c r="N240" s="153" t="n">
        <f aca="false">L240-M240</f>
        <v>139.715</v>
      </c>
      <c r="O240" s="152" t="n">
        <v>1</v>
      </c>
      <c r="P240" s="153" t="n">
        <f aca="false">N240*O240</f>
        <v>139.715</v>
      </c>
      <c r="Q240" s="150" t="n">
        <v>16</v>
      </c>
      <c r="R240" s="153" t="n">
        <f aca="false">P240*Q240</f>
        <v>2235.44</v>
      </c>
      <c r="S240" s="154" t="n">
        <f aca="false">P240*3</f>
        <v>419.145</v>
      </c>
      <c r="T240" s="153" t="n">
        <f aca="false">P240*2</f>
        <v>279.43</v>
      </c>
      <c r="U240" s="154"/>
      <c r="V240" s="156" t="n">
        <v>2934.02</v>
      </c>
      <c r="W240" s="20" t="n">
        <f aca="false">V240-T240</f>
        <v>2654.59</v>
      </c>
      <c r="X240" s="43" t="n">
        <f aca="false">V240-S240-T240</f>
        <v>2235.445</v>
      </c>
      <c r="Y240" s="152" t="s">
        <v>282</v>
      </c>
      <c r="Z240" s="20" t="s">
        <v>35</v>
      </c>
      <c r="AA240" s="20" t="s">
        <v>18</v>
      </c>
      <c r="AB240" s="2"/>
      <c r="AC240" s="2"/>
      <c r="AD240" s="2"/>
    </row>
    <row r="241" customFormat="false" ht="15.75" hidden="false" customHeight="true" outlineLevel="0" collapsed="false">
      <c r="A241" s="20" t="s">
        <v>329</v>
      </c>
      <c r="B241" s="143" t="s">
        <v>209</v>
      </c>
      <c r="C241" s="150" t="s">
        <v>436</v>
      </c>
      <c r="D241" s="152" t="s">
        <v>282</v>
      </c>
      <c r="E241" s="151" t="n">
        <v>5788702</v>
      </c>
      <c r="F241" s="152" t="n">
        <v>11955677</v>
      </c>
      <c r="G241" s="151" t="n">
        <v>6</v>
      </c>
      <c r="H241" s="145" t="s">
        <v>33</v>
      </c>
      <c r="I241" s="152"/>
      <c r="J241" s="151" t="n">
        <v>25</v>
      </c>
      <c r="K241" s="145" t="n">
        <v>0</v>
      </c>
      <c r="L241" s="153" t="n">
        <v>323</v>
      </c>
      <c r="M241" s="150" t="n">
        <f aca="false">G241*0.095</f>
        <v>0.57</v>
      </c>
      <c r="N241" s="153" t="n">
        <f aca="false">L241-M241</f>
        <v>322.43</v>
      </c>
      <c r="O241" s="152" t="n">
        <v>1</v>
      </c>
      <c r="P241" s="153" t="n">
        <f aca="false">N241*O241</f>
        <v>322.43</v>
      </c>
      <c r="Q241" s="150" t="n">
        <v>16</v>
      </c>
      <c r="R241" s="153" t="n">
        <f aca="false">P241*Q241</f>
        <v>5158.88</v>
      </c>
      <c r="S241" s="154" t="n">
        <f aca="false">P241*3</f>
        <v>967.29</v>
      </c>
      <c r="T241" s="153" t="n">
        <f aca="false">P241*2</f>
        <v>644.86</v>
      </c>
      <c r="U241" s="154"/>
      <c r="V241" s="156" t="n">
        <v>6771.03</v>
      </c>
      <c r="W241" s="20" t="n">
        <f aca="false">V241-T241</f>
        <v>6126.17</v>
      </c>
      <c r="X241" s="43" t="n">
        <f aca="false">V241-S241-T241</f>
        <v>5158.88</v>
      </c>
      <c r="Y241" s="152" t="s">
        <v>282</v>
      </c>
      <c r="Z241" s="20" t="s">
        <v>35</v>
      </c>
      <c r="AA241" s="20" t="s">
        <v>18</v>
      </c>
      <c r="AB241" s="2"/>
      <c r="AC241" s="2"/>
      <c r="AD241" s="2"/>
    </row>
    <row r="242" customFormat="false" ht="15.75" hidden="false" customHeight="true" outlineLevel="0" collapsed="false">
      <c r="A242" s="20" t="s">
        <v>329</v>
      </c>
      <c r="B242" s="143" t="s">
        <v>209</v>
      </c>
      <c r="C242" s="150" t="s">
        <v>437</v>
      </c>
      <c r="D242" s="152" t="s">
        <v>282</v>
      </c>
      <c r="E242" s="151" t="n">
        <v>5788703</v>
      </c>
      <c r="F242" s="152" t="n">
        <v>11955678</v>
      </c>
      <c r="G242" s="151" t="n">
        <v>12</v>
      </c>
      <c r="H242" s="145" t="s">
        <v>33</v>
      </c>
      <c r="I242" s="152"/>
      <c r="J242" s="151" t="n">
        <v>25</v>
      </c>
      <c r="K242" s="145" t="n">
        <v>0</v>
      </c>
      <c r="L242" s="153" t="n">
        <v>541</v>
      </c>
      <c r="M242" s="150" t="n">
        <f aca="false">G242*0.095</f>
        <v>1.14</v>
      </c>
      <c r="N242" s="153" t="n">
        <f aca="false">L242-M242</f>
        <v>539.86</v>
      </c>
      <c r="O242" s="152" t="n">
        <v>1</v>
      </c>
      <c r="P242" s="153" t="n">
        <f aca="false">N242*O242</f>
        <v>539.86</v>
      </c>
      <c r="Q242" s="150" t="n">
        <v>16</v>
      </c>
      <c r="R242" s="153" t="n">
        <f aca="false">P242*Q242</f>
        <v>8637.76</v>
      </c>
      <c r="S242" s="154" t="n">
        <f aca="false">P242*3</f>
        <v>1619.58</v>
      </c>
      <c r="T242" s="153" t="n">
        <f aca="false">P242*2</f>
        <v>1079.72</v>
      </c>
      <c r="U242" s="154"/>
      <c r="V242" s="156" t="n">
        <v>11337.06</v>
      </c>
      <c r="W242" s="20" t="n">
        <f aca="false">V242-T242</f>
        <v>10257.34</v>
      </c>
      <c r="X242" s="43" t="n">
        <f aca="false">V242-S242-T242</f>
        <v>8637.76</v>
      </c>
      <c r="Y242" s="152" t="s">
        <v>282</v>
      </c>
      <c r="Z242" s="20" t="s">
        <v>35</v>
      </c>
      <c r="AA242" s="20" t="s">
        <v>18</v>
      </c>
      <c r="AB242" s="2"/>
      <c r="AC242" s="2"/>
      <c r="AD242" s="2"/>
    </row>
    <row r="243" customFormat="false" ht="15.75" hidden="false" customHeight="true" outlineLevel="0" collapsed="false">
      <c r="A243" s="20" t="s">
        <v>329</v>
      </c>
      <c r="B243" s="143" t="s">
        <v>209</v>
      </c>
      <c r="C243" s="150" t="s">
        <v>438</v>
      </c>
      <c r="D243" s="152" t="s">
        <v>282</v>
      </c>
      <c r="E243" s="151" t="n">
        <v>5788704</v>
      </c>
      <c r="F243" s="152" t="n">
        <v>11955679</v>
      </c>
      <c r="G243" s="151" t="n">
        <v>5</v>
      </c>
      <c r="H243" s="145" t="s">
        <v>33</v>
      </c>
      <c r="I243" s="152"/>
      <c r="J243" s="151" t="n">
        <v>25</v>
      </c>
      <c r="K243" s="145" t="n">
        <v>0</v>
      </c>
      <c r="L243" s="153" t="n">
        <v>215</v>
      </c>
      <c r="M243" s="150" t="n">
        <f aca="false">G243*0.095</f>
        <v>0.475</v>
      </c>
      <c r="N243" s="153" t="n">
        <f aca="false">L243-M243</f>
        <v>214.525</v>
      </c>
      <c r="O243" s="152" t="n">
        <v>1</v>
      </c>
      <c r="P243" s="153" t="n">
        <f aca="false">N243*O243</f>
        <v>214.525</v>
      </c>
      <c r="Q243" s="150" t="n">
        <v>16</v>
      </c>
      <c r="R243" s="153" t="n">
        <f aca="false">P243*Q243</f>
        <v>3432.4</v>
      </c>
      <c r="S243" s="154" t="n">
        <f aca="false">P243*3</f>
        <v>643.575</v>
      </c>
      <c r="T243" s="153" t="n">
        <f aca="false">P243*2</f>
        <v>429.05</v>
      </c>
      <c r="U243" s="154"/>
      <c r="V243" s="156" t="n">
        <v>4505.03</v>
      </c>
      <c r="W243" s="20" t="n">
        <f aca="false">V243-T243</f>
        <v>4075.98</v>
      </c>
      <c r="X243" s="43" t="n">
        <f aca="false">V243-S243-T243</f>
        <v>3432.405</v>
      </c>
      <c r="Y243" s="152" t="s">
        <v>282</v>
      </c>
      <c r="Z243" s="20" t="s">
        <v>35</v>
      </c>
      <c r="AA243" s="20" t="s">
        <v>18</v>
      </c>
      <c r="AB243" s="2"/>
      <c r="AC243" s="2"/>
      <c r="AD243" s="2"/>
    </row>
    <row r="244" customFormat="false" ht="15.75" hidden="false" customHeight="true" outlineLevel="0" collapsed="false">
      <c r="A244" s="20" t="s">
        <v>329</v>
      </c>
      <c r="B244" s="143" t="s">
        <v>209</v>
      </c>
      <c r="C244" s="162" t="s">
        <v>439</v>
      </c>
      <c r="D244" s="163" t="s">
        <v>282</v>
      </c>
      <c r="E244" s="164" t="n">
        <v>5788705</v>
      </c>
      <c r="F244" s="152" t="n">
        <v>11955680</v>
      </c>
      <c r="G244" s="164" t="n">
        <v>4</v>
      </c>
      <c r="H244" s="145" t="s">
        <v>33</v>
      </c>
      <c r="I244" s="163"/>
      <c r="J244" s="164" t="n">
        <v>25</v>
      </c>
      <c r="K244" s="145" t="n">
        <v>0</v>
      </c>
      <c r="L244" s="165" t="n">
        <v>182</v>
      </c>
      <c r="M244" s="162" t="n">
        <f aca="false">G244*0.095</f>
        <v>0.38</v>
      </c>
      <c r="N244" s="165" t="n">
        <f aca="false">L244-M244</f>
        <v>181.62</v>
      </c>
      <c r="O244" s="163" t="n">
        <v>1</v>
      </c>
      <c r="P244" s="165" t="n">
        <f aca="false">N244*O244</f>
        <v>181.62</v>
      </c>
      <c r="Q244" s="162" t="n">
        <v>16</v>
      </c>
      <c r="R244" s="165" t="n">
        <f aca="false">P244*Q244</f>
        <v>2905.92</v>
      </c>
      <c r="S244" s="166" t="n">
        <f aca="false">P244*3</f>
        <v>544.86</v>
      </c>
      <c r="T244" s="165" t="n">
        <f aca="false">P244*2</f>
        <v>363.24</v>
      </c>
      <c r="U244" s="166"/>
      <c r="V244" s="167" t="n">
        <v>3814.02</v>
      </c>
      <c r="W244" s="20" t="n">
        <f aca="false">V244-T244</f>
        <v>3450.78</v>
      </c>
      <c r="X244" s="43" t="n">
        <f aca="false">V244-S244-T244</f>
        <v>2905.92</v>
      </c>
      <c r="Y244" s="163" t="s">
        <v>282</v>
      </c>
      <c r="Z244" s="20" t="s">
        <v>35</v>
      </c>
      <c r="AA244" s="20" t="s">
        <v>18</v>
      </c>
      <c r="AB244" s="2"/>
      <c r="AC244" s="2"/>
      <c r="AD244" s="2"/>
    </row>
    <row r="245" customFormat="false" ht="15" hidden="false" customHeight="false" outlineLevel="0" collapsed="false">
      <c r="A245" s="20" t="s">
        <v>329</v>
      </c>
      <c r="B245" s="143" t="s">
        <v>210</v>
      </c>
      <c r="C245" s="150" t="s">
        <v>440</v>
      </c>
      <c r="D245" s="152" t="s">
        <v>358</v>
      </c>
      <c r="E245" s="151" t="n">
        <v>5788706</v>
      </c>
      <c r="F245" s="152" t="n">
        <v>12040429</v>
      </c>
      <c r="G245" s="151" t="n">
        <v>2</v>
      </c>
      <c r="H245" s="145" t="s">
        <v>33</v>
      </c>
      <c r="I245" s="152"/>
      <c r="J245" s="151" t="n">
        <v>25</v>
      </c>
      <c r="K245" s="145" t="n">
        <v>0</v>
      </c>
      <c r="L245" s="153" t="n">
        <v>106</v>
      </c>
      <c r="M245" s="150" t="n">
        <f aca="false">G245*0.095</f>
        <v>0.19</v>
      </c>
      <c r="N245" s="153" t="n">
        <f aca="false">L245-M245</f>
        <v>105.81</v>
      </c>
      <c r="O245" s="152" t="n">
        <v>1</v>
      </c>
      <c r="P245" s="153" t="n">
        <f aca="false">N245*O245</f>
        <v>105.81</v>
      </c>
      <c r="Q245" s="150" t="n">
        <v>16</v>
      </c>
      <c r="R245" s="153" t="n">
        <f aca="false">P245*Q245</f>
        <v>1692.96</v>
      </c>
      <c r="S245" s="154" t="n">
        <f aca="false">P245*3</f>
        <v>317.43</v>
      </c>
      <c r="T245" s="153"/>
      <c r="U245" s="154"/>
      <c r="V245" s="156" t="n">
        <v>2010.39</v>
      </c>
      <c r="W245" s="20" t="n">
        <f aca="false">V245-T245</f>
        <v>2010.39</v>
      </c>
      <c r="X245" s="43" t="n">
        <f aca="false">V245-S245-T245</f>
        <v>1692.96</v>
      </c>
      <c r="Y245" s="152" t="s">
        <v>358</v>
      </c>
      <c r="Z245" s="20" t="s">
        <v>35</v>
      </c>
      <c r="AA245" s="20" t="s">
        <v>18</v>
      </c>
    </row>
    <row r="246" customFormat="false" ht="15" hidden="false" customHeight="false" outlineLevel="0" collapsed="false">
      <c r="A246" s="20" t="s">
        <v>329</v>
      </c>
      <c r="B246" s="143" t="s">
        <v>210</v>
      </c>
      <c r="C246" s="150" t="s">
        <v>441</v>
      </c>
      <c r="D246" s="152" t="s">
        <v>358</v>
      </c>
      <c r="E246" s="151" t="n">
        <v>5788707</v>
      </c>
      <c r="F246" s="152" t="n">
        <v>12040430</v>
      </c>
      <c r="G246" s="151" t="n">
        <v>2</v>
      </c>
      <c r="H246" s="145" t="s">
        <v>33</v>
      </c>
      <c r="I246" s="152"/>
      <c r="J246" s="151" t="n">
        <v>25</v>
      </c>
      <c r="K246" s="145" t="n">
        <v>0</v>
      </c>
      <c r="L246" s="153" t="n">
        <v>98</v>
      </c>
      <c r="M246" s="150" t="n">
        <f aca="false">G246*0.095</f>
        <v>0.19</v>
      </c>
      <c r="N246" s="153" t="n">
        <f aca="false">L246-M246</f>
        <v>97.81</v>
      </c>
      <c r="O246" s="152" t="n">
        <v>1</v>
      </c>
      <c r="P246" s="153" t="n">
        <f aca="false">N246*O246</f>
        <v>97.81</v>
      </c>
      <c r="Q246" s="150" t="n">
        <v>16</v>
      </c>
      <c r="R246" s="153" t="n">
        <f aca="false">P246*Q246</f>
        <v>1564.96</v>
      </c>
      <c r="S246" s="154" t="n">
        <f aca="false">P246*3</f>
        <v>293.43</v>
      </c>
      <c r="T246" s="153"/>
      <c r="U246" s="154"/>
      <c r="V246" s="156" t="n">
        <v>1858.39</v>
      </c>
      <c r="W246" s="20" t="n">
        <f aca="false">V246-T246</f>
        <v>1858.39</v>
      </c>
      <c r="X246" s="43" t="n">
        <f aca="false">V246-S246-T246</f>
        <v>1564.96</v>
      </c>
      <c r="Y246" s="152" t="s">
        <v>358</v>
      </c>
      <c r="Z246" s="20" t="s">
        <v>35</v>
      </c>
      <c r="AA246" s="20" t="s">
        <v>18</v>
      </c>
    </row>
    <row r="247" customFormat="false" ht="15" hidden="false" customHeight="false" outlineLevel="0" collapsed="false">
      <c r="A247" s="20" t="s">
        <v>329</v>
      </c>
      <c r="B247" s="143" t="s">
        <v>210</v>
      </c>
      <c r="C247" s="150" t="s">
        <v>442</v>
      </c>
      <c r="D247" s="152" t="s">
        <v>358</v>
      </c>
      <c r="E247" s="151" t="n">
        <v>5788708</v>
      </c>
      <c r="F247" s="152" t="n">
        <v>12040431</v>
      </c>
      <c r="G247" s="151" t="n">
        <v>2</v>
      </c>
      <c r="H247" s="145" t="s">
        <v>33</v>
      </c>
      <c r="I247" s="152"/>
      <c r="J247" s="151" t="n">
        <v>22</v>
      </c>
      <c r="K247" s="145" t="n">
        <v>0</v>
      </c>
      <c r="L247" s="153" t="n">
        <v>98</v>
      </c>
      <c r="M247" s="150" t="n">
        <f aca="false">G247*0.095</f>
        <v>0.19</v>
      </c>
      <c r="N247" s="153" t="n">
        <f aca="false">L247-M247</f>
        <v>97.81</v>
      </c>
      <c r="O247" s="152" t="n">
        <v>1.04</v>
      </c>
      <c r="P247" s="153" t="n">
        <f aca="false">N247*O247</f>
        <v>101.7224</v>
      </c>
      <c r="Q247" s="150" t="n">
        <v>16</v>
      </c>
      <c r="R247" s="153" t="n">
        <f aca="false">P247*Q247-0.01</f>
        <v>1627.5484</v>
      </c>
      <c r="S247" s="154" t="n">
        <f aca="false">P247*3</f>
        <v>305.1672</v>
      </c>
      <c r="T247" s="153"/>
      <c r="U247" s="154"/>
      <c r="V247" s="156" t="n">
        <v>1932.72</v>
      </c>
      <c r="W247" s="20" t="n">
        <f aca="false">V247-T247</f>
        <v>1932.72</v>
      </c>
      <c r="X247" s="43" t="n">
        <f aca="false">V247-S247-T247</f>
        <v>1627.5528</v>
      </c>
      <c r="Y247" s="152" t="s">
        <v>358</v>
      </c>
      <c r="Z247" s="20" t="s">
        <v>35</v>
      </c>
      <c r="AA247" s="20" t="s">
        <v>18</v>
      </c>
    </row>
    <row r="248" customFormat="false" ht="15" hidden="false" customHeight="false" outlineLevel="0" collapsed="false">
      <c r="A248" s="20" t="s">
        <v>329</v>
      </c>
      <c r="B248" s="143" t="s">
        <v>210</v>
      </c>
      <c r="C248" s="150" t="s">
        <v>443</v>
      </c>
      <c r="D248" s="152" t="s">
        <v>358</v>
      </c>
      <c r="E248" s="151" t="n">
        <v>5788709</v>
      </c>
      <c r="F248" s="152" t="n">
        <v>12040432</v>
      </c>
      <c r="G248" s="151" t="n">
        <v>2</v>
      </c>
      <c r="H248" s="145" t="s">
        <v>33</v>
      </c>
      <c r="I248" s="152"/>
      <c r="J248" s="151" t="n">
        <v>22</v>
      </c>
      <c r="K248" s="145" t="n">
        <v>0</v>
      </c>
      <c r="L248" s="153" t="n">
        <v>96</v>
      </c>
      <c r="M248" s="150" t="n">
        <f aca="false">G248*0.095</f>
        <v>0.19</v>
      </c>
      <c r="N248" s="153" t="n">
        <f aca="false">L248-M248</f>
        <v>95.81</v>
      </c>
      <c r="O248" s="152" t="n">
        <v>1.04</v>
      </c>
      <c r="P248" s="153" t="n">
        <f aca="false">N248*O248</f>
        <v>99.6424</v>
      </c>
      <c r="Q248" s="150" t="n">
        <v>16</v>
      </c>
      <c r="R248" s="153" t="n">
        <f aca="false">P248*Q248-0.01</f>
        <v>1594.2684</v>
      </c>
      <c r="S248" s="154" t="n">
        <f aca="false">P248*3</f>
        <v>298.9272</v>
      </c>
      <c r="T248" s="153"/>
      <c r="U248" s="154"/>
      <c r="V248" s="156" t="n">
        <v>1893.2</v>
      </c>
      <c r="W248" s="20" t="n">
        <f aca="false">V248-T248</f>
        <v>1893.2</v>
      </c>
      <c r="X248" s="43" t="n">
        <f aca="false">V248-S248-T248</f>
        <v>1594.2728</v>
      </c>
      <c r="Y248" s="152" t="s">
        <v>358</v>
      </c>
      <c r="Z248" s="20" t="s">
        <v>35</v>
      </c>
      <c r="AA248" s="20" t="s">
        <v>18</v>
      </c>
    </row>
    <row r="249" customFormat="false" ht="15" hidden="false" customHeight="false" outlineLevel="0" collapsed="false">
      <c r="A249" s="20" t="s">
        <v>329</v>
      </c>
      <c r="B249" s="143" t="s">
        <v>210</v>
      </c>
      <c r="C249" s="150" t="s">
        <v>444</v>
      </c>
      <c r="D249" s="152" t="s">
        <v>358</v>
      </c>
      <c r="E249" s="151" t="n">
        <v>5788710</v>
      </c>
      <c r="F249" s="152" t="n">
        <v>12040433</v>
      </c>
      <c r="G249" s="151" t="n">
        <v>2</v>
      </c>
      <c r="H249" s="145" t="s">
        <v>33</v>
      </c>
      <c r="I249" s="152"/>
      <c r="J249" s="151" t="n">
        <v>22</v>
      </c>
      <c r="K249" s="145" t="n">
        <v>0</v>
      </c>
      <c r="L249" s="153" t="n">
        <v>87</v>
      </c>
      <c r="M249" s="150" t="n">
        <f aca="false">G249*0.095</f>
        <v>0.19</v>
      </c>
      <c r="N249" s="153" t="n">
        <f aca="false">L249-M249</f>
        <v>86.81</v>
      </c>
      <c r="O249" s="152" t="n">
        <v>1.04</v>
      </c>
      <c r="P249" s="153" t="n">
        <f aca="false">N249*O249</f>
        <v>90.2824</v>
      </c>
      <c r="Q249" s="150" t="n">
        <v>16</v>
      </c>
      <c r="R249" s="153" t="n">
        <f aca="false">P249*Q249</f>
        <v>1444.5184</v>
      </c>
      <c r="S249" s="154" t="n">
        <f aca="false">P249*3</f>
        <v>270.8472</v>
      </c>
      <c r="T249" s="153"/>
      <c r="U249" s="154"/>
      <c r="V249" s="156" t="n">
        <v>1715.36</v>
      </c>
      <c r="W249" s="20" t="n">
        <f aca="false">V249-T249</f>
        <v>1715.36</v>
      </c>
      <c r="X249" s="43" t="n">
        <f aca="false">V249-S249-T249</f>
        <v>1444.5128</v>
      </c>
      <c r="Y249" s="152" t="s">
        <v>358</v>
      </c>
      <c r="Z249" s="20" t="s">
        <v>35</v>
      </c>
      <c r="AA249" s="20" t="s">
        <v>18</v>
      </c>
    </row>
    <row r="250" customFormat="false" ht="15" hidden="false" customHeight="false" outlineLevel="0" collapsed="false">
      <c r="A250" s="20" t="s">
        <v>329</v>
      </c>
      <c r="B250" s="143" t="s">
        <v>210</v>
      </c>
      <c r="C250" s="150" t="s">
        <v>445</v>
      </c>
      <c r="D250" s="152" t="s">
        <v>358</v>
      </c>
      <c r="E250" s="151" t="n">
        <v>5788711</v>
      </c>
      <c r="F250" s="152" t="n">
        <v>12040434</v>
      </c>
      <c r="G250" s="151" t="n">
        <v>2</v>
      </c>
      <c r="H250" s="145" t="s">
        <v>33</v>
      </c>
      <c r="I250" s="152"/>
      <c r="J250" s="151" t="n">
        <v>25</v>
      </c>
      <c r="K250" s="145" t="n">
        <v>0</v>
      </c>
      <c r="L250" s="153" t="n">
        <v>101</v>
      </c>
      <c r="M250" s="150" t="n">
        <f aca="false">G250*0.095</f>
        <v>0.19</v>
      </c>
      <c r="N250" s="153" t="n">
        <f aca="false">L250-M250</f>
        <v>100.81</v>
      </c>
      <c r="O250" s="152" t="n">
        <v>1</v>
      </c>
      <c r="P250" s="153" t="n">
        <f aca="false">N250*O250</f>
        <v>100.81</v>
      </c>
      <c r="Q250" s="150" t="n">
        <v>16</v>
      </c>
      <c r="R250" s="153" t="n">
        <f aca="false">P250*Q250</f>
        <v>1612.96</v>
      </c>
      <c r="S250" s="154" t="n">
        <f aca="false">P250*3</f>
        <v>302.43</v>
      </c>
      <c r="T250" s="153"/>
      <c r="U250" s="154"/>
      <c r="V250" s="156" t="n">
        <v>1915.39</v>
      </c>
      <c r="W250" s="20" t="n">
        <f aca="false">V250-T250</f>
        <v>1915.39</v>
      </c>
      <c r="X250" s="43" t="n">
        <f aca="false">V250-S250-T250</f>
        <v>1612.96</v>
      </c>
      <c r="Y250" s="152" t="s">
        <v>358</v>
      </c>
      <c r="Z250" s="20" t="s">
        <v>35</v>
      </c>
      <c r="AA250" s="20" t="s">
        <v>18</v>
      </c>
    </row>
    <row r="251" customFormat="false" ht="15" hidden="false" customHeight="false" outlineLevel="0" collapsed="false">
      <c r="A251" s="20" t="s">
        <v>329</v>
      </c>
      <c r="B251" s="143" t="s">
        <v>210</v>
      </c>
      <c r="C251" s="150" t="s">
        <v>446</v>
      </c>
      <c r="D251" s="152" t="s">
        <v>358</v>
      </c>
      <c r="E251" s="151" t="n">
        <v>5788712</v>
      </c>
      <c r="F251" s="152" t="n">
        <v>12040435</v>
      </c>
      <c r="G251" s="151" t="n">
        <v>2</v>
      </c>
      <c r="H251" s="145" t="s">
        <v>33</v>
      </c>
      <c r="I251" s="152"/>
      <c r="J251" s="151" t="n">
        <v>25</v>
      </c>
      <c r="K251" s="145" t="n">
        <v>0</v>
      </c>
      <c r="L251" s="153" t="n">
        <v>97</v>
      </c>
      <c r="M251" s="150" t="n">
        <f aca="false">G251*0.095</f>
        <v>0.19</v>
      </c>
      <c r="N251" s="153" t="n">
        <f aca="false">L251-M251</f>
        <v>96.81</v>
      </c>
      <c r="O251" s="152" t="n">
        <v>1</v>
      </c>
      <c r="P251" s="153" t="n">
        <f aca="false">N251*O251</f>
        <v>96.81</v>
      </c>
      <c r="Q251" s="150" t="n">
        <v>16</v>
      </c>
      <c r="R251" s="153" t="n">
        <f aca="false">P251*Q251</f>
        <v>1548.96</v>
      </c>
      <c r="S251" s="154" t="n">
        <f aca="false">P251*3</f>
        <v>290.43</v>
      </c>
      <c r="T251" s="153"/>
      <c r="U251" s="154"/>
      <c r="V251" s="156" t="n">
        <v>1839.39</v>
      </c>
      <c r="W251" s="20" t="n">
        <f aca="false">V251-T251</f>
        <v>1839.39</v>
      </c>
      <c r="X251" s="43" t="n">
        <f aca="false">V251-S251-T251</f>
        <v>1548.96</v>
      </c>
      <c r="Y251" s="152" t="s">
        <v>358</v>
      </c>
      <c r="Z251" s="20" t="s">
        <v>35</v>
      </c>
      <c r="AA251" s="20" t="s">
        <v>18</v>
      </c>
    </row>
    <row r="252" customFormat="false" ht="15" hidden="false" customHeight="false" outlineLevel="0" collapsed="false">
      <c r="A252" s="20" t="s">
        <v>329</v>
      </c>
      <c r="B252" s="143" t="s">
        <v>210</v>
      </c>
      <c r="C252" s="150" t="s">
        <v>447</v>
      </c>
      <c r="D252" s="152" t="s">
        <v>358</v>
      </c>
      <c r="E252" s="151" t="n">
        <v>5788713</v>
      </c>
      <c r="F252" s="152" t="n">
        <v>12040436</v>
      </c>
      <c r="G252" s="151" t="n">
        <v>5</v>
      </c>
      <c r="H252" s="145" t="s">
        <v>33</v>
      </c>
      <c r="I252" s="152"/>
      <c r="J252" s="151" t="n">
        <v>25</v>
      </c>
      <c r="K252" s="145" t="n">
        <v>0</v>
      </c>
      <c r="L252" s="153" t="n">
        <v>253</v>
      </c>
      <c r="M252" s="150" t="n">
        <f aca="false">G252*0.095</f>
        <v>0.475</v>
      </c>
      <c r="N252" s="153" t="n">
        <f aca="false">L252-M252</f>
        <v>252.525</v>
      </c>
      <c r="O252" s="152" t="n">
        <v>1</v>
      </c>
      <c r="P252" s="153" t="n">
        <f aca="false">N252*O252</f>
        <v>252.525</v>
      </c>
      <c r="Q252" s="150" t="n">
        <v>16</v>
      </c>
      <c r="R252" s="153" t="n">
        <f aca="false">P252*Q252</f>
        <v>4040.4</v>
      </c>
      <c r="S252" s="154" t="n">
        <f aca="false">P252*3</f>
        <v>757.575</v>
      </c>
      <c r="T252" s="153"/>
      <c r="U252" s="154"/>
      <c r="V252" s="156" t="n">
        <v>4797.98</v>
      </c>
      <c r="W252" s="20" t="n">
        <f aca="false">V252-T252</f>
        <v>4797.98</v>
      </c>
      <c r="X252" s="43" t="n">
        <f aca="false">V252-S252-T252</f>
        <v>4040.405</v>
      </c>
      <c r="Y252" s="152" t="s">
        <v>358</v>
      </c>
      <c r="Z252" s="20" t="s">
        <v>35</v>
      </c>
      <c r="AA252" s="20" t="s">
        <v>18</v>
      </c>
    </row>
    <row r="253" customFormat="false" ht="15" hidden="false" customHeight="false" outlineLevel="0" collapsed="false">
      <c r="A253" s="20" t="s">
        <v>329</v>
      </c>
      <c r="B253" s="143" t="s">
        <v>210</v>
      </c>
      <c r="C253" s="150" t="s">
        <v>448</v>
      </c>
      <c r="D253" s="152" t="s">
        <v>358</v>
      </c>
      <c r="E253" s="151" t="n">
        <v>5788714</v>
      </c>
      <c r="F253" s="152" t="n">
        <v>12040437</v>
      </c>
      <c r="G253" s="151" t="n">
        <v>5</v>
      </c>
      <c r="H253" s="145" t="s">
        <v>33</v>
      </c>
      <c r="I253" s="152"/>
      <c r="J253" s="151" t="n">
        <v>25</v>
      </c>
      <c r="K253" s="145" t="n">
        <v>0</v>
      </c>
      <c r="L253" s="153" t="n">
        <v>244</v>
      </c>
      <c r="M253" s="150" t="n">
        <f aca="false">G253*0.095</f>
        <v>0.475</v>
      </c>
      <c r="N253" s="153" t="n">
        <f aca="false">L253-M253</f>
        <v>243.525</v>
      </c>
      <c r="O253" s="152" t="n">
        <v>1</v>
      </c>
      <c r="P253" s="153" t="n">
        <f aca="false">N253*O253</f>
        <v>243.525</v>
      </c>
      <c r="Q253" s="150" t="n">
        <v>16</v>
      </c>
      <c r="R253" s="153" t="n">
        <f aca="false">P253*Q253</f>
        <v>3896.4</v>
      </c>
      <c r="S253" s="154" t="n">
        <f aca="false">P253*3</f>
        <v>730.575</v>
      </c>
      <c r="T253" s="153"/>
      <c r="U253" s="154"/>
      <c r="V253" s="156" t="n">
        <v>4626.98</v>
      </c>
      <c r="W253" s="20" t="n">
        <f aca="false">V253-T253</f>
        <v>4626.98</v>
      </c>
      <c r="X253" s="43" t="n">
        <f aca="false">V253-S253-T253</f>
        <v>3896.405</v>
      </c>
      <c r="Y253" s="152" t="s">
        <v>358</v>
      </c>
      <c r="Z253" s="20" t="s">
        <v>35</v>
      </c>
      <c r="AA253" s="20" t="s">
        <v>18</v>
      </c>
    </row>
    <row r="254" customFormat="false" ht="15" hidden="false" customHeight="false" outlineLevel="0" collapsed="false">
      <c r="A254" s="20" t="s">
        <v>329</v>
      </c>
      <c r="B254" s="143" t="s">
        <v>210</v>
      </c>
      <c r="C254" s="150" t="s">
        <v>449</v>
      </c>
      <c r="D254" s="152" t="s">
        <v>358</v>
      </c>
      <c r="E254" s="151" t="n">
        <v>5788715</v>
      </c>
      <c r="F254" s="152" t="n">
        <v>12040438</v>
      </c>
      <c r="G254" s="151" t="n">
        <v>5</v>
      </c>
      <c r="H254" s="145" t="s">
        <v>33</v>
      </c>
      <c r="I254" s="152"/>
      <c r="J254" s="151" t="n">
        <v>25</v>
      </c>
      <c r="K254" s="145" t="n">
        <v>0</v>
      </c>
      <c r="L254" s="153" t="n">
        <v>247</v>
      </c>
      <c r="M254" s="150" t="n">
        <f aca="false">G254*0.095</f>
        <v>0.475</v>
      </c>
      <c r="N254" s="153" t="n">
        <f aca="false">L254-M254</f>
        <v>246.525</v>
      </c>
      <c r="O254" s="152" t="n">
        <v>1</v>
      </c>
      <c r="P254" s="153" t="n">
        <f aca="false">N254*O254</f>
        <v>246.525</v>
      </c>
      <c r="Q254" s="150" t="n">
        <v>16</v>
      </c>
      <c r="R254" s="153" t="n">
        <f aca="false">P254*Q254</f>
        <v>3944.4</v>
      </c>
      <c r="S254" s="154" t="n">
        <f aca="false">P254*3</f>
        <v>739.575</v>
      </c>
      <c r="T254" s="153"/>
      <c r="U254" s="154"/>
      <c r="V254" s="156" t="n">
        <v>4683.98</v>
      </c>
      <c r="W254" s="20" t="n">
        <f aca="false">V254-T254</f>
        <v>4683.98</v>
      </c>
      <c r="X254" s="43" t="n">
        <f aca="false">V254-S254-T254</f>
        <v>3944.405</v>
      </c>
      <c r="Y254" s="152" t="s">
        <v>358</v>
      </c>
      <c r="Z254" s="20" t="s">
        <v>35</v>
      </c>
      <c r="AA254" s="20" t="s">
        <v>18</v>
      </c>
    </row>
    <row r="255" customFormat="false" ht="15" hidden="false" customHeight="false" outlineLevel="0" collapsed="false">
      <c r="A255" s="20" t="s">
        <v>329</v>
      </c>
      <c r="B255" s="143" t="s">
        <v>210</v>
      </c>
      <c r="C255" s="150" t="s">
        <v>450</v>
      </c>
      <c r="D255" s="152" t="s">
        <v>358</v>
      </c>
      <c r="E255" s="151" t="n">
        <v>5788716</v>
      </c>
      <c r="F255" s="152" t="n">
        <v>12040439</v>
      </c>
      <c r="G255" s="151" t="n">
        <v>5</v>
      </c>
      <c r="H255" s="145" t="s">
        <v>33</v>
      </c>
      <c r="I255" s="152"/>
      <c r="J255" s="151" t="n">
        <v>25</v>
      </c>
      <c r="K255" s="145" t="n">
        <v>0</v>
      </c>
      <c r="L255" s="153" t="n">
        <v>254</v>
      </c>
      <c r="M255" s="150" t="n">
        <f aca="false">G255*0.095</f>
        <v>0.475</v>
      </c>
      <c r="N255" s="153" t="n">
        <f aca="false">L255-M255</f>
        <v>253.525</v>
      </c>
      <c r="O255" s="152" t="n">
        <v>1</v>
      </c>
      <c r="P255" s="153" t="n">
        <f aca="false">N255*O255</f>
        <v>253.525</v>
      </c>
      <c r="Q255" s="150" t="n">
        <v>16</v>
      </c>
      <c r="R255" s="153" t="n">
        <f aca="false">P255*Q255</f>
        <v>4056.4</v>
      </c>
      <c r="S255" s="154" t="n">
        <f aca="false">P255*3</f>
        <v>760.575</v>
      </c>
      <c r="T255" s="153"/>
      <c r="U255" s="154"/>
      <c r="V255" s="156" t="n">
        <v>4816.98</v>
      </c>
      <c r="W255" s="20" t="n">
        <f aca="false">V255-T255</f>
        <v>4816.98</v>
      </c>
      <c r="X255" s="43" t="n">
        <f aca="false">V255-S255-T255</f>
        <v>4056.405</v>
      </c>
      <c r="Y255" s="152" t="s">
        <v>358</v>
      </c>
      <c r="Z255" s="20" t="s">
        <v>35</v>
      </c>
      <c r="AA255" s="20" t="s">
        <v>18</v>
      </c>
    </row>
    <row r="256" customFormat="false" ht="15" hidden="false" customHeight="false" outlineLevel="0" collapsed="false">
      <c r="A256" s="20" t="s">
        <v>329</v>
      </c>
      <c r="B256" s="143" t="s">
        <v>210</v>
      </c>
      <c r="C256" s="150" t="s">
        <v>451</v>
      </c>
      <c r="D256" s="152" t="s">
        <v>358</v>
      </c>
      <c r="E256" s="151" t="n">
        <v>5788717</v>
      </c>
      <c r="F256" s="152" t="n">
        <v>12040440</v>
      </c>
      <c r="G256" s="151" t="n">
        <v>5</v>
      </c>
      <c r="H256" s="145" t="s">
        <v>33</v>
      </c>
      <c r="I256" s="152"/>
      <c r="J256" s="151" t="n">
        <v>25</v>
      </c>
      <c r="K256" s="145" t="n">
        <v>0</v>
      </c>
      <c r="L256" s="153" t="n">
        <v>253</v>
      </c>
      <c r="M256" s="150" t="n">
        <f aca="false">G256*0.095</f>
        <v>0.475</v>
      </c>
      <c r="N256" s="153" t="n">
        <f aca="false">L256-M256</f>
        <v>252.525</v>
      </c>
      <c r="O256" s="152" t="n">
        <v>1</v>
      </c>
      <c r="P256" s="153" t="n">
        <f aca="false">N256*O256</f>
        <v>252.525</v>
      </c>
      <c r="Q256" s="150" t="n">
        <v>16</v>
      </c>
      <c r="R256" s="153" t="n">
        <f aca="false">P256*Q256</f>
        <v>4040.4</v>
      </c>
      <c r="S256" s="154" t="n">
        <f aca="false">P256*3</f>
        <v>757.575</v>
      </c>
      <c r="T256" s="153"/>
      <c r="U256" s="154"/>
      <c r="V256" s="156" t="n">
        <v>4797.98</v>
      </c>
      <c r="W256" s="20" t="n">
        <f aca="false">V256-T256</f>
        <v>4797.98</v>
      </c>
      <c r="X256" s="43" t="n">
        <f aca="false">V256-S256-T256</f>
        <v>4040.405</v>
      </c>
      <c r="Y256" s="152" t="s">
        <v>358</v>
      </c>
      <c r="Z256" s="20" t="s">
        <v>35</v>
      </c>
      <c r="AA256" s="20" t="s">
        <v>18</v>
      </c>
    </row>
    <row r="257" customFormat="false" ht="15" hidden="false" customHeight="false" outlineLevel="0" collapsed="false">
      <c r="A257" s="20" t="s">
        <v>329</v>
      </c>
      <c r="B257" s="143" t="s">
        <v>210</v>
      </c>
      <c r="C257" s="150" t="s">
        <v>452</v>
      </c>
      <c r="D257" s="152" t="s">
        <v>358</v>
      </c>
      <c r="E257" s="151" t="n">
        <v>5788718</v>
      </c>
      <c r="F257" s="152" t="n">
        <v>12040441</v>
      </c>
      <c r="G257" s="151" t="n">
        <v>5</v>
      </c>
      <c r="H257" s="145" t="s">
        <v>33</v>
      </c>
      <c r="I257" s="152"/>
      <c r="J257" s="151" t="n">
        <v>25</v>
      </c>
      <c r="K257" s="145" t="n">
        <v>0</v>
      </c>
      <c r="L257" s="153" t="n">
        <v>255</v>
      </c>
      <c r="M257" s="150" t="n">
        <f aca="false">G257*0.095</f>
        <v>0.475</v>
      </c>
      <c r="N257" s="153" t="n">
        <f aca="false">L257-M257</f>
        <v>254.525</v>
      </c>
      <c r="O257" s="152" t="n">
        <v>1</v>
      </c>
      <c r="P257" s="153" t="n">
        <f aca="false">N257*O257</f>
        <v>254.525</v>
      </c>
      <c r="Q257" s="150" t="n">
        <v>16</v>
      </c>
      <c r="R257" s="153" t="n">
        <f aca="false">P257*Q257</f>
        <v>4072.4</v>
      </c>
      <c r="S257" s="154" t="n">
        <f aca="false">P257*3</f>
        <v>763.575</v>
      </c>
      <c r="T257" s="153"/>
      <c r="U257" s="154"/>
      <c r="V257" s="156" t="n">
        <v>4835.98</v>
      </c>
      <c r="W257" s="20" t="n">
        <f aca="false">V257-T257</f>
        <v>4835.98</v>
      </c>
      <c r="X257" s="43" t="n">
        <f aca="false">V257-S257-T257</f>
        <v>4072.405</v>
      </c>
      <c r="Y257" s="152" t="s">
        <v>358</v>
      </c>
      <c r="Z257" s="20" t="s">
        <v>35</v>
      </c>
      <c r="AA257" s="20" t="s">
        <v>18</v>
      </c>
    </row>
    <row r="258" customFormat="false" ht="15" hidden="true" customHeight="false" outlineLevel="0" collapsed="false">
      <c r="A258" s="20" t="s">
        <v>329</v>
      </c>
      <c r="B258" s="143" t="s">
        <v>210</v>
      </c>
      <c r="C258" s="150" t="s">
        <v>453</v>
      </c>
      <c r="D258" s="152" t="s">
        <v>358</v>
      </c>
      <c r="E258" s="151" t="n">
        <v>5788719</v>
      </c>
      <c r="F258" s="152" t="n">
        <v>12040442</v>
      </c>
      <c r="G258" s="151" t="n">
        <v>23</v>
      </c>
      <c r="H258" s="145" t="s">
        <v>122</v>
      </c>
      <c r="I258" s="152"/>
      <c r="J258" s="151" t="n">
        <v>13</v>
      </c>
      <c r="K258" s="145" t="n">
        <v>0</v>
      </c>
      <c r="L258" s="153" t="n">
        <v>1063</v>
      </c>
      <c r="M258" s="150" t="n">
        <f aca="false">G258*0.095</f>
        <v>2.185</v>
      </c>
      <c r="N258" s="153" t="n">
        <f aca="false">L258-M258</f>
        <v>1060.815</v>
      </c>
      <c r="O258" s="152" t="n">
        <v>1</v>
      </c>
      <c r="P258" s="153" t="n">
        <f aca="false">N258*O258</f>
        <v>1060.815</v>
      </c>
      <c r="Q258" s="150" t="n">
        <v>19</v>
      </c>
      <c r="R258" s="153" t="n">
        <f aca="false">P258*Q258</f>
        <v>20155.485</v>
      </c>
      <c r="S258" s="154" t="n">
        <f aca="false">P258*4</f>
        <v>4243.26</v>
      </c>
      <c r="T258" s="153"/>
      <c r="U258" s="154"/>
      <c r="V258" s="156" t="n">
        <v>24398.75</v>
      </c>
      <c r="W258" s="20" t="n">
        <f aca="false">V258-T258</f>
        <v>24398.75</v>
      </c>
      <c r="X258" s="43" t="n">
        <f aca="false">V258-S258-T258</f>
        <v>20155.49</v>
      </c>
      <c r="Y258" s="152" t="s">
        <v>358</v>
      </c>
      <c r="Z258" s="20" t="s">
        <v>35</v>
      </c>
      <c r="AA258" s="20" t="s">
        <v>18</v>
      </c>
    </row>
    <row r="259" customFormat="false" ht="15" hidden="false" customHeight="false" outlineLevel="0" collapsed="false">
      <c r="A259" s="20" t="s">
        <v>329</v>
      </c>
      <c r="B259" s="143" t="s">
        <v>210</v>
      </c>
      <c r="C259" s="150" t="s">
        <v>454</v>
      </c>
      <c r="D259" s="152" t="s">
        <v>358</v>
      </c>
      <c r="E259" s="151" t="n">
        <v>5788720</v>
      </c>
      <c r="F259" s="152" t="n">
        <v>12040443</v>
      </c>
      <c r="G259" s="151" t="n">
        <v>2</v>
      </c>
      <c r="H259" s="145" t="s">
        <v>33</v>
      </c>
      <c r="I259" s="152"/>
      <c r="J259" s="151" t="n">
        <v>25</v>
      </c>
      <c r="K259" s="145" t="n">
        <v>0</v>
      </c>
      <c r="L259" s="153" t="n">
        <v>99</v>
      </c>
      <c r="M259" s="150" t="n">
        <f aca="false">G259*0.095</f>
        <v>0.19</v>
      </c>
      <c r="N259" s="153" t="n">
        <f aca="false">L259-M259</f>
        <v>98.81</v>
      </c>
      <c r="O259" s="152" t="n">
        <v>1</v>
      </c>
      <c r="P259" s="153" t="n">
        <f aca="false">N259*O259</f>
        <v>98.81</v>
      </c>
      <c r="Q259" s="150" t="n">
        <v>16</v>
      </c>
      <c r="R259" s="153" t="n">
        <f aca="false">P259*Q259</f>
        <v>1580.96</v>
      </c>
      <c r="S259" s="154" t="n">
        <f aca="false">P259*3</f>
        <v>296.43</v>
      </c>
      <c r="T259" s="153"/>
      <c r="U259" s="154"/>
      <c r="V259" s="156" t="n">
        <v>1877.39</v>
      </c>
      <c r="W259" s="20" t="n">
        <f aca="false">V259-T259</f>
        <v>1877.39</v>
      </c>
      <c r="X259" s="43" t="n">
        <f aca="false">V259-S259-T259</f>
        <v>1580.96</v>
      </c>
      <c r="Y259" s="152" t="s">
        <v>358</v>
      </c>
      <c r="Z259" s="20" t="s">
        <v>35</v>
      </c>
      <c r="AA259" s="20" t="s">
        <v>18</v>
      </c>
    </row>
    <row r="260" customFormat="false" ht="15" hidden="true" customHeight="false" outlineLevel="0" collapsed="false">
      <c r="A260" s="20" t="s">
        <v>329</v>
      </c>
      <c r="B260" s="143" t="s">
        <v>210</v>
      </c>
      <c r="C260" s="150" t="s">
        <v>455</v>
      </c>
      <c r="D260" s="152" t="s">
        <v>282</v>
      </c>
      <c r="E260" s="151" t="n">
        <v>5788721</v>
      </c>
      <c r="F260" s="152" t="n">
        <v>11955681</v>
      </c>
      <c r="G260" s="151" t="n">
        <v>4</v>
      </c>
      <c r="H260" s="145" t="s">
        <v>122</v>
      </c>
      <c r="I260" s="152"/>
      <c r="J260" s="151" t="n">
        <v>13.9</v>
      </c>
      <c r="K260" s="145" t="n">
        <v>0</v>
      </c>
      <c r="L260" s="153" t="n">
        <v>190</v>
      </c>
      <c r="M260" s="150" t="n">
        <f aca="false">G260*0.095</f>
        <v>0.38</v>
      </c>
      <c r="N260" s="153" t="n">
        <f aca="false">L260-M260</f>
        <v>189.62</v>
      </c>
      <c r="O260" s="152" t="n">
        <v>1</v>
      </c>
      <c r="P260" s="153" t="n">
        <f aca="false">N260*O260</f>
        <v>189.62</v>
      </c>
      <c r="Q260" s="150" t="n">
        <v>19</v>
      </c>
      <c r="R260" s="153" t="n">
        <f aca="false">P260*Q260</f>
        <v>3602.78</v>
      </c>
      <c r="S260" s="154" t="n">
        <f aca="false">P260*4</f>
        <v>758.48</v>
      </c>
      <c r="T260" s="153" t="n">
        <f aca="false">P260*2</f>
        <v>379.24</v>
      </c>
      <c r="U260" s="154"/>
      <c r="V260" s="156" t="n">
        <v>4740.5</v>
      </c>
      <c r="W260" s="20" t="n">
        <f aca="false">V260-T260</f>
        <v>4361.26</v>
      </c>
      <c r="X260" s="43" t="n">
        <f aca="false">V260-S260-T260</f>
        <v>3602.78</v>
      </c>
      <c r="Y260" s="152" t="s">
        <v>282</v>
      </c>
      <c r="Z260" s="20" t="s">
        <v>35</v>
      </c>
      <c r="AA260" s="20" t="s">
        <v>18</v>
      </c>
    </row>
    <row r="261" customFormat="false" ht="15" hidden="false" customHeight="false" outlineLevel="0" collapsed="false">
      <c r="A261" s="20" t="s">
        <v>329</v>
      </c>
      <c r="B261" s="143" t="s">
        <v>210</v>
      </c>
      <c r="C261" s="150" t="s">
        <v>456</v>
      </c>
      <c r="D261" s="152" t="s">
        <v>282</v>
      </c>
      <c r="E261" s="151" t="n">
        <v>5788722</v>
      </c>
      <c r="F261" s="152" t="n">
        <v>11955683</v>
      </c>
      <c r="G261" s="151" t="n">
        <v>2</v>
      </c>
      <c r="H261" s="145" t="s">
        <v>33</v>
      </c>
      <c r="I261" s="152"/>
      <c r="J261" s="151" t="n">
        <v>22</v>
      </c>
      <c r="K261" s="145" t="n">
        <v>0</v>
      </c>
      <c r="L261" s="153" t="n">
        <v>94</v>
      </c>
      <c r="M261" s="150" t="n">
        <f aca="false">G261*0.095</f>
        <v>0.19</v>
      </c>
      <c r="N261" s="153" t="n">
        <f aca="false">L261-M261</f>
        <v>93.81</v>
      </c>
      <c r="O261" s="152" t="n">
        <v>1.04</v>
      </c>
      <c r="P261" s="153" t="n">
        <f aca="false">N261*O261</f>
        <v>97.5624</v>
      </c>
      <c r="Q261" s="150" t="n">
        <v>16</v>
      </c>
      <c r="R261" s="153" t="n">
        <f aca="false">P261*Q261</f>
        <v>1560.9984</v>
      </c>
      <c r="S261" s="154" t="n">
        <f aca="false">P261*3</f>
        <v>292.6872</v>
      </c>
      <c r="T261" s="153" t="n">
        <f aca="false">P261*2</f>
        <v>195.1248</v>
      </c>
      <c r="U261" s="154"/>
      <c r="V261" s="156" t="n">
        <v>2048.8</v>
      </c>
      <c r="W261" s="20" t="n">
        <f aca="false">V261-T261</f>
        <v>1853.6752</v>
      </c>
      <c r="X261" s="43" t="n">
        <f aca="false">V261-S261-T261</f>
        <v>1560.988</v>
      </c>
      <c r="Y261" s="152" t="s">
        <v>282</v>
      </c>
      <c r="Z261" s="20" t="s">
        <v>35</v>
      </c>
      <c r="AA261" s="20" t="s">
        <v>18</v>
      </c>
    </row>
    <row r="262" customFormat="false" ht="15" hidden="false" customHeight="false" outlineLevel="0" collapsed="false">
      <c r="A262" s="20" t="s">
        <v>329</v>
      </c>
      <c r="B262" s="143" t="s">
        <v>210</v>
      </c>
      <c r="C262" s="150" t="s">
        <v>457</v>
      </c>
      <c r="D262" s="152" t="s">
        <v>282</v>
      </c>
      <c r="E262" s="151" t="n">
        <v>5788723</v>
      </c>
      <c r="F262" s="152" t="n">
        <v>11955682</v>
      </c>
      <c r="G262" s="151" t="n">
        <v>3</v>
      </c>
      <c r="H262" s="145" t="s">
        <v>33</v>
      </c>
      <c r="I262" s="152"/>
      <c r="J262" s="151" t="n">
        <v>25</v>
      </c>
      <c r="K262" s="145" t="n">
        <v>0</v>
      </c>
      <c r="L262" s="153" t="n">
        <v>154</v>
      </c>
      <c r="M262" s="150" t="n">
        <f aca="false">G262*0.095</f>
        <v>0.285</v>
      </c>
      <c r="N262" s="153" t="n">
        <f aca="false">L262-M262</f>
        <v>153.715</v>
      </c>
      <c r="O262" s="152" t="n">
        <v>1</v>
      </c>
      <c r="P262" s="153" t="n">
        <f aca="false">N262*O262</f>
        <v>153.715</v>
      </c>
      <c r="Q262" s="150" t="n">
        <v>16</v>
      </c>
      <c r="R262" s="153" t="n">
        <f aca="false">P262*Q262</f>
        <v>2459.44</v>
      </c>
      <c r="S262" s="154" t="n">
        <f aca="false">P262*3</f>
        <v>461.145</v>
      </c>
      <c r="T262" s="153" t="n">
        <f aca="false">P262*2</f>
        <v>307.43</v>
      </c>
      <c r="U262" s="154"/>
      <c r="V262" s="156" t="n">
        <v>3228.02</v>
      </c>
      <c r="W262" s="20" t="n">
        <f aca="false">V262-T262</f>
        <v>2920.59</v>
      </c>
      <c r="X262" s="43" t="n">
        <f aca="false">V262-S262-T262</f>
        <v>2459.445</v>
      </c>
      <c r="Y262" s="152" t="s">
        <v>282</v>
      </c>
      <c r="Z262" s="20" t="s">
        <v>35</v>
      </c>
      <c r="AA262" s="20" t="s">
        <v>18</v>
      </c>
    </row>
    <row r="263" customFormat="false" ht="15" hidden="false" customHeight="false" outlineLevel="0" collapsed="false">
      <c r="A263" s="20" t="s">
        <v>329</v>
      </c>
      <c r="B263" s="143" t="s">
        <v>210</v>
      </c>
      <c r="C263" s="150" t="s">
        <v>458</v>
      </c>
      <c r="D263" s="152" t="s">
        <v>282</v>
      </c>
      <c r="E263" s="151" t="n">
        <v>5788724</v>
      </c>
      <c r="F263" s="152" t="n">
        <v>11955684</v>
      </c>
      <c r="G263" s="151" t="n">
        <v>3</v>
      </c>
      <c r="H263" s="145" t="s">
        <v>33</v>
      </c>
      <c r="I263" s="152"/>
      <c r="J263" s="151" t="n">
        <v>22</v>
      </c>
      <c r="K263" s="145" t="n">
        <v>0</v>
      </c>
      <c r="L263" s="153" t="n">
        <v>171</v>
      </c>
      <c r="M263" s="150" t="n">
        <f aca="false">G263*0.095</f>
        <v>0.285</v>
      </c>
      <c r="N263" s="153" t="n">
        <f aca="false">L263-M263</f>
        <v>170.715</v>
      </c>
      <c r="O263" s="152" t="n">
        <v>1.04</v>
      </c>
      <c r="P263" s="153" t="n">
        <f aca="false">N263*O263</f>
        <v>177.5436</v>
      </c>
      <c r="Q263" s="150" t="n">
        <v>16</v>
      </c>
      <c r="R263" s="153" t="n">
        <f aca="false">P263*Q263-0.01</f>
        <v>2840.6876</v>
      </c>
      <c r="S263" s="154" t="n">
        <f aca="false">P263*3</f>
        <v>532.6308</v>
      </c>
      <c r="T263" s="153" t="n">
        <f aca="false">P263*2</f>
        <v>355.0872</v>
      </c>
      <c r="U263" s="154"/>
      <c r="V263" s="156" t="n">
        <v>3728.41</v>
      </c>
      <c r="W263" s="20" t="n">
        <f aca="false">V263-T263</f>
        <v>3373.3228</v>
      </c>
      <c r="X263" s="43" t="n">
        <f aca="false">V263-S263-T263</f>
        <v>2840.692</v>
      </c>
      <c r="Y263" s="152" t="s">
        <v>282</v>
      </c>
      <c r="Z263" s="20" t="s">
        <v>35</v>
      </c>
      <c r="AA263" s="20" t="s">
        <v>18</v>
      </c>
    </row>
    <row r="264" customFormat="false" ht="15" hidden="false" customHeight="false" outlineLevel="0" collapsed="false">
      <c r="A264" s="20" t="s">
        <v>329</v>
      </c>
      <c r="B264" s="143" t="s">
        <v>210</v>
      </c>
      <c r="C264" s="150" t="s">
        <v>459</v>
      </c>
      <c r="D264" s="152" t="s">
        <v>282</v>
      </c>
      <c r="E264" s="151" t="n">
        <v>5788725</v>
      </c>
      <c r="F264" s="152" t="n">
        <v>11955685</v>
      </c>
      <c r="G264" s="151" t="n">
        <v>4</v>
      </c>
      <c r="H264" s="145" t="s">
        <v>33</v>
      </c>
      <c r="I264" s="152"/>
      <c r="J264" s="151" t="n">
        <v>22</v>
      </c>
      <c r="K264" s="145" t="n">
        <v>0</v>
      </c>
      <c r="L264" s="153" t="n">
        <v>222</v>
      </c>
      <c r="M264" s="150" t="n">
        <f aca="false">G264*0.095</f>
        <v>0.38</v>
      </c>
      <c r="N264" s="153" t="n">
        <f aca="false">L264-M264</f>
        <v>221.62</v>
      </c>
      <c r="O264" s="152" t="n">
        <v>1.04</v>
      </c>
      <c r="P264" s="153" t="n">
        <f aca="false">N264*O264</f>
        <v>230.4848</v>
      </c>
      <c r="Q264" s="150" t="n">
        <v>16</v>
      </c>
      <c r="R264" s="153" t="n">
        <f aca="false">P264*Q264</f>
        <v>3687.7568</v>
      </c>
      <c r="S264" s="154" t="n">
        <f aca="false">P264*3</f>
        <v>691.4544</v>
      </c>
      <c r="T264" s="153" t="n">
        <f aca="false">P264*2</f>
        <v>460.9696</v>
      </c>
      <c r="U264" s="154"/>
      <c r="V264" s="156" t="n">
        <v>4840.18</v>
      </c>
      <c r="W264" s="20" t="n">
        <f aca="false">V264-T264</f>
        <v>4379.2104</v>
      </c>
      <c r="X264" s="43" t="n">
        <f aca="false">V264-S264-T264</f>
        <v>3687.756</v>
      </c>
      <c r="Y264" s="152" t="s">
        <v>282</v>
      </c>
      <c r="Z264" s="20" t="s">
        <v>35</v>
      </c>
      <c r="AA264" s="20" t="s">
        <v>18</v>
      </c>
    </row>
    <row r="265" customFormat="false" ht="15" hidden="false" customHeight="false" outlineLevel="0" collapsed="false">
      <c r="A265" s="20" t="s">
        <v>329</v>
      </c>
      <c r="B265" s="143" t="s">
        <v>210</v>
      </c>
      <c r="C265" s="150" t="s">
        <v>460</v>
      </c>
      <c r="D265" s="152" t="s">
        <v>282</v>
      </c>
      <c r="E265" s="151" t="n">
        <v>5788726</v>
      </c>
      <c r="F265" s="152" t="n">
        <v>11955686</v>
      </c>
      <c r="G265" s="151" t="n">
        <v>12</v>
      </c>
      <c r="H265" s="145" t="s">
        <v>33</v>
      </c>
      <c r="I265" s="152"/>
      <c r="J265" s="151" t="n">
        <v>25</v>
      </c>
      <c r="K265" s="145" t="n">
        <v>0</v>
      </c>
      <c r="L265" s="153" t="n">
        <v>645</v>
      </c>
      <c r="M265" s="150" t="n">
        <f aca="false">G265*0.095</f>
        <v>1.14</v>
      </c>
      <c r="N265" s="153" t="n">
        <f aca="false">L265-M265</f>
        <v>643.86</v>
      </c>
      <c r="O265" s="152" t="n">
        <v>1</v>
      </c>
      <c r="P265" s="153" t="n">
        <f aca="false">N265*O265</f>
        <v>643.86</v>
      </c>
      <c r="Q265" s="150" t="n">
        <v>16</v>
      </c>
      <c r="R265" s="153" t="n">
        <f aca="false">P265*Q265</f>
        <v>10301.76</v>
      </c>
      <c r="S265" s="154" t="n">
        <f aca="false">P265*3</f>
        <v>1931.58</v>
      </c>
      <c r="T265" s="153" t="n">
        <f aca="false">P265*2</f>
        <v>1287.72</v>
      </c>
      <c r="U265" s="154"/>
      <c r="V265" s="156" t="n">
        <v>13521.06</v>
      </c>
      <c r="W265" s="20" t="n">
        <f aca="false">V265-T265</f>
        <v>12233.34</v>
      </c>
      <c r="X265" s="43" t="n">
        <f aca="false">V265-S265-T265</f>
        <v>10301.76</v>
      </c>
      <c r="Y265" s="152" t="s">
        <v>282</v>
      </c>
      <c r="Z265" s="20" t="s">
        <v>35</v>
      </c>
      <c r="AA265" s="20" t="s">
        <v>18</v>
      </c>
    </row>
    <row r="266" customFormat="false" ht="15" hidden="false" customHeight="false" outlineLevel="0" collapsed="false">
      <c r="A266" s="20" t="s">
        <v>329</v>
      </c>
      <c r="B266" s="143" t="s">
        <v>210</v>
      </c>
      <c r="C266" s="150" t="s">
        <v>461</v>
      </c>
      <c r="D266" s="152" t="s">
        <v>282</v>
      </c>
      <c r="E266" s="151" t="n">
        <v>5788727</v>
      </c>
      <c r="F266" s="152" t="n">
        <v>11955687</v>
      </c>
      <c r="G266" s="151" t="n">
        <v>4</v>
      </c>
      <c r="H266" s="145" t="s">
        <v>33</v>
      </c>
      <c r="I266" s="152"/>
      <c r="J266" s="151" t="n">
        <v>25</v>
      </c>
      <c r="K266" s="145" t="n">
        <v>0</v>
      </c>
      <c r="L266" s="153" t="n">
        <v>233</v>
      </c>
      <c r="M266" s="150" t="n">
        <f aca="false">G266*0.095</f>
        <v>0.38</v>
      </c>
      <c r="N266" s="153" t="n">
        <f aca="false">L266-M266</f>
        <v>232.62</v>
      </c>
      <c r="O266" s="152" t="n">
        <v>1</v>
      </c>
      <c r="P266" s="153" t="n">
        <f aca="false">N266*O266</f>
        <v>232.62</v>
      </c>
      <c r="Q266" s="150" t="n">
        <v>16</v>
      </c>
      <c r="R266" s="153" t="n">
        <f aca="false">P266*Q266</f>
        <v>3721.92</v>
      </c>
      <c r="S266" s="154" t="n">
        <f aca="false">P266*3</f>
        <v>697.86</v>
      </c>
      <c r="T266" s="153" t="n">
        <f aca="false">P266*2</f>
        <v>465.24</v>
      </c>
      <c r="U266" s="154"/>
      <c r="V266" s="156" t="n">
        <v>4885.02</v>
      </c>
      <c r="W266" s="20" t="n">
        <f aca="false">V266-T266</f>
        <v>4419.78</v>
      </c>
      <c r="X266" s="43" t="n">
        <f aca="false">V266-S266-T266</f>
        <v>3721.92</v>
      </c>
      <c r="Y266" s="152" t="s">
        <v>282</v>
      </c>
      <c r="Z266" s="20" t="s">
        <v>35</v>
      </c>
      <c r="AA266" s="20" t="s">
        <v>18</v>
      </c>
    </row>
    <row r="267" customFormat="false" ht="15" hidden="false" customHeight="false" outlineLevel="0" collapsed="false">
      <c r="A267" s="20" t="s">
        <v>329</v>
      </c>
      <c r="B267" s="143" t="s">
        <v>210</v>
      </c>
      <c r="C267" s="150" t="s">
        <v>462</v>
      </c>
      <c r="D267" s="152" t="s">
        <v>282</v>
      </c>
      <c r="E267" s="151" t="n">
        <v>5788728</v>
      </c>
      <c r="F267" s="152" t="n">
        <v>11955688</v>
      </c>
      <c r="G267" s="151" t="n">
        <v>3</v>
      </c>
      <c r="H267" s="145" t="s">
        <v>33</v>
      </c>
      <c r="I267" s="152"/>
      <c r="J267" s="151" t="n">
        <v>25</v>
      </c>
      <c r="K267" s="145" t="n">
        <v>0</v>
      </c>
      <c r="L267" s="153" t="n">
        <v>165</v>
      </c>
      <c r="M267" s="150" t="n">
        <f aca="false">G267*0.095</f>
        <v>0.285</v>
      </c>
      <c r="N267" s="153" t="n">
        <f aca="false">L267-M267</f>
        <v>164.715</v>
      </c>
      <c r="O267" s="152" t="n">
        <v>1</v>
      </c>
      <c r="P267" s="153" t="n">
        <f aca="false">N267*O267</f>
        <v>164.715</v>
      </c>
      <c r="Q267" s="150" t="n">
        <v>16</v>
      </c>
      <c r="R267" s="153" t="n">
        <f aca="false">P267*Q267</f>
        <v>2635.44</v>
      </c>
      <c r="S267" s="154" t="n">
        <f aca="false">P267*3</f>
        <v>494.145</v>
      </c>
      <c r="T267" s="153" t="n">
        <f aca="false">P267*2</f>
        <v>329.43</v>
      </c>
      <c r="U267" s="154"/>
      <c r="V267" s="156" t="n">
        <v>3459.02</v>
      </c>
      <c r="W267" s="20" t="n">
        <f aca="false">V267-T267</f>
        <v>3129.59</v>
      </c>
      <c r="X267" s="43" t="n">
        <f aca="false">V267-S267-T267</f>
        <v>2635.445</v>
      </c>
      <c r="Y267" s="152" t="s">
        <v>282</v>
      </c>
      <c r="Z267" s="20" t="s">
        <v>35</v>
      </c>
      <c r="AA267" s="20" t="s">
        <v>18</v>
      </c>
    </row>
    <row r="268" customFormat="false" ht="15" hidden="false" customHeight="false" outlineLevel="0" collapsed="false">
      <c r="A268" s="20" t="s">
        <v>329</v>
      </c>
      <c r="B268" s="143" t="s">
        <v>210</v>
      </c>
      <c r="C268" s="150" t="s">
        <v>463</v>
      </c>
      <c r="D268" s="152" t="s">
        <v>282</v>
      </c>
      <c r="E268" s="151" t="n">
        <v>5788729</v>
      </c>
      <c r="F268" s="152" t="n">
        <v>11955689</v>
      </c>
      <c r="G268" s="151" t="n">
        <v>4</v>
      </c>
      <c r="H268" s="145" t="s">
        <v>33</v>
      </c>
      <c r="I268" s="152"/>
      <c r="J268" s="151" t="n">
        <v>25</v>
      </c>
      <c r="K268" s="145" t="n">
        <v>0</v>
      </c>
      <c r="L268" s="153" t="n">
        <v>212</v>
      </c>
      <c r="M268" s="150" t="n">
        <f aca="false">G268*0.095</f>
        <v>0.38</v>
      </c>
      <c r="N268" s="153" t="n">
        <f aca="false">L268-M268</f>
        <v>211.62</v>
      </c>
      <c r="O268" s="152" t="n">
        <v>1</v>
      </c>
      <c r="P268" s="153" t="n">
        <f aca="false">N268*O268</f>
        <v>211.62</v>
      </c>
      <c r="Q268" s="150" t="n">
        <v>16</v>
      </c>
      <c r="R268" s="153" t="n">
        <f aca="false">P268*Q268</f>
        <v>3385.92</v>
      </c>
      <c r="S268" s="154" t="n">
        <f aca="false">P268*3</f>
        <v>634.86</v>
      </c>
      <c r="T268" s="153" t="n">
        <f aca="false">P268*2</f>
        <v>423.24</v>
      </c>
      <c r="U268" s="154"/>
      <c r="V268" s="156" t="n">
        <v>4444.02</v>
      </c>
      <c r="W268" s="20" t="n">
        <f aca="false">V268-T268</f>
        <v>4020.78</v>
      </c>
      <c r="X268" s="43" t="n">
        <f aca="false">V268-S268-T268</f>
        <v>3385.92</v>
      </c>
      <c r="Y268" s="152" t="s">
        <v>282</v>
      </c>
      <c r="Z268" s="20" t="s">
        <v>35</v>
      </c>
      <c r="AA268" s="20" t="s">
        <v>18</v>
      </c>
    </row>
    <row r="269" customFormat="false" ht="15" hidden="false" customHeight="false" outlineLevel="0" collapsed="false">
      <c r="A269" s="20" t="s">
        <v>329</v>
      </c>
      <c r="B269" s="143" t="s">
        <v>210</v>
      </c>
      <c r="C269" s="150" t="s">
        <v>464</v>
      </c>
      <c r="D269" s="152" t="s">
        <v>282</v>
      </c>
      <c r="E269" s="151" t="n">
        <v>5788730</v>
      </c>
      <c r="F269" s="152" t="n">
        <v>11955690</v>
      </c>
      <c r="G269" s="151" t="n">
        <v>5</v>
      </c>
      <c r="H269" s="145" t="s">
        <v>33</v>
      </c>
      <c r="I269" s="152"/>
      <c r="J269" s="151" t="n">
        <v>25</v>
      </c>
      <c r="K269" s="145" t="n">
        <v>0</v>
      </c>
      <c r="L269" s="153" t="n">
        <v>249</v>
      </c>
      <c r="M269" s="150" t="n">
        <f aca="false">G269*0.095</f>
        <v>0.475</v>
      </c>
      <c r="N269" s="153" t="n">
        <f aca="false">L269-M269</f>
        <v>248.525</v>
      </c>
      <c r="O269" s="152" t="n">
        <v>1</v>
      </c>
      <c r="P269" s="153" t="n">
        <f aca="false">N269*O269</f>
        <v>248.525</v>
      </c>
      <c r="Q269" s="150" t="n">
        <v>16</v>
      </c>
      <c r="R269" s="153" t="n">
        <f aca="false">P269*Q269</f>
        <v>3976.4</v>
      </c>
      <c r="S269" s="154" t="n">
        <f aca="false">P269*3</f>
        <v>745.575</v>
      </c>
      <c r="T269" s="153" t="n">
        <f aca="false">P269*2</f>
        <v>497.05</v>
      </c>
      <c r="U269" s="154"/>
      <c r="V269" s="156" t="n">
        <v>5219.03</v>
      </c>
      <c r="W269" s="20" t="n">
        <f aca="false">V269-T269</f>
        <v>4721.98</v>
      </c>
      <c r="X269" s="43" t="n">
        <f aca="false">V269-S269-T269</f>
        <v>3976.405</v>
      </c>
      <c r="Y269" s="152" t="s">
        <v>282</v>
      </c>
      <c r="Z269" s="20" t="s">
        <v>35</v>
      </c>
      <c r="AA269" s="20" t="s">
        <v>18</v>
      </c>
    </row>
    <row r="270" customFormat="false" ht="15" hidden="false" customHeight="false" outlineLevel="0" collapsed="false">
      <c r="A270" s="20" t="s">
        <v>329</v>
      </c>
      <c r="B270" s="143" t="s">
        <v>210</v>
      </c>
      <c r="C270" s="150" t="s">
        <v>465</v>
      </c>
      <c r="D270" s="152" t="s">
        <v>282</v>
      </c>
      <c r="E270" s="151" t="n">
        <v>5788731</v>
      </c>
      <c r="F270" s="152" t="n">
        <v>11955691</v>
      </c>
      <c r="G270" s="151" t="n">
        <v>4</v>
      </c>
      <c r="H270" s="145" t="s">
        <v>33</v>
      </c>
      <c r="I270" s="152"/>
      <c r="J270" s="151" t="n">
        <v>25</v>
      </c>
      <c r="K270" s="145" t="n">
        <v>0</v>
      </c>
      <c r="L270" s="153" t="n">
        <v>229</v>
      </c>
      <c r="M270" s="150" t="n">
        <f aca="false">G270*0.095</f>
        <v>0.38</v>
      </c>
      <c r="N270" s="153" t="n">
        <f aca="false">L270-M270</f>
        <v>228.62</v>
      </c>
      <c r="O270" s="152" t="n">
        <v>1</v>
      </c>
      <c r="P270" s="153" t="n">
        <f aca="false">N270*O270</f>
        <v>228.62</v>
      </c>
      <c r="Q270" s="150" t="n">
        <v>16</v>
      </c>
      <c r="R270" s="153" t="n">
        <f aca="false">P270*Q270</f>
        <v>3657.92</v>
      </c>
      <c r="S270" s="154" t="n">
        <f aca="false">P270*3</f>
        <v>685.86</v>
      </c>
      <c r="T270" s="153" t="n">
        <f aca="false">P270*2</f>
        <v>457.24</v>
      </c>
      <c r="U270" s="154"/>
      <c r="V270" s="156" t="n">
        <v>4801.02</v>
      </c>
      <c r="W270" s="20" t="n">
        <f aca="false">V270-T270</f>
        <v>4343.78</v>
      </c>
      <c r="X270" s="43" t="n">
        <f aca="false">V270-S270-T270</f>
        <v>3657.92</v>
      </c>
      <c r="Y270" s="152" t="s">
        <v>282</v>
      </c>
      <c r="Z270" s="20" t="s">
        <v>35</v>
      </c>
      <c r="AA270" s="20" t="s">
        <v>18</v>
      </c>
    </row>
    <row r="271" customFormat="false" ht="15" hidden="false" customHeight="false" outlineLevel="0" collapsed="false">
      <c r="A271" s="20" t="s">
        <v>329</v>
      </c>
      <c r="B271" s="143" t="s">
        <v>210</v>
      </c>
      <c r="C271" s="150" t="s">
        <v>466</v>
      </c>
      <c r="D271" s="152" t="s">
        <v>282</v>
      </c>
      <c r="E271" s="151" t="n">
        <v>5788732</v>
      </c>
      <c r="F271" s="152" t="n">
        <v>11955692</v>
      </c>
      <c r="G271" s="151" t="n">
        <v>6</v>
      </c>
      <c r="H271" s="145" t="s">
        <v>33</v>
      </c>
      <c r="I271" s="152"/>
      <c r="J271" s="151" t="n">
        <v>25</v>
      </c>
      <c r="K271" s="145" t="n">
        <v>0</v>
      </c>
      <c r="L271" s="153" t="n">
        <v>324</v>
      </c>
      <c r="M271" s="150" t="n">
        <f aca="false">G271*0.095</f>
        <v>0.57</v>
      </c>
      <c r="N271" s="153" t="n">
        <f aca="false">L271-M271</f>
        <v>323.43</v>
      </c>
      <c r="O271" s="152" t="n">
        <v>1</v>
      </c>
      <c r="P271" s="153" t="n">
        <f aca="false">N271*O271</f>
        <v>323.43</v>
      </c>
      <c r="Q271" s="150" t="n">
        <v>16</v>
      </c>
      <c r="R271" s="153" t="n">
        <f aca="false">P271*Q271</f>
        <v>5174.88</v>
      </c>
      <c r="S271" s="154" t="n">
        <f aca="false">P271*3</f>
        <v>970.29</v>
      </c>
      <c r="T271" s="153" t="n">
        <f aca="false">P271*2</f>
        <v>646.86</v>
      </c>
      <c r="U271" s="154"/>
      <c r="V271" s="156" t="n">
        <v>6792.03</v>
      </c>
      <c r="W271" s="20" t="n">
        <f aca="false">V271-T271</f>
        <v>6145.17</v>
      </c>
      <c r="X271" s="43" t="n">
        <f aca="false">V271-S271-T271</f>
        <v>5174.88</v>
      </c>
      <c r="Y271" s="152" t="s">
        <v>282</v>
      </c>
      <c r="Z271" s="20" t="s">
        <v>35</v>
      </c>
      <c r="AA271" s="20" t="s">
        <v>18</v>
      </c>
    </row>
    <row r="272" customFormat="false" ht="15" hidden="false" customHeight="false" outlineLevel="0" collapsed="false">
      <c r="A272" s="20" t="s">
        <v>329</v>
      </c>
      <c r="B272" s="143" t="s">
        <v>210</v>
      </c>
      <c r="C272" s="150" t="s">
        <v>467</v>
      </c>
      <c r="D272" s="152" t="s">
        <v>282</v>
      </c>
      <c r="E272" s="151" t="n">
        <v>5788733</v>
      </c>
      <c r="F272" s="152" t="n">
        <v>11955693</v>
      </c>
      <c r="G272" s="151" t="n">
        <v>6</v>
      </c>
      <c r="H272" s="145" t="s">
        <v>33</v>
      </c>
      <c r="I272" s="152"/>
      <c r="J272" s="151" t="n">
        <v>25</v>
      </c>
      <c r="K272" s="145" t="n">
        <v>0</v>
      </c>
      <c r="L272" s="153" t="n">
        <v>337</v>
      </c>
      <c r="M272" s="150" t="n">
        <f aca="false">G272*0.095</f>
        <v>0.57</v>
      </c>
      <c r="N272" s="153" t="n">
        <f aca="false">L272-M272</f>
        <v>336.43</v>
      </c>
      <c r="O272" s="152" t="n">
        <v>1</v>
      </c>
      <c r="P272" s="153" t="n">
        <f aca="false">N272*O272</f>
        <v>336.43</v>
      </c>
      <c r="Q272" s="150" t="n">
        <v>16</v>
      </c>
      <c r="R272" s="153" t="n">
        <f aca="false">P272*Q272</f>
        <v>5382.88</v>
      </c>
      <c r="S272" s="154" t="n">
        <f aca="false">P272*3</f>
        <v>1009.29</v>
      </c>
      <c r="T272" s="153" t="n">
        <f aca="false">P272*2</f>
        <v>672.86</v>
      </c>
      <c r="U272" s="154"/>
      <c r="V272" s="156" t="n">
        <v>7065.03</v>
      </c>
      <c r="W272" s="20" t="n">
        <f aca="false">V272-T272</f>
        <v>6392.17</v>
      </c>
      <c r="X272" s="43" t="n">
        <f aca="false">V272-S272-T272</f>
        <v>5382.88</v>
      </c>
      <c r="Y272" s="152" t="s">
        <v>282</v>
      </c>
      <c r="Z272" s="20" t="s">
        <v>35</v>
      </c>
      <c r="AA272" s="20" t="s">
        <v>18</v>
      </c>
    </row>
    <row r="273" customFormat="false" ht="15" hidden="false" customHeight="false" outlineLevel="0" collapsed="false">
      <c r="A273" s="20" t="s">
        <v>468</v>
      </c>
      <c r="B273" s="143" t="s">
        <v>204</v>
      </c>
      <c r="C273" s="150"/>
      <c r="D273" s="9" t="s">
        <v>312</v>
      </c>
      <c r="E273" s="151" t="n">
        <v>5785567</v>
      </c>
      <c r="F273" s="152"/>
      <c r="G273" s="151" t="n">
        <v>4</v>
      </c>
      <c r="H273" s="145" t="s">
        <v>33</v>
      </c>
      <c r="I273" s="152"/>
      <c r="J273" s="151" t="n">
        <v>22</v>
      </c>
      <c r="K273" s="145" t="n">
        <v>0</v>
      </c>
      <c r="L273" s="153" t="n">
        <v>173</v>
      </c>
      <c r="M273" s="150" t="n">
        <f aca="false">G273*0.095</f>
        <v>0.38</v>
      </c>
      <c r="N273" s="153" t="n">
        <f aca="false">L273-M273</f>
        <v>172.62</v>
      </c>
      <c r="O273" s="152" t="n">
        <v>1.04</v>
      </c>
      <c r="P273" s="153" t="n">
        <f aca="false">N273*O273</f>
        <v>179.5248</v>
      </c>
      <c r="Q273" s="150" t="n">
        <v>16</v>
      </c>
      <c r="R273" s="153" t="n">
        <f aca="false">P273*Q273</f>
        <v>2872.3968</v>
      </c>
      <c r="S273" s="154" t="n">
        <f aca="false">P273*3</f>
        <v>538.5744</v>
      </c>
      <c r="T273" s="153" t="n">
        <f aca="false">P273*2</f>
        <v>359.0496</v>
      </c>
      <c r="U273" s="154"/>
      <c r="V273" s="155" t="n">
        <v>3770.02</v>
      </c>
      <c r="W273" s="20" t="n">
        <f aca="false">V273-T273</f>
        <v>3410.9704</v>
      </c>
      <c r="X273" s="43" t="n">
        <f aca="false">V273-S273-T273</f>
        <v>2872.396</v>
      </c>
      <c r="Y273" s="152" t="s">
        <v>313</v>
      </c>
      <c r="Z273" s="20" t="s">
        <v>35</v>
      </c>
      <c r="AA273" s="20" t="s">
        <v>18</v>
      </c>
    </row>
    <row r="274" customFormat="false" ht="15" hidden="false" customHeight="false" outlineLevel="0" collapsed="false">
      <c r="A274" s="20" t="s">
        <v>468</v>
      </c>
      <c r="B274" s="143" t="s">
        <v>204</v>
      </c>
      <c r="C274" s="150"/>
      <c r="D274" s="9" t="s">
        <v>312</v>
      </c>
      <c r="E274" s="151" t="n">
        <v>5785568</v>
      </c>
      <c r="F274" s="152"/>
      <c r="G274" s="151" t="n">
        <v>20</v>
      </c>
      <c r="H274" s="145" t="s">
        <v>33</v>
      </c>
      <c r="I274" s="152"/>
      <c r="J274" s="151" t="n">
        <v>22</v>
      </c>
      <c r="K274" s="145" t="n">
        <v>0</v>
      </c>
      <c r="L274" s="153" t="n">
        <v>926</v>
      </c>
      <c r="M274" s="150" t="n">
        <f aca="false">G274*0.095</f>
        <v>1.9</v>
      </c>
      <c r="N274" s="153" t="n">
        <f aca="false">L274-M274</f>
        <v>924.1</v>
      </c>
      <c r="O274" s="152" t="n">
        <v>1.04</v>
      </c>
      <c r="P274" s="153" t="n">
        <f aca="false">N274*O274</f>
        <v>961.064</v>
      </c>
      <c r="Q274" s="150" t="n">
        <v>16</v>
      </c>
      <c r="R274" s="153" t="n">
        <f aca="false">P274*Q274</f>
        <v>15377.024</v>
      </c>
      <c r="S274" s="154" t="n">
        <f aca="false">P274*3</f>
        <v>2883.192</v>
      </c>
      <c r="T274" s="153" t="n">
        <f aca="false">P274*2</f>
        <v>1922.128</v>
      </c>
      <c r="U274" s="154"/>
      <c r="V274" s="155" t="n">
        <v>20182.34</v>
      </c>
      <c r="W274" s="20" t="n">
        <f aca="false">V274-T274</f>
        <v>18260.212</v>
      </c>
      <c r="X274" s="43" t="n">
        <f aca="false">V274-S274-T274</f>
        <v>15377.02</v>
      </c>
      <c r="Y274" s="152" t="s">
        <v>313</v>
      </c>
      <c r="Z274" s="20" t="s">
        <v>35</v>
      </c>
      <c r="AA274" s="20" t="s">
        <v>18</v>
      </c>
    </row>
    <row r="275" customFormat="false" ht="15" hidden="false" customHeight="false" outlineLevel="0" collapsed="false">
      <c r="A275" s="20" t="s">
        <v>468</v>
      </c>
      <c r="B275" s="143" t="s">
        <v>204</v>
      </c>
      <c r="C275" s="150"/>
      <c r="D275" s="9" t="s">
        <v>312</v>
      </c>
      <c r="E275" s="151" t="n">
        <v>5785569</v>
      </c>
      <c r="F275" s="152"/>
      <c r="G275" s="151" t="n">
        <v>7</v>
      </c>
      <c r="H275" s="145" t="s">
        <v>33</v>
      </c>
      <c r="I275" s="152"/>
      <c r="J275" s="151" t="n">
        <v>22</v>
      </c>
      <c r="K275" s="145" t="n">
        <v>0</v>
      </c>
      <c r="L275" s="153" t="n">
        <v>323</v>
      </c>
      <c r="M275" s="150" t="n">
        <f aca="false">G275*0.095</f>
        <v>0.665</v>
      </c>
      <c r="N275" s="153" t="n">
        <f aca="false">L275-M275</f>
        <v>322.335</v>
      </c>
      <c r="O275" s="152" t="n">
        <v>1.04</v>
      </c>
      <c r="P275" s="153" t="n">
        <f aca="false">N275*O275</f>
        <v>335.2284</v>
      </c>
      <c r="Q275" s="150" t="n">
        <v>16</v>
      </c>
      <c r="R275" s="153" t="n">
        <f aca="false">P275*Q275</f>
        <v>5363.6544</v>
      </c>
      <c r="S275" s="154" t="n">
        <f aca="false">P275*3</f>
        <v>1005.6852</v>
      </c>
      <c r="T275" s="153" t="n">
        <f aca="false">P275*2</f>
        <v>670.4568</v>
      </c>
      <c r="U275" s="154"/>
      <c r="V275" s="155" t="n">
        <v>7039.79</v>
      </c>
      <c r="W275" s="20" t="n">
        <f aca="false">V275-T275</f>
        <v>6369.3332</v>
      </c>
      <c r="X275" s="43" t="n">
        <f aca="false">V275-S275-T275</f>
        <v>5363.648</v>
      </c>
      <c r="Y275" s="152" t="s">
        <v>313</v>
      </c>
      <c r="Z275" s="20" t="s">
        <v>35</v>
      </c>
      <c r="AA275" s="20" t="s">
        <v>18</v>
      </c>
    </row>
    <row r="276" customFormat="false" ht="15" hidden="false" customHeight="false" outlineLevel="0" collapsed="false">
      <c r="A276" s="20" t="s">
        <v>468</v>
      </c>
      <c r="B276" s="143" t="s">
        <v>204</v>
      </c>
      <c r="C276" s="157"/>
      <c r="D276" s="9" t="s">
        <v>312</v>
      </c>
      <c r="E276" s="151" t="n">
        <v>5785570</v>
      </c>
      <c r="F276" s="152"/>
      <c r="G276" s="151" t="n">
        <v>5</v>
      </c>
      <c r="H276" s="145" t="s">
        <v>33</v>
      </c>
      <c r="I276" s="152"/>
      <c r="J276" s="151" t="n">
        <v>22</v>
      </c>
      <c r="K276" s="145" t="n">
        <v>0</v>
      </c>
      <c r="L276" s="153" t="n">
        <v>234</v>
      </c>
      <c r="M276" s="150" t="n">
        <f aca="false">G276*0.095</f>
        <v>0.475</v>
      </c>
      <c r="N276" s="153" t="n">
        <f aca="false">L276-M276</f>
        <v>233.525</v>
      </c>
      <c r="O276" s="152" t="n">
        <v>1.04</v>
      </c>
      <c r="P276" s="153" t="n">
        <f aca="false">N276*O276</f>
        <v>242.866</v>
      </c>
      <c r="Q276" s="150" t="n">
        <v>16</v>
      </c>
      <c r="R276" s="153" t="n">
        <f aca="false">P276*Q276</f>
        <v>3885.856</v>
      </c>
      <c r="S276" s="154" t="n">
        <f aca="false">P276*3</f>
        <v>728.598</v>
      </c>
      <c r="T276" s="153" t="n">
        <f aca="false">P276*2</f>
        <v>485.732</v>
      </c>
      <c r="U276" s="154"/>
      <c r="V276" s="155" t="n">
        <v>5100.19</v>
      </c>
      <c r="W276" s="20" t="n">
        <f aca="false">V276-T276</f>
        <v>4614.458</v>
      </c>
      <c r="X276" s="43" t="n">
        <f aca="false">V276-S276-T276</f>
        <v>3885.86</v>
      </c>
      <c r="Y276" s="152" t="s">
        <v>313</v>
      </c>
      <c r="Z276" s="20" t="s">
        <v>35</v>
      </c>
      <c r="AA276" s="20" t="s">
        <v>18</v>
      </c>
    </row>
    <row r="277" customFormat="false" ht="15" hidden="false" customHeight="false" outlineLevel="0" collapsed="false">
      <c r="A277" s="20" t="s">
        <v>468</v>
      </c>
      <c r="B277" s="143" t="s">
        <v>204</v>
      </c>
      <c r="D277" s="9" t="s">
        <v>312</v>
      </c>
      <c r="E277" s="151" t="n">
        <v>5785571</v>
      </c>
      <c r="G277" s="20" t="n">
        <v>8</v>
      </c>
      <c r="H277" s="145" t="s">
        <v>33</v>
      </c>
      <c r="I277" s="152"/>
      <c r="J277" s="151" t="n">
        <v>22</v>
      </c>
      <c r="K277" s="145" t="n">
        <v>0</v>
      </c>
      <c r="L277" s="20" t="n">
        <v>340</v>
      </c>
      <c r="M277" s="150" t="n">
        <f aca="false">G277*0.095</f>
        <v>0.76</v>
      </c>
      <c r="N277" s="153" t="n">
        <f aca="false">L277-M277</f>
        <v>339.24</v>
      </c>
      <c r="O277" s="152" t="n">
        <v>1.04</v>
      </c>
      <c r="P277" s="153" t="n">
        <f aca="false">N277*O277</f>
        <v>352.8096</v>
      </c>
      <c r="Q277" s="150" t="n">
        <v>16</v>
      </c>
      <c r="R277" s="153" t="n">
        <f aca="false">P277*Q277</f>
        <v>5644.9536</v>
      </c>
      <c r="S277" s="154" t="n">
        <f aca="false">P277*3</f>
        <v>1058.4288</v>
      </c>
      <c r="T277" s="153" t="n">
        <f aca="false">P277*2</f>
        <v>705.6192</v>
      </c>
      <c r="U277" s="154"/>
      <c r="V277" s="155" t="n">
        <v>7409.01</v>
      </c>
      <c r="W277" s="20" t="n">
        <f aca="false">V277-T277</f>
        <v>6703.3908</v>
      </c>
      <c r="X277" s="43" t="n">
        <f aca="false">V277-S277-T277</f>
        <v>5644.962</v>
      </c>
      <c r="Y277" s="152" t="s">
        <v>313</v>
      </c>
      <c r="Z277" s="20" t="s">
        <v>35</v>
      </c>
      <c r="AA277" s="20" t="s">
        <v>18</v>
      </c>
    </row>
    <row r="278" customFormat="false" ht="15" hidden="false" customHeight="false" outlineLevel="0" collapsed="false">
      <c r="A278" s="20" t="s">
        <v>468</v>
      </c>
      <c r="B278" s="143" t="s">
        <v>204</v>
      </c>
      <c r="D278" s="9" t="s">
        <v>312</v>
      </c>
      <c r="E278" s="151" t="n">
        <v>5785572</v>
      </c>
      <c r="G278" s="20" t="n">
        <v>20</v>
      </c>
      <c r="H278" s="145" t="s">
        <v>33</v>
      </c>
      <c r="I278" s="152"/>
      <c r="J278" s="151" t="n">
        <v>22</v>
      </c>
      <c r="K278" s="145" t="n">
        <v>0</v>
      </c>
      <c r="L278" s="20" t="n">
        <v>877</v>
      </c>
      <c r="M278" s="150" t="n">
        <f aca="false">G278*0.095</f>
        <v>1.9</v>
      </c>
      <c r="N278" s="153" t="n">
        <f aca="false">L278-M278</f>
        <v>875.1</v>
      </c>
      <c r="O278" s="152" t="n">
        <v>1.04</v>
      </c>
      <c r="P278" s="153" t="n">
        <f aca="false">N278*O278</f>
        <v>910.104</v>
      </c>
      <c r="Q278" s="150" t="n">
        <v>16</v>
      </c>
      <c r="R278" s="153" t="n">
        <f aca="false">P278*Q278</f>
        <v>14561.664</v>
      </c>
      <c r="S278" s="154" t="n">
        <f aca="false">P278*3</f>
        <v>2730.312</v>
      </c>
      <c r="T278" s="153" t="n">
        <f aca="false">P278*2</f>
        <v>1820.208</v>
      </c>
      <c r="U278" s="154"/>
      <c r="V278" s="155" t="n">
        <v>19112.18</v>
      </c>
      <c r="W278" s="20" t="n">
        <f aca="false">V278-T278</f>
        <v>17291.972</v>
      </c>
      <c r="X278" s="43" t="n">
        <f aca="false">V278-S278-T278</f>
        <v>14561.66</v>
      </c>
      <c r="Y278" s="152" t="s">
        <v>313</v>
      </c>
      <c r="Z278" s="20" t="s">
        <v>35</v>
      </c>
      <c r="AA278" s="20" t="s">
        <v>18</v>
      </c>
    </row>
    <row r="279" customFormat="false" ht="15" hidden="false" customHeight="false" outlineLevel="0" collapsed="false">
      <c r="A279" s="20" t="s">
        <v>468</v>
      </c>
      <c r="B279" s="143" t="s">
        <v>204</v>
      </c>
      <c r="D279" s="9" t="s">
        <v>312</v>
      </c>
      <c r="E279" s="151" t="n">
        <v>5785573</v>
      </c>
      <c r="G279" s="20" t="n">
        <v>10</v>
      </c>
      <c r="H279" s="145" t="s">
        <v>33</v>
      </c>
      <c r="I279" s="152"/>
      <c r="J279" s="151" t="n">
        <v>22</v>
      </c>
      <c r="K279" s="145" t="n">
        <v>0</v>
      </c>
      <c r="L279" s="20" t="n">
        <v>445</v>
      </c>
      <c r="M279" s="150" t="n">
        <f aca="false">G279*0.095</f>
        <v>0.95</v>
      </c>
      <c r="N279" s="153" t="n">
        <f aca="false">L279-M279</f>
        <v>444.05</v>
      </c>
      <c r="O279" s="152" t="n">
        <v>1.04</v>
      </c>
      <c r="P279" s="153" t="n">
        <f aca="false">N279*O279</f>
        <v>461.812</v>
      </c>
      <c r="Q279" s="150" t="n">
        <v>16</v>
      </c>
      <c r="R279" s="153" t="n">
        <f aca="false">P279*Q279</f>
        <v>7388.992</v>
      </c>
      <c r="S279" s="154" t="n">
        <f aca="false">P279*3</f>
        <v>1385.436</v>
      </c>
      <c r="T279" s="153" t="n">
        <f aca="false">P279*2</f>
        <v>923.624</v>
      </c>
      <c r="U279" s="154"/>
      <c r="V279" s="155" t="n">
        <v>9698.05</v>
      </c>
      <c r="W279" s="20" t="n">
        <f aca="false">V279-T279</f>
        <v>8774.426</v>
      </c>
      <c r="X279" s="43" t="n">
        <f aca="false">V279-S279-T279</f>
        <v>7388.99</v>
      </c>
      <c r="Y279" s="152" t="s">
        <v>313</v>
      </c>
      <c r="Z279" s="20" t="s">
        <v>35</v>
      </c>
      <c r="AA279" s="20" t="s">
        <v>18</v>
      </c>
    </row>
    <row r="280" customFormat="false" ht="15" hidden="false" customHeight="false" outlineLevel="0" collapsed="false">
      <c r="A280" s="20" t="s">
        <v>468</v>
      </c>
      <c r="B280" s="143" t="s">
        <v>204</v>
      </c>
      <c r="D280" s="9" t="s">
        <v>312</v>
      </c>
      <c r="E280" s="151" t="n">
        <v>5785574</v>
      </c>
      <c r="G280" s="20" t="n">
        <v>20</v>
      </c>
      <c r="H280" s="145" t="s">
        <v>33</v>
      </c>
      <c r="I280" s="152"/>
      <c r="J280" s="151" t="n">
        <v>22</v>
      </c>
      <c r="K280" s="145" t="n">
        <v>0</v>
      </c>
      <c r="L280" s="20" t="n">
        <v>876</v>
      </c>
      <c r="M280" s="150" t="n">
        <f aca="false">G280*0.095</f>
        <v>1.9</v>
      </c>
      <c r="N280" s="153" t="n">
        <f aca="false">L280-M280</f>
        <v>874.1</v>
      </c>
      <c r="O280" s="152" t="n">
        <v>1.04</v>
      </c>
      <c r="P280" s="153" t="n">
        <f aca="false">N280*O280</f>
        <v>909.064</v>
      </c>
      <c r="Q280" s="150" t="n">
        <v>16</v>
      </c>
      <c r="R280" s="153" t="n">
        <f aca="false">P280*Q280</f>
        <v>14545.024</v>
      </c>
      <c r="S280" s="154" t="n">
        <f aca="false">P280*3</f>
        <v>2727.192</v>
      </c>
      <c r="T280" s="153" t="n">
        <f aca="false">P280*2</f>
        <v>1818.128</v>
      </c>
      <c r="U280" s="154"/>
      <c r="V280" s="155" t="n">
        <v>19090.34</v>
      </c>
      <c r="W280" s="20" t="n">
        <f aca="false">V280-T280</f>
        <v>17272.212</v>
      </c>
      <c r="X280" s="43" t="n">
        <f aca="false">V280-S280-T280</f>
        <v>14545.02</v>
      </c>
      <c r="Y280" s="152" t="s">
        <v>313</v>
      </c>
      <c r="Z280" s="20" t="s">
        <v>35</v>
      </c>
      <c r="AA280" s="20" t="s">
        <v>18</v>
      </c>
    </row>
    <row r="281" customFormat="false" ht="15" hidden="false" customHeight="false" outlineLevel="0" collapsed="false">
      <c r="A281" s="20" t="s">
        <v>468</v>
      </c>
      <c r="B281" s="143" t="s">
        <v>204</v>
      </c>
      <c r="D281" s="9" t="s">
        <v>312</v>
      </c>
      <c r="E281" s="151" t="n">
        <v>5785575</v>
      </c>
      <c r="G281" s="20" t="n">
        <v>20</v>
      </c>
      <c r="H281" s="145" t="s">
        <v>33</v>
      </c>
      <c r="I281" s="152"/>
      <c r="J281" s="151" t="n">
        <v>22</v>
      </c>
      <c r="K281" s="145" t="n">
        <v>0</v>
      </c>
      <c r="L281" s="20" t="n">
        <v>912</v>
      </c>
      <c r="M281" s="150" t="n">
        <f aca="false">G281*0.095</f>
        <v>1.9</v>
      </c>
      <c r="N281" s="153" t="n">
        <f aca="false">L281-M281</f>
        <v>910.1</v>
      </c>
      <c r="O281" s="152" t="n">
        <v>1.04</v>
      </c>
      <c r="P281" s="153" t="n">
        <f aca="false">N281*O281</f>
        <v>946.504</v>
      </c>
      <c r="Q281" s="150" t="n">
        <v>16</v>
      </c>
      <c r="R281" s="153" t="n">
        <f aca="false">P281*Q281</f>
        <v>15144.064</v>
      </c>
      <c r="S281" s="154" t="n">
        <f aca="false">P281*3</f>
        <v>2839.512</v>
      </c>
      <c r="T281" s="153" t="n">
        <f aca="false">P281*2</f>
        <v>1893.008</v>
      </c>
      <c r="U281" s="154"/>
      <c r="V281" s="155" t="n">
        <v>19876.58</v>
      </c>
      <c r="W281" s="20" t="n">
        <f aca="false">V281-T281</f>
        <v>17983.572</v>
      </c>
      <c r="X281" s="43" t="n">
        <f aca="false">V281-S281-T281</f>
        <v>15144.06</v>
      </c>
      <c r="Y281" s="152" t="s">
        <v>313</v>
      </c>
      <c r="Z281" s="20" t="s">
        <v>35</v>
      </c>
      <c r="AA281" s="20" t="s">
        <v>18</v>
      </c>
    </row>
    <row r="282" customFormat="false" ht="15" hidden="false" customHeight="false" outlineLevel="0" collapsed="false">
      <c r="A282" s="20" t="s">
        <v>468</v>
      </c>
      <c r="B282" s="143" t="s">
        <v>204</v>
      </c>
      <c r="D282" s="9" t="s">
        <v>312</v>
      </c>
      <c r="E282" s="151" t="n">
        <v>5785576</v>
      </c>
      <c r="G282" s="20" t="n">
        <v>22</v>
      </c>
      <c r="H282" s="145" t="s">
        <v>33</v>
      </c>
      <c r="I282" s="152"/>
      <c r="J282" s="151" t="n">
        <v>22</v>
      </c>
      <c r="K282" s="145" t="n">
        <v>0</v>
      </c>
      <c r="L282" s="20" t="n">
        <v>964</v>
      </c>
      <c r="M282" s="150" t="n">
        <f aca="false">G282*0.095</f>
        <v>2.09</v>
      </c>
      <c r="N282" s="153" t="n">
        <f aca="false">L282-M282</f>
        <v>961.91</v>
      </c>
      <c r="O282" s="152" t="n">
        <v>1.04</v>
      </c>
      <c r="P282" s="153" t="n">
        <f aca="false">N282*O282</f>
        <v>1000.3864</v>
      </c>
      <c r="Q282" s="150" t="n">
        <v>16</v>
      </c>
      <c r="R282" s="153" t="n">
        <f aca="false">P282*Q282</f>
        <v>16006.1824</v>
      </c>
      <c r="S282" s="154" t="n">
        <f aca="false">P282*3</f>
        <v>3001.1592</v>
      </c>
      <c r="T282" s="153" t="n">
        <f aca="false">P282*2</f>
        <v>2000.7728</v>
      </c>
      <c r="U282" s="154"/>
      <c r="V282" s="155" t="n">
        <v>21007.33</v>
      </c>
      <c r="W282" s="20" t="n">
        <f aca="false">V282-T282</f>
        <v>19006.5572</v>
      </c>
      <c r="X282" s="43" t="n">
        <f aca="false">V282-S282-T282</f>
        <v>16005.398</v>
      </c>
      <c r="Y282" s="152" t="s">
        <v>313</v>
      </c>
      <c r="Z282" s="20" t="s">
        <v>35</v>
      </c>
      <c r="AA282" s="20" t="s">
        <v>18</v>
      </c>
    </row>
    <row r="283" customFormat="false" ht="15" hidden="false" customHeight="false" outlineLevel="0" collapsed="false">
      <c r="A283" s="20" t="s">
        <v>468</v>
      </c>
      <c r="B283" s="143" t="s">
        <v>204</v>
      </c>
      <c r="D283" s="9" t="s">
        <v>312</v>
      </c>
      <c r="E283" s="151" t="n">
        <v>5785577</v>
      </c>
      <c r="G283" s="20" t="n">
        <v>1</v>
      </c>
      <c r="H283" s="145" t="s">
        <v>33</v>
      </c>
      <c r="I283" s="152"/>
      <c r="J283" s="151" t="n">
        <v>22</v>
      </c>
      <c r="K283" s="145" t="n">
        <v>0</v>
      </c>
      <c r="L283" s="20" t="n">
        <v>46</v>
      </c>
      <c r="M283" s="150" t="n">
        <f aca="false">G283*0.095</f>
        <v>0.095</v>
      </c>
      <c r="N283" s="153" t="n">
        <f aca="false">L283-M283</f>
        <v>45.905</v>
      </c>
      <c r="O283" s="152" t="n">
        <v>1.04</v>
      </c>
      <c r="P283" s="153" t="n">
        <f aca="false">N283*O283</f>
        <v>47.7412</v>
      </c>
      <c r="Q283" s="150" t="n">
        <v>16</v>
      </c>
      <c r="R283" s="153" t="n">
        <f aca="false">P283*Q283</f>
        <v>763.8592</v>
      </c>
      <c r="S283" s="154" t="n">
        <f aca="false">P283*3</f>
        <v>143.2236</v>
      </c>
      <c r="T283" s="153" t="n">
        <f aca="false">P283*2</f>
        <v>95.4824</v>
      </c>
      <c r="U283" s="154"/>
      <c r="V283" s="155" t="n">
        <v>1002.56</v>
      </c>
      <c r="W283" s="20" t="n">
        <f aca="false">V283-T283</f>
        <v>907.0776</v>
      </c>
      <c r="X283" s="43" t="n">
        <f aca="false">V283-S283-T283</f>
        <v>763.854</v>
      </c>
      <c r="Y283" s="152" t="s">
        <v>313</v>
      </c>
      <c r="Z283" s="20" t="s">
        <v>35</v>
      </c>
      <c r="AA283" s="20" t="s">
        <v>18</v>
      </c>
    </row>
    <row r="284" customFormat="false" ht="15" hidden="false" customHeight="false" outlineLevel="0" collapsed="false">
      <c r="A284" s="20" t="s">
        <v>468</v>
      </c>
      <c r="B284" s="143" t="s">
        <v>204</v>
      </c>
      <c r="D284" s="9" t="s">
        <v>312</v>
      </c>
      <c r="E284" s="151" t="n">
        <v>5785578</v>
      </c>
      <c r="G284" s="20" t="n">
        <v>8</v>
      </c>
      <c r="H284" s="145" t="s">
        <v>33</v>
      </c>
      <c r="I284" s="152"/>
      <c r="J284" s="151" t="n">
        <v>22</v>
      </c>
      <c r="K284" s="145" t="n">
        <v>0</v>
      </c>
      <c r="L284" s="20" t="n">
        <v>386</v>
      </c>
      <c r="M284" s="150" t="n">
        <f aca="false">G284*0.095</f>
        <v>0.76</v>
      </c>
      <c r="N284" s="153" t="n">
        <f aca="false">L284-M284</f>
        <v>385.24</v>
      </c>
      <c r="O284" s="152" t="n">
        <v>1.04</v>
      </c>
      <c r="P284" s="153" t="n">
        <f aca="false">N284*O284</f>
        <v>400.6496</v>
      </c>
      <c r="Q284" s="150" t="n">
        <v>16</v>
      </c>
      <c r="R284" s="153" t="n">
        <f aca="false">P284*Q284</f>
        <v>6410.3936</v>
      </c>
      <c r="S284" s="154" t="n">
        <f aca="false">P284*3</f>
        <v>1201.9488</v>
      </c>
      <c r="T284" s="153" t="n">
        <f aca="false">P284*2</f>
        <v>801.2992</v>
      </c>
      <c r="U284" s="154"/>
      <c r="V284" s="155" t="n">
        <v>8413.63</v>
      </c>
      <c r="W284" s="20" t="n">
        <f aca="false">V284-T284</f>
        <v>7612.3308</v>
      </c>
      <c r="X284" s="43" t="n">
        <f aca="false">V284-S284-T284</f>
        <v>6410.382</v>
      </c>
      <c r="Y284" s="152" t="s">
        <v>313</v>
      </c>
      <c r="Z284" s="20" t="s">
        <v>35</v>
      </c>
      <c r="AA284" s="20" t="s">
        <v>18</v>
      </c>
    </row>
    <row r="285" customFormat="false" ht="15" hidden="false" customHeight="false" outlineLevel="0" collapsed="false">
      <c r="A285" s="20" t="s">
        <v>468</v>
      </c>
      <c r="B285" s="143" t="s">
        <v>205</v>
      </c>
      <c r="D285" s="9" t="s">
        <v>312</v>
      </c>
      <c r="E285" s="151" t="n">
        <v>5785579</v>
      </c>
      <c r="G285" s="20" t="n">
        <v>2</v>
      </c>
      <c r="H285" s="145" t="s">
        <v>33</v>
      </c>
      <c r="I285" s="152"/>
      <c r="J285" s="151" t="n">
        <v>22</v>
      </c>
      <c r="K285" s="145" t="n">
        <v>0</v>
      </c>
      <c r="L285" s="20" t="n">
        <v>94</v>
      </c>
      <c r="M285" s="150" t="n">
        <f aca="false">G285*0.095</f>
        <v>0.19</v>
      </c>
      <c r="N285" s="153" t="n">
        <f aca="false">L285-M285</f>
        <v>93.81</v>
      </c>
      <c r="O285" s="152" t="n">
        <v>1.04</v>
      </c>
      <c r="P285" s="153" t="n">
        <f aca="false">N285*O285</f>
        <v>97.5624</v>
      </c>
      <c r="Q285" s="150" t="n">
        <v>16</v>
      </c>
      <c r="R285" s="153" t="n">
        <f aca="false">P285*Q285</f>
        <v>1560.9984</v>
      </c>
      <c r="S285" s="154" t="n">
        <f aca="false">P285*3</f>
        <v>292.6872</v>
      </c>
      <c r="T285" s="153" t="n">
        <f aca="false">P285*2</f>
        <v>195.1248</v>
      </c>
      <c r="U285" s="154"/>
      <c r="V285" s="155" t="n">
        <v>2048.8</v>
      </c>
      <c r="W285" s="20" t="n">
        <f aca="false">V285-T285</f>
        <v>1853.6752</v>
      </c>
      <c r="X285" s="43" t="n">
        <f aca="false">V285-S285-T285</f>
        <v>1560.988</v>
      </c>
      <c r="Y285" s="152" t="s">
        <v>313</v>
      </c>
      <c r="Z285" s="20" t="s">
        <v>35</v>
      </c>
      <c r="AA285" s="20" t="s">
        <v>18</v>
      </c>
    </row>
    <row r="286" customFormat="false" ht="15" hidden="false" customHeight="false" outlineLevel="0" collapsed="false">
      <c r="A286" s="20" t="s">
        <v>468</v>
      </c>
      <c r="B286" s="143" t="s">
        <v>205</v>
      </c>
      <c r="D286" s="9" t="s">
        <v>312</v>
      </c>
      <c r="E286" s="151" t="n">
        <v>5785580</v>
      </c>
      <c r="G286" s="20" t="n">
        <v>12</v>
      </c>
      <c r="H286" s="145" t="s">
        <v>33</v>
      </c>
      <c r="I286" s="152"/>
      <c r="J286" s="151" t="n">
        <v>22</v>
      </c>
      <c r="K286" s="145" t="n">
        <v>0</v>
      </c>
      <c r="L286" s="20" t="n">
        <v>527</v>
      </c>
      <c r="M286" s="150" t="n">
        <f aca="false">G286*0.095</f>
        <v>1.14</v>
      </c>
      <c r="N286" s="153" t="n">
        <f aca="false">L286-M286</f>
        <v>525.86</v>
      </c>
      <c r="O286" s="152" t="n">
        <v>1.04</v>
      </c>
      <c r="P286" s="153" t="n">
        <f aca="false">N286*O286</f>
        <v>546.8944</v>
      </c>
      <c r="Q286" s="150" t="n">
        <v>16</v>
      </c>
      <c r="R286" s="153" t="n">
        <f aca="false">P286*Q286</f>
        <v>8750.3104</v>
      </c>
      <c r="S286" s="154" t="n">
        <f aca="false">P286*3</f>
        <v>1640.6832</v>
      </c>
      <c r="T286" s="153" t="n">
        <f aca="false">P286*2</f>
        <v>1093.7888</v>
      </c>
      <c r="U286" s="154"/>
      <c r="V286" s="155" t="n">
        <v>11484.77</v>
      </c>
      <c r="W286" s="20" t="n">
        <f aca="false">V286-T286</f>
        <v>10390.9812</v>
      </c>
      <c r="X286" s="43" t="n">
        <f aca="false">V286-S286-T286</f>
        <v>8750.298</v>
      </c>
      <c r="Y286" s="152" t="s">
        <v>313</v>
      </c>
      <c r="Z286" s="20" t="s">
        <v>35</v>
      </c>
      <c r="AA286" s="20" t="s">
        <v>18</v>
      </c>
    </row>
    <row r="287" customFormat="false" ht="15" hidden="false" customHeight="false" outlineLevel="0" collapsed="false">
      <c r="A287" s="20" t="s">
        <v>468</v>
      </c>
      <c r="B287" s="143" t="s">
        <v>205</v>
      </c>
      <c r="D287" s="9" t="s">
        <v>312</v>
      </c>
      <c r="E287" s="151" t="n">
        <v>5785581</v>
      </c>
      <c r="G287" s="20" t="n">
        <v>7</v>
      </c>
      <c r="H287" s="145" t="s">
        <v>33</v>
      </c>
      <c r="I287" s="152"/>
      <c r="J287" s="151" t="n">
        <v>22</v>
      </c>
      <c r="K287" s="145" t="n">
        <v>0</v>
      </c>
      <c r="L287" s="20" t="n">
        <v>307</v>
      </c>
      <c r="M287" s="150" t="n">
        <f aca="false">G287*0.095</f>
        <v>0.665</v>
      </c>
      <c r="N287" s="153" t="n">
        <f aca="false">L287-M287</f>
        <v>306.335</v>
      </c>
      <c r="O287" s="152" t="n">
        <v>1.04</v>
      </c>
      <c r="P287" s="153" t="n">
        <f aca="false">N287*O287</f>
        <v>318.5884</v>
      </c>
      <c r="Q287" s="150" t="n">
        <v>16</v>
      </c>
      <c r="R287" s="153" t="n">
        <f aca="false">P287*Q287</f>
        <v>5097.4144</v>
      </c>
      <c r="S287" s="154" t="n">
        <f aca="false">P287*3</f>
        <v>955.7652</v>
      </c>
      <c r="T287" s="153" t="n">
        <f aca="false">P287*2</f>
        <v>637.1768</v>
      </c>
      <c r="U287" s="154"/>
      <c r="V287" s="155" t="n">
        <v>6690.35</v>
      </c>
      <c r="W287" s="20" t="n">
        <f aca="false">V287-T287</f>
        <v>6053.1732</v>
      </c>
      <c r="X287" s="43" t="n">
        <f aca="false">V287-S287-T287</f>
        <v>5097.408</v>
      </c>
      <c r="Y287" s="152" t="s">
        <v>313</v>
      </c>
      <c r="Z287" s="20" t="s">
        <v>35</v>
      </c>
      <c r="AA287" s="20" t="s">
        <v>18</v>
      </c>
    </row>
    <row r="288" customFormat="false" ht="15" hidden="false" customHeight="false" outlineLevel="0" collapsed="false">
      <c r="A288" s="20" t="s">
        <v>468</v>
      </c>
      <c r="B288" s="143" t="s">
        <v>205</v>
      </c>
      <c r="D288" s="9" t="s">
        <v>312</v>
      </c>
      <c r="E288" s="151" t="n">
        <v>5785582</v>
      </c>
      <c r="G288" s="20" t="n">
        <v>1</v>
      </c>
      <c r="H288" s="145" t="s">
        <v>33</v>
      </c>
      <c r="I288" s="152"/>
      <c r="J288" s="151" t="n">
        <v>22</v>
      </c>
      <c r="K288" s="145" t="n">
        <v>0</v>
      </c>
      <c r="L288" s="20" t="n">
        <v>43</v>
      </c>
      <c r="M288" s="150" t="n">
        <f aca="false">G288*0.095</f>
        <v>0.095</v>
      </c>
      <c r="N288" s="153" t="n">
        <f aca="false">L288-M288</f>
        <v>42.905</v>
      </c>
      <c r="O288" s="152" t="n">
        <v>1.04</v>
      </c>
      <c r="P288" s="153" t="n">
        <f aca="false">N288*O288</f>
        <v>44.6212</v>
      </c>
      <c r="Q288" s="150" t="n">
        <v>16</v>
      </c>
      <c r="R288" s="153" t="n">
        <f aca="false">P288*Q288</f>
        <v>713.9392</v>
      </c>
      <c r="S288" s="154" t="n">
        <f aca="false">P288*3</f>
        <v>133.8636</v>
      </c>
      <c r="T288" s="153" t="n">
        <f aca="false">P288*2</f>
        <v>89.2424</v>
      </c>
      <c r="U288" s="154"/>
      <c r="V288" s="155" t="n">
        <v>937.04</v>
      </c>
      <c r="W288" s="20" t="n">
        <f aca="false">V288-T288</f>
        <v>847.7976</v>
      </c>
      <c r="X288" s="43" t="n">
        <f aca="false">V288-S288-T288</f>
        <v>713.934</v>
      </c>
      <c r="Y288" s="152" t="s">
        <v>313</v>
      </c>
      <c r="Z288" s="20" t="s">
        <v>35</v>
      </c>
      <c r="AA288" s="20" t="s">
        <v>18</v>
      </c>
    </row>
    <row r="289" customFormat="false" ht="15" hidden="false" customHeight="false" outlineLevel="0" collapsed="false">
      <c r="A289" s="20" t="s">
        <v>468</v>
      </c>
      <c r="B289" s="143" t="s">
        <v>205</v>
      </c>
      <c r="D289" s="9" t="s">
        <v>312</v>
      </c>
      <c r="E289" s="151" t="n">
        <v>5785583</v>
      </c>
      <c r="G289" s="20" t="n">
        <v>20</v>
      </c>
      <c r="H289" s="145" t="s">
        <v>33</v>
      </c>
      <c r="I289" s="152"/>
      <c r="J289" s="151" t="n">
        <v>22</v>
      </c>
      <c r="K289" s="145" t="n">
        <v>0</v>
      </c>
      <c r="L289" s="20" t="n">
        <v>924</v>
      </c>
      <c r="M289" s="150" t="n">
        <f aca="false">G289*0.095</f>
        <v>1.9</v>
      </c>
      <c r="N289" s="153" t="n">
        <f aca="false">L289-M289</f>
        <v>922.1</v>
      </c>
      <c r="O289" s="152" t="n">
        <v>1.04</v>
      </c>
      <c r="P289" s="153" t="n">
        <f aca="false">N289*O289</f>
        <v>958.984</v>
      </c>
      <c r="Q289" s="150" t="n">
        <v>16</v>
      </c>
      <c r="R289" s="153" t="n">
        <f aca="false">P289*Q289</f>
        <v>15343.744</v>
      </c>
      <c r="S289" s="154" t="n">
        <f aca="false">P289*3</f>
        <v>2876.952</v>
      </c>
      <c r="T289" s="153" t="n">
        <f aca="false">P289*2</f>
        <v>1917.968</v>
      </c>
      <c r="U289" s="154"/>
      <c r="V289" s="155" t="n">
        <v>20138.66</v>
      </c>
      <c r="W289" s="20" t="n">
        <f aca="false">V289-T289</f>
        <v>18220.692</v>
      </c>
      <c r="X289" s="43" t="n">
        <f aca="false">V289-S289-T289</f>
        <v>15343.74</v>
      </c>
      <c r="Y289" s="152" t="s">
        <v>313</v>
      </c>
      <c r="Z289" s="20" t="s">
        <v>35</v>
      </c>
      <c r="AA289" s="20" t="s">
        <v>18</v>
      </c>
    </row>
    <row r="290" customFormat="false" ht="15" hidden="false" customHeight="false" outlineLevel="0" collapsed="false">
      <c r="A290" s="20" t="s">
        <v>468</v>
      </c>
      <c r="B290" s="143" t="s">
        <v>205</v>
      </c>
      <c r="D290" s="9" t="s">
        <v>312</v>
      </c>
      <c r="E290" s="151" t="n">
        <v>5785584</v>
      </c>
      <c r="G290" s="20" t="n">
        <v>14</v>
      </c>
      <c r="H290" s="145" t="s">
        <v>33</v>
      </c>
      <c r="I290" s="152"/>
      <c r="J290" s="151" t="n">
        <v>22</v>
      </c>
      <c r="K290" s="145" t="n">
        <v>0</v>
      </c>
      <c r="L290" s="20" t="n">
        <v>596</v>
      </c>
      <c r="M290" s="150" t="n">
        <f aca="false">G290*0.095</f>
        <v>1.33</v>
      </c>
      <c r="N290" s="153" t="n">
        <f aca="false">L290-M290</f>
        <v>594.67</v>
      </c>
      <c r="O290" s="152" t="n">
        <v>1.04</v>
      </c>
      <c r="P290" s="153" t="n">
        <f aca="false">N290*O290</f>
        <v>618.4568</v>
      </c>
      <c r="Q290" s="150" t="n">
        <v>16</v>
      </c>
      <c r="R290" s="153" t="n">
        <f aca="false">P290*Q290</f>
        <v>9895.3088</v>
      </c>
      <c r="S290" s="154" t="n">
        <f aca="false">P290*3</f>
        <v>1855.3704</v>
      </c>
      <c r="T290" s="153" t="n">
        <f aca="false">P290*2</f>
        <v>1236.9136</v>
      </c>
      <c r="U290" s="154"/>
      <c r="V290" s="155" t="n">
        <v>12987.59</v>
      </c>
      <c r="W290" s="20" t="n">
        <f aca="false">V290-T290</f>
        <v>11750.6764</v>
      </c>
      <c r="X290" s="43" t="n">
        <f aca="false">V290-S290-T290</f>
        <v>9895.306</v>
      </c>
      <c r="Y290" s="152" t="s">
        <v>313</v>
      </c>
      <c r="Z290" s="20" t="s">
        <v>35</v>
      </c>
      <c r="AA290" s="20" t="s">
        <v>18</v>
      </c>
    </row>
    <row r="291" customFormat="false" ht="15" hidden="false" customHeight="false" outlineLevel="0" collapsed="false">
      <c r="A291" s="20" t="s">
        <v>468</v>
      </c>
      <c r="B291" s="143" t="s">
        <v>205</v>
      </c>
      <c r="D291" s="9" t="s">
        <v>312</v>
      </c>
      <c r="E291" s="151" t="n">
        <v>5785585</v>
      </c>
      <c r="G291" s="20" t="n">
        <v>15</v>
      </c>
      <c r="H291" s="145" t="s">
        <v>33</v>
      </c>
      <c r="I291" s="152"/>
      <c r="J291" s="151" t="n">
        <v>22</v>
      </c>
      <c r="K291" s="145" t="n">
        <v>0</v>
      </c>
      <c r="L291" s="20" t="n">
        <v>667</v>
      </c>
      <c r="M291" s="150" t="n">
        <f aca="false">G291*0.095</f>
        <v>1.425</v>
      </c>
      <c r="N291" s="153" t="n">
        <f aca="false">L291-M291</f>
        <v>665.575</v>
      </c>
      <c r="O291" s="152" t="n">
        <v>1.04</v>
      </c>
      <c r="P291" s="153" t="n">
        <f aca="false">N291*O291</f>
        <v>692.198</v>
      </c>
      <c r="Q291" s="150" t="n">
        <v>16</v>
      </c>
      <c r="R291" s="153" t="n">
        <f aca="false">P291*Q291</f>
        <v>11075.168</v>
      </c>
      <c r="S291" s="154" t="n">
        <f aca="false">P291*3</f>
        <v>2076.594</v>
      </c>
      <c r="T291" s="153" t="n">
        <f aca="false">P291*2</f>
        <v>1384.396</v>
      </c>
      <c r="U291" s="154"/>
      <c r="V291" s="155" t="n">
        <v>14536.16</v>
      </c>
      <c r="W291" s="20" t="n">
        <f aca="false">V291-T291</f>
        <v>13151.764</v>
      </c>
      <c r="X291" s="43" t="n">
        <f aca="false">V291-S291-T291</f>
        <v>11075.17</v>
      </c>
      <c r="Y291" s="152" t="s">
        <v>313</v>
      </c>
      <c r="Z291" s="20" t="s">
        <v>35</v>
      </c>
      <c r="AA291" s="20" t="s">
        <v>18</v>
      </c>
    </row>
    <row r="292" customFormat="false" ht="15" hidden="false" customHeight="false" outlineLevel="0" collapsed="false">
      <c r="A292" s="20" t="s">
        <v>468</v>
      </c>
      <c r="B292" s="143" t="s">
        <v>205</v>
      </c>
      <c r="D292" s="9" t="s">
        <v>312</v>
      </c>
      <c r="E292" s="151" t="n">
        <v>5785586</v>
      </c>
      <c r="G292" s="20" t="n">
        <v>2</v>
      </c>
      <c r="H292" s="145" t="s">
        <v>33</v>
      </c>
      <c r="I292" s="152"/>
      <c r="J292" s="151" t="n">
        <v>22</v>
      </c>
      <c r="K292" s="145" t="n">
        <v>0</v>
      </c>
      <c r="L292" s="20" t="n">
        <v>92</v>
      </c>
      <c r="M292" s="150" t="n">
        <f aca="false">G292*0.095</f>
        <v>0.19</v>
      </c>
      <c r="N292" s="153" t="n">
        <f aca="false">L292-M292</f>
        <v>91.81</v>
      </c>
      <c r="O292" s="152" t="n">
        <v>1.04</v>
      </c>
      <c r="P292" s="153" t="n">
        <f aca="false">N292*O292</f>
        <v>95.4824</v>
      </c>
      <c r="Q292" s="150" t="n">
        <v>16</v>
      </c>
      <c r="R292" s="153" t="n">
        <f aca="false">P292*Q292</f>
        <v>1527.7184</v>
      </c>
      <c r="S292" s="154" t="n">
        <f aca="false">P292*3</f>
        <v>286.4472</v>
      </c>
      <c r="T292" s="153" t="n">
        <f aca="false">P292*2</f>
        <v>190.9648</v>
      </c>
      <c r="U292" s="154"/>
      <c r="V292" s="155" t="n">
        <v>2005.12</v>
      </c>
      <c r="W292" s="20" t="n">
        <f aca="false">V292-T292</f>
        <v>1814.1552</v>
      </c>
      <c r="X292" s="43" t="n">
        <f aca="false">V292-S292-T292</f>
        <v>1527.708</v>
      </c>
      <c r="Y292" s="152" t="s">
        <v>313</v>
      </c>
      <c r="Z292" s="20" t="s">
        <v>35</v>
      </c>
      <c r="AA292" s="20" t="s">
        <v>18</v>
      </c>
    </row>
    <row r="293" customFormat="false" ht="15" hidden="false" customHeight="false" outlineLevel="0" collapsed="false">
      <c r="A293" s="20" t="s">
        <v>468</v>
      </c>
      <c r="B293" s="143" t="s">
        <v>205</v>
      </c>
      <c r="D293" s="9" t="s">
        <v>312</v>
      </c>
      <c r="E293" s="151" t="n">
        <v>5785587</v>
      </c>
      <c r="G293" s="20" t="n">
        <v>21</v>
      </c>
      <c r="H293" s="145" t="s">
        <v>33</v>
      </c>
      <c r="I293" s="152"/>
      <c r="J293" s="151" t="n">
        <v>22</v>
      </c>
      <c r="K293" s="145" t="n">
        <v>0</v>
      </c>
      <c r="L293" s="20" t="n">
        <v>877</v>
      </c>
      <c r="M293" s="150" t="n">
        <f aca="false">G293*0.095</f>
        <v>1.995</v>
      </c>
      <c r="N293" s="153" t="n">
        <f aca="false">L293-M293</f>
        <v>875.005</v>
      </c>
      <c r="O293" s="152" t="n">
        <v>1.04</v>
      </c>
      <c r="P293" s="153" t="n">
        <f aca="false">N293*O293</f>
        <v>910.0052</v>
      </c>
      <c r="Q293" s="150" t="n">
        <v>16</v>
      </c>
      <c r="R293" s="153" t="n">
        <f aca="false">P293*Q293</f>
        <v>14560.0832</v>
      </c>
      <c r="S293" s="154" t="n">
        <f aca="false">P293*3</f>
        <v>2730.0156</v>
      </c>
      <c r="T293" s="153" t="n">
        <f aca="false">P293*2</f>
        <v>1820.0104</v>
      </c>
      <c r="U293" s="154"/>
      <c r="V293" s="155" t="n">
        <v>19110.1</v>
      </c>
      <c r="W293" s="20" t="n">
        <f aca="false">V293-T293</f>
        <v>17290.0896</v>
      </c>
      <c r="X293" s="43" t="n">
        <f aca="false">V293-S293-T293</f>
        <v>14560.074</v>
      </c>
      <c r="Y293" s="152" t="s">
        <v>313</v>
      </c>
      <c r="Z293" s="20" t="s">
        <v>35</v>
      </c>
      <c r="AA293" s="20" t="s">
        <v>18</v>
      </c>
    </row>
    <row r="294" customFormat="false" ht="15" hidden="false" customHeight="false" outlineLevel="0" collapsed="false">
      <c r="A294" s="20" t="s">
        <v>468</v>
      </c>
      <c r="B294" s="143" t="s">
        <v>205</v>
      </c>
      <c r="D294" s="9" t="s">
        <v>312</v>
      </c>
      <c r="E294" s="151" t="n">
        <v>5785588</v>
      </c>
      <c r="G294" s="20" t="n">
        <v>10</v>
      </c>
      <c r="H294" s="145" t="s">
        <v>33</v>
      </c>
      <c r="I294" s="152"/>
      <c r="J294" s="151" t="n">
        <v>22</v>
      </c>
      <c r="K294" s="145" t="n">
        <v>0</v>
      </c>
      <c r="L294" s="20" t="n">
        <v>421</v>
      </c>
      <c r="M294" s="150" t="n">
        <f aca="false">G294*0.095</f>
        <v>0.95</v>
      </c>
      <c r="N294" s="153" t="n">
        <f aca="false">L294-M294</f>
        <v>420.05</v>
      </c>
      <c r="O294" s="152" t="n">
        <v>1.04</v>
      </c>
      <c r="P294" s="153" t="n">
        <f aca="false">N294*O294</f>
        <v>436.852</v>
      </c>
      <c r="Q294" s="150" t="n">
        <v>16</v>
      </c>
      <c r="R294" s="153" t="n">
        <f aca="false">P294*Q294</f>
        <v>6989.632</v>
      </c>
      <c r="S294" s="154" t="n">
        <f aca="false">P294*3</f>
        <v>1310.556</v>
      </c>
      <c r="T294" s="153" t="n">
        <f aca="false">P294*2</f>
        <v>873.704</v>
      </c>
      <c r="U294" s="154"/>
      <c r="V294" s="155" t="n">
        <v>9173.9</v>
      </c>
      <c r="W294" s="20" t="n">
        <f aca="false">V294-T294</f>
        <v>8300.196</v>
      </c>
      <c r="X294" s="43" t="n">
        <f aca="false">V294-S294-T294</f>
        <v>6989.64</v>
      </c>
      <c r="Y294" s="152" t="s">
        <v>313</v>
      </c>
      <c r="Z294" s="20" t="s">
        <v>35</v>
      </c>
      <c r="AA294" s="20" t="s">
        <v>18</v>
      </c>
    </row>
    <row r="295" customFormat="false" ht="15" hidden="false" customHeight="false" outlineLevel="0" collapsed="false">
      <c r="A295" s="20" t="s">
        <v>468</v>
      </c>
      <c r="B295" s="143" t="s">
        <v>205</v>
      </c>
      <c r="D295" s="9" t="s">
        <v>312</v>
      </c>
      <c r="E295" s="151" t="n">
        <v>5785589</v>
      </c>
      <c r="G295" s="20" t="n">
        <v>8</v>
      </c>
      <c r="H295" s="145" t="s">
        <v>33</v>
      </c>
      <c r="I295" s="152"/>
      <c r="J295" s="151" t="n">
        <v>22</v>
      </c>
      <c r="K295" s="145" t="n">
        <v>0</v>
      </c>
      <c r="L295" s="20" t="n">
        <v>347</v>
      </c>
      <c r="M295" s="150" t="n">
        <f aca="false">G295*0.095</f>
        <v>0.76</v>
      </c>
      <c r="N295" s="153" t="n">
        <f aca="false">L295-M295</f>
        <v>346.24</v>
      </c>
      <c r="O295" s="152" t="n">
        <v>1.04</v>
      </c>
      <c r="P295" s="153" t="n">
        <f aca="false">N295*O295</f>
        <v>360.0896</v>
      </c>
      <c r="Q295" s="150" t="n">
        <v>16</v>
      </c>
      <c r="R295" s="153" t="n">
        <f aca="false">P295*Q295</f>
        <v>5761.4336</v>
      </c>
      <c r="S295" s="154" t="n">
        <f aca="false">P295*3</f>
        <v>1080.2688</v>
      </c>
      <c r="T295" s="153" t="n">
        <f aca="false">P295*2</f>
        <v>720.1792</v>
      </c>
      <c r="U295" s="154"/>
      <c r="V295" s="155" t="n">
        <v>7561.87</v>
      </c>
      <c r="W295" s="20" t="n">
        <f aca="false">V295-T295</f>
        <v>6841.6908</v>
      </c>
      <c r="X295" s="43" t="n">
        <f aca="false">V295-S295-T295</f>
        <v>5761.422</v>
      </c>
      <c r="Y295" s="152" t="s">
        <v>313</v>
      </c>
      <c r="Z295" s="20" t="s">
        <v>35</v>
      </c>
      <c r="AA295" s="20" t="s">
        <v>18</v>
      </c>
    </row>
    <row r="296" customFormat="false" ht="15" hidden="false" customHeight="false" outlineLevel="0" collapsed="false">
      <c r="A296" s="20" t="s">
        <v>468</v>
      </c>
      <c r="B296" s="143" t="s">
        <v>205</v>
      </c>
      <c r="D296" s="9" t="s">
        <v>312</v>
      </c>
      <c r="E296" s="151" t="n">
        <v>5785590</v>
      </c>
      <c r="G296" s="20" t="n">
        <v>22</v>
      </c>
      <c r="H296" s="145" t="s">
        <v>33</v>
      </c>
      <c r="I296" s="152"/>
      <c r="J296" s="151" t="n">
        <v>22</v>
      </c>
      <c r="K296" s="145" t="n">
        <v>0</v>
      </c>
      <c r="L296" s="20" t="n">
        <v>995</v>
      </c>
      <c r="M296" s="150" t="n">
        <f aca="false">G296*0.095</f>
        <v>2.09</v>
      </c>
      <c r="N296" s="153" t="n">
        <f aca="false">L296-M296</f>
        <v>992.91</v>
      </c>
      <c r="O296" s="152" t="n">
        <v>1.04</v>
      </c>
      <c r="P296" s="153" t="n">
        <f aca="false">N296*O296</f>
        <v>1032.6264</v>
      </c>
      <c r="Q296" s="150" t="n">
        <v>16</v>
      </c>
      <c r="R296" s="153" t="n">
        <f aca="false">P296*Q296</f>
        <v>16522.0224</v>
      </c>
      <c r="S296" s="154" t="n">
        <f aca="false">P296*3</f>
        <v>3097.8792</v>
      </c>
      <c r="T296" s="153" t="n">
        <v>2000</v>
      </c>
      <c r="U296" s="154"/>
      <c r="V296" s="155" t="n">
        <v>21619.9</v>
      </c>
      <c r="W296" s="20" t="n">
        <f aca="false">V296-T296</f>
        <v>19619.9</v>
      </c>
      <c r="X296" s="43" t="n">
        <f aca="false">V296-S296-T296</f>
        <v>16522.0208</v>
      </c>
      <c r="Y296" s="152" t="s">
        <v>313</v>
      </c>
      <c r="Z296" s="20" t="s">
        <v>35</v>
      </c>
      <c r="AA296" s="20" t="s">
        <v>18</v>
      </c>
    </row>
    <row r="297" customFormat="false" ht="15" hidden="false" customHeight="false" outlineLevel="0" collapsed="false">
      <c r="A297" s="20" t="s">
        <v>468</v>
      </c>
      <c r="B297" s="143" t="s">
        <v>205</v>
      </c>
      <c r="D297" s="9" t="s">
        <v>312</v>
      </c>
      <c r="E297" s="151" t="n">
        <v>5785591</v>
      </c>
      <c r="G297" s="20" t="n">
        <v>8</v>
      </c>
      <c r="H297" s="145" t="s">
        <v>33</v>
      </c>
      <c r="I297" s="152"/>
      <c r="J297" s="151" t="n">
        <v>22</v>
      </c>
      <c r="K297" s="145" t="n">
        <v>0</v>
      </c>
      <c r="L297" s="20" t="n">
        <v>353</v>
      </c>
      <c r="M297" s="150" t="n">
        <f aca="false">G297*0.095</f>
        <v>0.76</v>
      </c>
      <c r="N297" s="153" t="n">
        <f aca="false">L297-M297</f>
        <v>352.24</v>
      </c>
      <c r="O297" s="152" t="n">
        <v>1.04</v>
      </c>
      <c r="P297" s="153" t="n">
        <f aca="false">N297*O297</f>
        <v>366.3296</v>
      </c>
      <c r="Q297" s="150" t="n">
        <v>16</v>
      </c>
      <c r="R297" s="153" t="n">
        <f aca="false">P297*Q297</f>
        <v>5861.2736</v>
      </c>
      <c r="S297" s="154" t="n">
        <f aca="false">P297*3</f>
        <v>1098.9888</v>
      </c>
      <c r="T297" s="153" t="n">
        <f aca="false">P297*2</f>
        <v>732.6592</v>
      </c>
      <c r="U297" s="154"/>
      <c r="V297" s="155" t="n">
        <v>7692.91</v>
      </c>
      <c r="W297" s="20" t="n">
        <f aca="false">V297-T297</f>
        <v>6960.2508</v>
      </c>
      <c r="X297" s="43" t="n">
        <f aca="false">V297-S297-T297</f>
        <v>5861.262</v>
      </c>
      <c r="Y297" s="152" t="s">
        <v>313</v>
      </c>
      <c r="Z297" s="20" t="s">
        <v>35</v>
      </c>
      <c r="AA297" s="20" t="s">
        <v>18</v>
      </c>
    </row>
    <row r="298" customFormat="false" ht="15" hidden="false" customHeight="false" outlineLevel="0" collapsed="false">
      <c r="A298" s="20" t="s">
        <v>468</v>
      </c>
      <c r="B298" s="143" t="s">
        <v>205</v>
      </c>
      <c r="D298" s="9" t="s">
        <v>312</v>
      </c>
      <c r="E298" s="151" t="n">
        <v>5785592</v>
      </c>
      <c r="G298" s="20" t="n">
        <v>20</v>
      </c>
      <c r="H298" s="145" t="s">
        <v>33</v>
      </c>
      <c r="I298" s="152"/>
      <c r="J298" s="151" t="n">
        <v>22</v>
      </c>
      <c r="K298" s="145" t="n">
        <v>0</v>
      </c>
      <c r="L298" s="20" t="n">
        <v>871</v>
      </c>
      <c r="M298" s="150" t="n">
        <f aca="false">G298*0.095</f>
        <v>1.9</v>
      </c>
      <c r="N298" s="153" t="n">
        <f aca="false">L298-M298</f>
        <v>869.1</v>
      </c>
      <c r="O298" s="152" t="n">
        <v>1.04</v>
      </c>
      <c r="P298" s="153" t="n">
        <f aca="false">N298*O298</f>
        <v>903.864</v>
      </c>
      <c r="Q298" s="150" t="n">
        <v>16</v>
      </c>
      <c r="R298" s="153" t="n">
        <f aca="false">P298*Q298</f>
        <v>14461.824</v>
      </c>
      <c r="S298" s="154" t="n">
        <f aca="false">P298*3</f>
        <v>2711.592</v>
      </c>
      <c r="T298" s="153" t="n">
        <f aca="false">P298*2</f>
        <v>1807.728</v>
      </c>
      <c r="U298" s="154"/>
      <c r="V298" s="155" t="n">
        <v>18981.14</v>
      </c>
      <c r="W298" s="20" t="n">
        <f aca="false">V298-T298</f>
        <v>17173.412</v>
      </c>
      <c r="X298" s="43" t="n">
        <f aca="false">V298-S298-T298</f>
        <v>14461.82</v>
      </c>
      <c r="Y298" s="152" t="s">
        <v>313</v>
      </c>
      <c r="Z298" s="20" t="s">
        <v>35</v>
      </c>
      <c r="AA298" s="20" t="s">
        <v>18</v>
      </c>
    </row>
    <row r="299" customFormat="false" ht="15" hidden="false" customHeight="false" outlineLevel="0" collapsed="false">
      <c r="A299" s="20" t="s">
        <v>468</v>
      </c>
      <c r="B299" s="143" t="s">
        <v>205</v>
      </c>
      <c r="D299" s="9" t="s">
        <v>312</v>
      </c>
      <c r="E299" s="151" t="n">
        <v>5785593</v>
      </c>
      <c r="G299" s="20" t="n">
        <v>12</v>
      </c>
      <c r="H299" s="145" t="s">
        <v>33</v>
      </c>
      <c r="I299" s="152"/>
      <c r="J299" s="151" t="n">
        <v>22</v>
      </c>
      <c r="K299" s="145" t="n">
        <v>0</v>
      </c>
      <c r="L299" s="20" t="n">
        <v>527</v>
      </c>
      <c r="M299" s="150" t="n">
        <f aca="false">G299*0.095</f>
        <v>1.14</v>
      </c>
      <c r="N299" s="153" t="n">
        <f aca="false">L299-M299</f>
        <v>525.86</v>
      </c>
      <c r="O299" s="152" t="n">
        <v>1.04</v>
      </c>
      <c r="P299" s="153" t="n">
        <f aca="false">N299*O299</f>
        <v>546.8944</v>
      </c>
      <c r="Q299" s="150" t="n">
        <v>16</v>
      </c>
      <c r="R299" s="153" t="n">
        <f aca="false">P299*Q299</f>
        <v>8750.3104</v>
      </c>
      <c r="S299" s="154" t="n">
        <f aca="false">P299*3</f>
        <v>1640.6832</v>
      </c>
      <c r="T299" s="153" t="n">
        <f aca="false">P299*2</f>
        <v>1093.7888</v>
      </c>
      <c r="U299" s="154"/>
      <c r="V299" s="155" t="n">
        <v>11484.77</v>
      </c>
      <c r="W299" s="20" t="n">
        <f aca="false">V299-T299</f>
        <v>10390.9812</v>
      </c>
      <c r="X299" s="43" t="n">
        <f aca="false">V299-S299-T299</f>
        <v>8750.298</v>
      </c>
      <c r="Y299" s="152" t="s">
        <v>313</v>
      </c>
      <c r="Z299" s="20" t="s">
        <v>35</v>
      </c>
      <c r="AA299" s="20" t="s">
        <v>18</v>
      </c>
    </row>
    <row r="300" customFormat="false" ht="15" hidden="false" customHeight="false" outlineLevel="0" collapsed="false">
      <c r="A300" s="20" t="s">
        <v>468</v>
      </c>
      <c r="B300" s="143" t="s">
        <v>205</v>
      </c>
      <c r="D300" s="9" t="s">
        <v>312</v>
      </c>
      <c r="E300" s="151" t="n">
        <v>5785594</v>
      </c>
      <c r="G300" s="20" t="n">
        <v>20</v>
      </c>
      <c r="H300" s="145" t="s">
        <v>33</v>
      </c>
      <c r="I300" s="152"/>
      <c r="J300" s="151" t="n">
        <v>22</v>
      </c>
      <c r="K300" s="145" t="n">
        <v>0</v>
      </c>
      <c r="L300" s="20" t="n">
        <v>898</v>
      </c>
      <c r="M300" s="150" t="n">
        <f aca="false">G300*0.095</f>
        <v>1.9</v>
      </c>
      <c r="N300" s="153" t="n">
        <f aca="false">L300-M300</f>
        <v>896.1</v>
      </c>
      <c r="O300" s="152" t="n">
        <v>1.04</v>
      </c>
      <c r="P300" s="153" t="n">
        <f aca="false">N300*O300</f>
        <v>931.944</v>
      </c>
      <c r="Q300" s="150" t="n">
        <v>16</v>
      </c>
      <c r="R300" s="153" t="n">
        <f aca="false">P300*Q300</f>
        <v>14911.104</v>
      </c>
      <c r="S300" s="154" t="n">
        <f aca="false">P300*3</f>
        <v>2795.832</v>
      </c>
      <c r="T300" s="153" t="n">
        <f aca="false">P300*2</f>
        <v>1863.888</v>
      </c>
      <c r="U300" s="154"/>
      <c r="V300" s="155" t="n">
        <v>19570.82</v>
      </c>
      <c r="W300" s="20" t="n">
        <f aca="false">V300-T300</f>
        <v>17706.932</v>
      </c>
      <c r="X300" s="43" t="n">
        <f aca="false">V300-S300-T300</f>
        <v>14911.1</v>
      </c>
      <c r="Y300" s="152" t="s">
        <v>313</v>
      </c>
      <c r="Z300" s="20" t="s">
        <v>35</v>
      </c>
      <c r="AA300" s="20" t="s">
        <v>18</v>
      </c>
    </row>
    <row r="301" customFormat="false" ht="15" hidden="false" customHeight="false" outlineLevel="0" collapsed="false">
      <c r="A301" s="20" t="s">
        <v>468</v>
      </c>
      <c r="B301" s="143" t="s">
        <v>205</v>
      </c>
      <c r="D301" s="20" t="s">
        <v>314</v>
      </c>
      <c r="E301" s="151" t="n">
        <v>5785595</v>
      </c>
      <c r="G301" s="20" t="n">
        <v>20</v>
      </c>
      <c r="H301" s="145" t="s">
        <v>33</v>
      </c>
      <c r="I301" s="152"/>
      <c r="J301" s="151" t="n">
        <v>22</v>
      </c>
      <c r="K301" s="145" t="n">
        <v>0</v>
      </c>
      <c r="L301" s="20" t="n">
        <v>952</v>
      </c>
      <c r="M301" s="150" t="n">
        <f aca="false">G301*0.095</f>
        <v>1.9</v>
      </c>
      <c r="N301" s="153" t="n">
        <f aca="false">L301-M301</f>
        <v>950.1</v>
      </c>
      <c r="O301" s="152" t="n">
        <v>1.04</v>
      </c>
      <c r="P301" s="153" t="n">
        <f aca="false">N301*O301</f>
        <v>988.104</v>
      </c>
      <c r="Q301" s="150" t="n">
        <v>16</v>
      </c>
      <c r="R301" s="153" t="n">
        <f aca="false">P301*Q301</f>
        <v>15809.664</v>
      </c>
      <c r="S301" s="154" t="n">
        <f aca="false">P301*3</f>
        <v>2964.312</v>
      </c>
      <c r="T301" s="153" t="n">
        <f aca="false">P301*2</f>
        <v>1976.208</v>
      </c>
      <c r="U301" s="154"/>
      <c r="V301" s="155" t="n">
        <v>20750.18</v>
      </c>
      <c r="W301" s="20" t="n">
        <f aca="false">V301-T301</f>
        <v>18773.972</v>
      </c>
      <c r="X301" s="43" t="n">
        <f aca="false">V301-S301-T301</f>
        <v>15809.66</v>
      </c>
      <c r="Y301" s="20" t="s">
        <v>314</v>
      </c>
      <c r="Z301" s="20" t="s">
        <v>35</v>
      </c>
      <c r="AA301" s="20" t="s">
        <v>18</v>
      </c>
    </row>
    <row r="302" customFormat="false" ht="15" hidden="false" customHeight="false" outlineLevel="0" collapsed="false">
      <c r="A302" s="20" t="s">
        <v>468</v>
      </c>
      <c r="B302" s="143" t="s">
        <v>205</v>
      </c>
      <c r="D302" s="20" t="s">
        <v>314</v>
      </c>
      <c r="E302" s="151" t="n">
        <v>5785596</v>
      </c>
      <c r="G302" s="20" t="n">
        <v>10</v>
      </c>
      <c r="H302" s="145" t="s">
        <v>33</v>
      </c>
      <c r="I302" s="152"/>
      <c r="J302" s="151" t="n">
        <v>22</v>
      </c>
      <c r="K302" s="145" t="n">
        <v>0</v>
      </c>
      <c r="L302" s="20" t="n">
        <v>448</v>
      </c>
      <c r="M302" s="150" t="n">
        <f aca="false">G302*0.095</f>
        <v>0.95</v>
      </c>
      <c r="N302" s="153" t="n">
        <f aca="false">L302-M302</f>
        <v>447.05</v>
      </c>
      <c r="O302" s="152" t="n">
        <v>1.04</v>
      </c>
      <c r="P302" s="153" t="n">
        <f aca="false">N302*O302</f>
        <v>464.932</v>
      </c>
      <c r="Q302" s="150" t="n">
        <v>16</v>
      </c>
      <c r="R302" s="153" t="n">
        <f aca="false">P302*Q302</f>
        <v>7438.912</v>
      </c>
      <c r="S302" s="154" t="n">
        <f aca="false">P302*3</f>
        <v>1394.796</v>
      </c>
      <c r="T302" s="153" t="n">
        <f aca="false">P302*2</f>
        <v>929.864</v>
      </c>
      <c r="U302" s="154"/>
      <c r="V302" s="155" t="n">
        <v>9763.57</v>
      </c>
      <c r="W302" s="20" t="n">
        <f aca="false">V302-T302</f>
        <v>8833.706</v>
      </c>
      <c r="X302" s="43" t="n">
        <f aca="false">V302-S302-T302</f>
        <v>7438.91</v>
      </c>
      <c r="Y302" s="20" t="s">
        <v>314</v>
      </c>
      <c r="Z302" s="20" t="s">
        <v>35</v>
      </c>
      <c r="AA302" s="20" t="s">
        <v>18</v>
      </c>
    </row>
    <row r="303" customFormat="false" ht="15" hidden="false" customHeight="false" outlineLevel="0" collapsed="false">
      <c r="A303" s="20" t="s">
        <v>468</v>
      </c>
      <c r="B303" s="143" t="s">
        <v>205</v>
      </c>
      <c r="D303" s="20" t="s">
        <v>314</v>
      </c>
      <c r="E303" s="151" t="n">
        <v>5785597</v>
      </c>
      <c r="G303" s="20" t="n">
        <v>17</v>
      </c>
      <c r="H303" s="145" t="s">
        <v>33</v>
      </c>
      <c r="I303" s="152"/>
      <c r="J303" s="151" t="n">
        <v>22</v>
      </c>
      <c r="K303" s="145" t="n">
        <v>0</v>
      </c>
      <c r="L303" s="20" t="n">
        <v>772</v>
      </c>
      <c r="M303" s="150" t="n">
        <f aca="false">G303*0.095</f>
        <v>1.615</v>
      </c>
      <c r="N303" s="153" t="n">
        <f aca="false">L303-M303</f>
        <v>770.385</v>
      </c>
      <c r="O303" s="152" t="n">
        <v>1.04</v>
      </c>
      <c r="P303" s="153" t="n">
        <f aca="false">N303*O303</f>
        <v>801.2004</v>
      </c>
      <c r="Q303" s="150" t="n">
        <v>16</v>
      </c>
      <c r="R303" s="153" t="n">
        <f aca="false">P303*Q303</f>
        <v>12819.2064</v>
      </c>
      <c r="S303" s="154" t="n">
        <f aca="false">P303*3</f>
        <v>2403.6012</v>
      </c>
      <c r="T303" s="153" t="n">
        <f aca="false">P303*2</f>
        <v>1602.4008</v>
      </c>
      <c r="U303" s="154"/>
      <c r="V303" s="155" t="n">
        <v>16825.2</v>
      </c>
      <c r="W303" s="20" t="n">
        <f aca="false">V303-T303</f>
        <v>15222.7992</v>
      </c>
      <c r="X303" s="43" t="n">
        <f aca="false">V303-S303-T303</f>
        <v>12819.198</v>
      </c>
      <c r="Y303" s="20" t="s">
        <v>314</v>
      </c>
      <c r="Z303" s="20" t="s">
        <v>35</v>
      </c>
      <c r="AA303" s="20" t="s">
        <v>18</v>
      </c>
    </row>
    <row r="304" customFormat="false" ht="15" hidden="false" customHeight="false" outlineLevel="0" collapsed="false">
      <c r="A304" s="20" t="s">
        <v>468</v>
      </c>
      <c r="B304" s="143" t="s">
        <v>205</v>
      </c>
      <c r="D304" s="20" t="s">
        <v>314</v>
      </c>
      <c r="E304" s="151" t="n">
        <v>5785598</v>
      </c>
      <c r="G304" s="20" t="n">
        <v>3</v>
      </c>
      <c r="H304" s="145" t="s">
        <v>33</v>
      </c>
      <c r="I304" s="152"/>
      <c r="J304" s="151" t="n">
        <v>22</v>
      </c>
      <c r="K304" s="145" t="n">
        <v>0</v>
      </c>
      <c r="L304" s="20" t="n">
        <v>135</v>
      </c>
      <c r="M304" s="150" t="n">
        <f aca="false">G304*0.095</f>
        <v>0.285</v>
      </c>
      <c r="N304" s="153" t="n">
        <f aca="false">L304-M304</f>
        <v>134.715</v>
      </c>
      <c r="O304" s="152" t="n">
        <v>1.04</v>
      </c>
      <c r="P304" s="153" t="n">
        <f aca="false">N304*O304</f>
        <v>140.1036</v>
      </c>
      <c r="Q304" s="150" t="n">
        <v>16</v>
      </c>
      <c r="R304" s="153" t="n">
        <f aca="false">P304*Q304</f>
        <v>2241.6576</v>
      </c>
      <c r="S304" s="154" t="n">
        <f aca="false">P304*3</f>
        <v>420.3108</v>
      </c>
      <c r="T304" s="153" t="n">
        <f aca="false">P304*2</f>
        <v>280.2072</v>
      </c>
      <c r="U304" s="154"/>
      <c r="V304" s="155" t="n">
        <v>2942.18</v>
      </c>
      <c r="W304" s="20" t="n">
        <f aca="false">V304-T304</f>
        <v>2661.9728</v>
      </c>
      <c r="X304" s="43" t="n">
        <f aca="false">V304-S304-T304</f>
        <v>2241.662</v>
      </c>
      <c r="Y304" s="20" t="s">
        <v>314</v>
      </c>
      <c r="Z304" s="20" t="s">
        <v>35</v>
      </c>
      <c r="AA304" s="20" t="s">
        <v>18</v>
      </c>
    </row>
    <row r="305" customFormat="false" ht="15" hidden="false" customHeight="false" outlineLevel="0" collapsed="false">
      <c r="A305" s="20" t="s">
        <v>468</v>
      </c>
      <c r="B305" s="143" t="s">
        <v>206</v>
      </c>
      <c r="D305" s="20" t="s">
        <v>314</v>
      </c>
      <c r="E305" s="151" t="n">
        <v>5785599</v>
      </c>
      <c r="G305" s="20" t="n">
        <v>11</v>
      </c>
      <c r="H305" s="145" t="s">
        <v>33</v>
      </c>
      <c r="I305" s="152"/>
      <c r="J305" s="151" t="n">
        <v>22</v>
      </c>
      <c r="K305" s="145" t="n">
        <v>0</v>
      </c>
      <c r="L305" s="20" t="n">
        <v>487</v>
      </c>
      <c r="M305" s="150" t="n">
        <f aca="false">G305*0.095</f>
        <v>1.045</v>
      </c>
      <c r="N305" s="153" t="n">
        <f aca="false">L305-M305</f>
        <v>485.955</v>
      </c>
      <c r="O305" s="152" t="n">
        <v>1.04</v>
      </c>
      <c r="P305" s="153" t="n">
        <f aca="false">N305*O305</f>
        <v>505.3932</v>
      </c>
      <c r="Q305" s="150" t="n">
        <v>16</v>
      </c>
      <c r="R305" s="153" t="n">
        <f aca="false">P305*Q305</f>
        <v>8086.2912</v>
      </c>
      <c r="S305" s="154" t="n">
        <f aca="false">P305*3</f>
        <v>1516.1796</v>
      </c>
      <c r="T305" s="153" t="n">
        <f aca="false">P305*2</f>
        <v>1010.7864</v>
      </c>
      <c r="U305" s="154"/>
      <c r="V305" s="155" t="n">
        <v>10613.26</v>
      </c>
      <c r="W305" s="20" t="n">
        <f aca="false">V305-T305</f>
        <v>9602.4736</v>
      </c>
      <c r="X305" s="43" t="n">
        <f aca="false">V305-S305-T305</f>
        <v>8086.294</v>
      </c>
      <c r="Y305" s="20" t="s">
        <v>314</v>
      </c>
      <c r="Z305" s="20" t="s">
        <v>35</v>
      </c>
      <c r="AA305" s="20" t="s">
        <v>18</v>
      </c>
    </row>
    <row r="306" customFormat="false" ht="15" hidden="false" customHeight="false" outlineLevel="0" collapsed="false">
      <c r="A306" s="20" t="s">
        <v>468</v>
      </c>
      <c r="B306" s="143" t="s">
        <v>206</v>
      </c>
      <c r="D306" s="20" t="s">
        <v>314</v>
      </c>
      <c r="E306" s="151" t="n">
        <v>5785600</v>
      </c>
      <c r="G306" s="20" t="n">
        <v>5</v>
      </c>
      <c r="H306" s="145" t="s">
        <v>33</v>
      </c>
      <c r="I306" s="152"/>
      <c r="J306" s="151" t="n">
        <v>22</v>
      </c>
      <c r="K306" s="145" t="n">
        <v>0</v>
      </c>
      <c r="L306" s="20" t="n">
        <v>217</v>
      </c>
      <c r="M306" s="150" t="n">
        <f aca="false">G306*0.095</f>
        <v>0.475</v>
      </c>
      <c r="N306" s="153" t="n">
        <f aca="false">L306-M306</f>
        <v>216.525</v>
      </c>
      <c r="O306" s="152" t="n">
        <v>1.04</v>
      </c>
      <c r="P306" s="153" t="n">
        <f aca="false">N306*O306</f>
        <v>225.186</v>
      </c>
      <c r="Q306" s="150" t="n">
        <v>16</v>
      </c>
      <c r="R306" s="153" t="n">
        <f aca="false">P306*Q306</f>
        <v>3602.976</v>
      </c>
      <c r="S306" s="154" t="n">
        <f aca="false">P306*3</f>
        <v>675.558</v>
      </c>
      <c r="T306" s="153" t="n">
        <f aca="false">P306*2</f>
        <v>450.372</v>
      </c>
      <c r="U306" s="154"/>
      <c r="V306" s="155" t="n">
        <v>4728.91</v>
      </c>
      <c r="W306" s="20" t="n">
        <f aca="false">V306-T306</f>
        <v>4278.538</v>
      </c>
      <c r="X306" s="43" t="n">
        <f aca="false">V306-S306-T306</f>
        <v>3602.98</v>
      </c>
      <c r="Y306" s="20" t="s">
        <v>314</v>
      </c>
      <c r="Z306" s="20" t="s">
        <v>35</v>
      </c>
      <c r="AA306" s="20" t="s">
        <v>18</v>
      </c>
    </row>
    <row r="307" customFormat="false" ht="15" hidden="false" customHeight="false" outlineLevel="0" collapsed="false">
      <c r="A307" s="20" t="s">
        <v>468</v>
      </c>
      <c r="B307" s="143" t="s">
        <v>206</v>
      </c>
      <c r="D307" s="20" t="s">
        <v>314</v>
      </c>
      <c r="E307" s="151" t="n">
        <v>5788651</v>
      </c>
      <c r="G307" s="20" t="n">
        <v>10</v>
      </c>
      <c r="H307" s="145" t="s">
        <v>33</v>
      </c>
      <c r="I307" s="152"/>
      <c r="J307" s="151" t="n">
        <v>22</v>
      </c>
      <c r="K307" s="145" t="n">
        <v>0</v>
      </c>
      <c r="L307" s="20" t="n">
        <v>431</v>
      </c>
      <c r="M307" s="150" t="n">
        <f aca="false">G307*0.095</f>
        <v>0.95</v>
      </c>
      <c r="N307" s="153" t="n">
        <f aca="false">L307-M307</f>
        <v>430.05</v>
      </c>
      <c r="O307" s="152" t="n">
        <v>1.04</v>
      </c>
      <c r="P307" s="153" t="n">
        <f aca="false">N307*O307</f>
        <v>447.252</v>
      </c>
      <c r="Q307" s="150" t="n">
        <v>16</v>
      </c>
      <c r="R307" s="153" t="n">
        <f aca="false">P307*Q307</f>
        <v>7156.032</v>
      </c>
      <c r="S307" s="154" t="n">
        <f aca="false">P307*3</f>
        <v>1341.756</v>
      </c>
      <c r="T307" s="153" t="n">
        <f aca="false">P307*2</f>
        <v>894.504</v>
      </c>
      <c r="U307" s="154"/>
      <c r="V307" s="155" t="n">
        <v>9392.29</v>
      </c>
      <c r="W307" s="20" t="n">
        <f aca="false">V307-T307</f>
        <v>8497.786</v>
      </c>
      <c r="X307" s="43" t="n">
        <f aca="false">V307-S307-T307</f>
        <v>7156.03</v>
      </c>
      <c r="Y307" s="20" t="s">
        <v>314</v>
      </c>
      <c r="Z307" s="20" t="s">
        <v>35</v>
      </c>
      <c r="AA307" s="20" t="s">
        <v>18</v>
      </c>
    </row>
    <row r="308" customFormat="false" ht="15" hidden="false" customHeight="false" outlineLevel="0" collapsed="false">
      <c r="A308" s="20" t="s">
        <v>468</v>
      </c>
      <c r="B308" s="143" t="s">
        <v>206</v>
      </c>
      <c r="D308" s="20" t="s">
        <v>314</v>
      </c>
      <c r="E308" s="151" t="n">
        <v>5788652</v>
      </c>
      <c r="G308" s="20" t="n">
        <v>11</v>
      </c>
      <c r="H308" s="145" t="s">
        <v>33</v>
      </c>
      <c r="I308" s="152"/>
      <c r="J308" s="151" t="n">
        <v>22</v>
      </c>
      <c r="K308" s="145" t="n">
        <v>0</v>
      </c>
      <c r="L308" s="20" t="n">
        <v>490</v>
      </c>
      <c r="M308" s="150" t="n">
        <f aca="false">G308*0.095</f>
        <v>1.045</v>
      </c>
      <c r="N308" s="153" t="n">
        <f aca="false">L308-M308</f>
        <v>488.955</v>
      </c>
      <c r="O308" s="152" t="n">
        <v>1.04</v>
      </c>
      <c r="P308" s="153" t="n">
        <f aca="false">N308*O308</f>
        <v>508.5132</v>
      </c>
      <c r="Q308" s="150" t="n">
        <v>16</v>
      </c>
      <c r="R308" s="153" t="n">
        <f aca="false">P308*Q308</f>
        <v>8136.2112</v>
      </c>
      <c r="S308" s="154" t="n">
        <f aca="false">P308*3</f>
        <v>1525.5396</v>
      </c>
      <c r="T308" s="153" t="n">
        <f aca="false">P308*2</f>
        <v>1017.0264</v>
      </c>
      <c r="U308" s="154"/>
      <c r="V308" s="155" t="n">
        <v>10678.78</v>
      </c>
      <c r="W308" s="20" t="n">
        <f aca="false">V308-T308</f>
        <v>9661.7536</v>
      </c>
      <c r="X308" s="43" t="n">
        <f aca="false">V308-S308-T308</f>
        <v>8136.214</v>
      </c>
      <c r="Y308" s="20" t="s">
        <v>314</v>
      </c>
      <c r="Z308" s="20" t="s">
        <v>35</v>
      </c>
      <c r="AA308" s="20" t="s">
        <v>18</v>
      </c>
    </row>
    <row r="309" customFormat="false" ht="15" hidden="false" customHeight="false" outlineLevel="0" collapsed="false">
      <c r="A309" s="20" t="s">
        <v>468</v>
      </c>
      <c r="B309" s="143" t="s">
        <v>206</v>
      </c>
      <c r="D309" s="20" t="s">
        <v>314</v>
      </c>
      <c r="E309" s="151" t="n">
        <v>5788653</v>
      </c>
      <c r="G309" s="20" t="n">
        <v>15</v>
      </c>
      <c r="H309" s="145" t="s">
        <v>33</v>
      </c>
      <c r="I309" s="152"/>
      <c r="J309" s="151" t="n">
        <v>22</v>
      </c>
      <c r="K309" s="145" t="n">
        <v>0</v>
      </c>
      <c r="L309" s="20" t="n">
        <v>685</v>
      </c>
      <c r="M309" s="150" t="n">
        <f aca="false">G309*0.095</f>
        <v>1.425</v>
      </c>
      <c r="N309" s="153" t="n">
        <f aca="false">L309-M309</f>
        <v>683.575</v>
      </c>
      <c r="O309" s="152" t="n">
        <v>1.04</v>
      </c>
      <c r="P309" s="153" t="n">
        <f aca="false">N309*O309</f>
        <v>710.918</v>
      </c>
      <c r="Q309" s="150" t="n">
        <v>16</v>
      </c>
      <c r="R309" s="153" t="n">
        <f aca="false">P309*Q309</f>
        <v>11374.688</v>
      </c>
      <c r="S309" s="154" t="n">
        <f aca="false">P309*3</f>
        <v>2132.754</v>
      </c>
      <c r="T309" s="153" t="n">
        <f aca="false">P309*2</f>
        <v>1421.836</v>
      </c>
      <c r="U309" s="154"/>
      <c r="V309" s="155" t="n">
        <v>14929.28</v>
      </c>
      <c r="W309" s="20" t="n">
        <f aca="false">V309-T309</f>
        <v>13507.444</v>
      </c>
      <c r="X309" s="43" t="n">
        <f aca="false">V309-S309-T309</f>
        <v>11374.69</v>
      </c>
      <c r="Y309" s="20" t="s">
        <v>314</v>
      </c>
      <c r="Z309" s="20" t="s">
        <v>35</v>
      </c>
      <c r="AA309" s="20" t="s">
        <v>18</v>
      </c>
    </row>
    <row r="310" customFormat="false" ht="15" hidden="false" customHeight="false" outlineLevel="0" collapsed="false">
      <c r="A310" s="20" t="s">
        <v>468</v>
      </c>
      <c r="B310" s="143" t="s">
        <v>206</v>
      </c>
      <c r="D310" s="20" t="s">
        <v>314</v>
      </c>
      <c r="E310" s="151" t="n">
        <v>5788654</v>
      </c>
      <c r="G310" s="20" t="n">
        <v>20</v>
      </c>
      <c r="H310" s="145" t="s">
        <v>33</v>
      </c>
      <c r="I310" s="152"/>
      <c r="J310" s="151" t="n">
        <v>22</v>
      </c>
      <c r="K310" s="145" t="n">
        <v>0</v>
      </c>
      <c r="L310" s="20" t="n">
        <v>860</v>
      </c>
      <c r="M310" s="150" t="n">
        <f aca="false">G310*0.095</f>
        <v>1.9</v>
      </c>
      <c r="N310" s="153" t="n">
        <f aca="false">L310-M310</f>
        <v>858.1</v>
      </c>
      <c r="O310" s="152" t="n">
        <v>1.04</v>
      </c>
      <c r="P310" s="153" t="n">
        <f aca="false">N310*O310</f>
        <v>892.424</v>
      </c>
      <c r="Q310" s="150" t="n">
        <v>16</v>
      </c>
      <c r="R310" s="153" t="n">
        <f aca="false">P310*Q310</f>
        <v>14278.784</v>
      </c>
      <c r="S310" s="154" t="n">
        <f aca="false">P310*3</f>
        <v>2677.272</v>
      </c>
      <c r="T310" s="153" t="n">
        <f aca="false">P310*2</f>
        <v>1784.848</v>
      </c>
      <c r="U310" s="154"/>
      <c r="V310" s="155" t="n">
        <v>18740.9</v>
      </c>
      <c r="W310" s="20" t="n">
        <f aca="false">V310-T310</f>
        <v>16956.052</v>
      </c>
      <c r="X310" s="43" t="n">
        <f aca="false">V310-S310-T310</f>
        <v>14278.78</v>
      </c>
      <c r="Y310" s="20" t="s">
        <v>314</v>
      </c>
      <c r="Z310" s="20" t="s">
        <v>35</v>
      </c>
      <c r="AA310" s="20" t="s">
        <v>18</v>
      </c>
    </row>
    <row r="311" customFormat="false" ht="15" hidden="false" customHeight="false" outlineLevel="0" collapsed="false">
      <c r="A311" s="20" t="s">
        <v>468</v>
      </c>
      <c r="B311" s="143" t="s">
        <v>206</v>
      </c>
      <c r="D311" s="20" t="s">
        <v>314</v>
      </c>
      <c r="E311" s="151" t="n">
        <v>5788655</v>
      </c>
      <c r="G311" s="20" t="n">
        <v>9</v>
      </c>
      <c r="H311" s="145" t="s">
        <v>33</v>
      </c>
      <c r="I311" s="152"/>
      <c r="J311" s="151" t="n">
        <v>22</v>
      </c>
      <c r="K311" s="145" t="n">
        <v>0</v>
      </c>
      <c r="L311" s="20" t="n">
        <v>422</v>
      </c>
      <c r="M311" s="150" t="n">
        <f aca="false">G311*0.095</f>
        <v>0.855</v>
      </c>
      <c r="N311" s="153" t="n">
        <f aca="false">L311-M311</f>
        <v>421.145</v>
      </c>
      <c r="O311" s="152" t="n">
        <v>1.04</v>
      </c>
      <c r="P311" s="153" t="n">
        <f aca="false">N311*O311</f>
        <v>437.9908</v>
      </c>
      <c r="Q311" s="150" t="n">
        <v>16</v>
      </c>
      <c r="R311" s="153" t="n">
        <f aca="false">P311*Q311</f>
        <v>7007.8528</v>
      </c>
      <c r="S311" s="154" t="n">
        <f aca="false">P311*3</f>
        <v>1313.9724</v>
      </c>
      <c r="T311" s="153" t="n">
        <f aca="false">P311*2</f>
        <v>875.9816</v>
      </c>
      <c r="U311" s="154"/>
      <c r="V311" s="155" t="n">
        <v>9197.81</v>
      </c>
      <c r="W311" s="20" t="n">
        <f aca="false">V311-T311</f>
        <v>8321.8284</v>
      </c>
      <c r="X311" s="43" t="n">
        <f aca="false">V311-S311-T311</f>
        <v>7007.856</v>
      </c>
      <c r="Y311" s="20" t="s">
        <v>314</v>
      </c>
      <c r="Z311" s="20" t="s">
        <v>35</v>
      </c>
      <c r="AA311" s="20" t="s">
        <v>18</v>
      </c>
    </row>
    <row r="312" customFormat="false" ht="15" hidden="false" customHeight="false" outlineLevel="0" collapsed="false">
      <c r="A312" s="20" t="s">
        <v>468</v>
      </c>
      <c r="B312" s="143" t="s">
        <v>206</v>
      </c>
      <c r="D312" s="20" t="s">
        <v>314</v>
      </c>
      <c r="E312" s="151" t="n">
        <v>5788656</v>
      </c>
      <c r="G312" s="20" t="n">
        <v>3</v>
      </c>
      <c r="H312" s="145" t="s">
        <v>33</v>
      </c>
      <c r="I312" s="152"/>
      <c r="J312" s="151" t="n">
        <v>22</v>
      </c>
      <c r="K312" s="145" t="n">
        <v>0</v>
      </c>
      <c r="L312" s="20" t="n">
        <v>117</v>
      </c>
      <c r="M312" s="150" t="n">
        <f aca="false">G312*0.095</f>
        <v>0.285</v>
      </c>
      <c r="N312" s="153" t="n">
        <f aca="false">L312-M312</f>
        <v>116.715</v>
      </c>
      <c r="O312" s="152" t="n">
        <v>1.04</v>
      </c>
      <c r="P312" s="153" t="n">
        <f aca="false">N312*O312</f>
        <v>121.3836</v>
      </c>
      <c r="Q312" s="150" t="n">
        <v>16</v>
      </c>
      <c r="R312" s="153" t="n">
        <f aca="false">P312*Q312</f>
        <v>1942.1376</v>
      </c>
      <c r="S312" s="154" t="n">
        <f aca="false">P312*3</f>
        <v>364.1508</v>
      </c>
      <c r="T312" s="153" t="n">
        <f aca="false">P312*2</f>
        <v>242.7672</v>
      </c>
      <c r="U312" s="154"/>
      <c r="V312" s="155" t="n">
        <v>2549.06</v>
      </c>
      <c r="W312" s="20" t="n">
        <f aca="false">V312-T312</f>
        <v>2306.2928</v>
      </c>
      <c r="X312" s="43" t="n">
        <f aca="false">V312-S312-T312</f>
        <v>1942.142</v>
      </c>
      <c r="Y312" s="20" t="s">
        <v>314</v>
      </c>
      <c r="Z312" s="20" t="s">
        <v>35</v>
      </c>
      <c r="AA312" s="20" t="s">
        <v>18</v>
      </c>
    </row>
    <row r="313" customFormat="false" ht="15" hidden="false" customHeight="false" outlineLevel="0" collapsed="false">
      <c r="A313" s="20" t="s">
        <v>468</v>
      </c>
      <c r="B313" s="143" t="s">
        <v>206</v>
      </c>
      <c r="D313" s="20" t="s">
        <v>314</v>
      </c>
      <c r="E313" s="151" t="n">
        <v>5788657</v>
      </c>
      <c r="G313" s="20" t="n">
        <v>20</v>
      </c>
      <c r="H313" s="145" t="s">
        <v>33</v>
      </c>
      <c r="I313" s="152"/>
      <c r="J313" s="151" t="n">
        <v>22</v>
      </c>
      <c r="K313" s="145" t="n">
        <v>0</v>
      </c>
      <c r="L313" s="20" t="n">
        <v>963</v>
      </c>
      <c r="M313" s="150" t="n">
        <f aca="false">G313*0.095</f>
        <v>1.9</v>
      </c>
      <c r="N313" s="153" t="n">
        <f aca="false">L313-M313</f>
        <v>961.1</v>
      </c>
      <c r="O313" s="152" t="n">
        <v>1.04</v>
      </c>
      <c r="P313" s="153" t="n">
        <f aca="false">N313*O313</f>
        <v>999.544</v>
      </c>
      <c r="Q313" s="150" t="n">
        <v>16</v>
      </c>
      <c r="R313" s="153" t="n">
        <f aca="false">P313*Q313</f>
        <v>15992.704</v>
      </c>
      <c r="S313" s="154" t="n">
        <f aca="false">P313*3</f>
        <v>2998.632</v>
      </c>
      <c r="T313" s="153" t="n">
        <f aca="false">P313*2</f>
        <v>1999.088</v>
      </c>
      <c r="U313" s="154"/>
      <c r="V313" s="155" t="n">
        <v>20990.42</v>
      </c>
      <c r="W313" s="20" t="n">
        <f aca="false">V313-T313</f>
        <v>18991.332</v>
      </c>
      <c r="X313" s="43" t="n">
        <f aca="false">V313-S313-T313</f>
        <v>15992.7</v>
      </c>
      <c r="Y313" s="20" t="s">
        <v>314</v>
      </c>
      <c r="Z313" s="20" t="s">
        <v>35</v>
      </c>
      <c r="AA313" s="20" t="s">
        <v>18</v>
      </c>
    </row>
    <row r="314" customFormat="false" ht="15" hidden="false" customHeight="false" outlineLevel="0" collapsed="false">
      <c r="A314" s="20" t="s">
        <v>468</v>
      </c>
      <c r="B314" s="143" t="s">
        <v>206</v>
      </c>
      <c r="D314" s="20" t="s">
        <v>314</v>
      </c>
      <c r="E314" s="151" t="n">
        <v>5788658</v>
      </c>
      <c r="G314" s="20" t="n">
        <v>19</v>
      </c>
      <c r="H314" s="145" t="s">
        <v>33</v>
      </c>
      <c r="I314" s="152"/>
      <c r="J314" s="151" t="n">
        <v>22</v>
      </c>
      <c r="K314" s="145" t="n">
        <v>0</v>
      </c>
      <c r="L314" s="20" t="n">
        <v>911</v>
      </c>
      <c r="M314" s="150" t="n">
        <f aca="false">G314*0.095</f>
        <v>1.805</v>
      </c>
      <c r="N314" s="153" t="n">
        <f aca="false">L314-M314</f>
        <v>909.195</v>
      </c>
      <c r="O314" s="152" t="n">
        <v>1.04</v>
      </c>
      <c r="P314" s="153" t="n">
        <f aca="false">N314*O314</f>
        <v>945.5628</v>
      </c>
      <c r="Q314" s="150" t="n">
        <v>16</v>
      </c>
      <c r="R314" s="153" t="n">
        <f aca="false">P314*Q314</f>
        <v>15129.0048</v>
      </c>
      <c r="S314" s="154" t="n">
        <f aca="false">P314*3</f>
        <v>2836.6884</v>
      </c>
      <c r="T314" s="153" t="n">
        <f aca="false">P314*2</f>
        <v>1891.1256</v>
      </c>
      <c r="U314" s="154"/>
      <c r="V314" s="155" t="n">
        <v>19856.82</v>
      </c>
      <c r="W314" s="20" t="n">
        <f aca="false">V314-T314</f>
        <v>17965.6944</v>
      </c>
      <c r="X314" s="43" t="n">
        <f aca="false">V314-S314-T314</f>
        <v>15129.006</v>
      </c>
      <c r="Y314" s="20" t="s">
        <v>314</v>
      </c>
      <c r="Z314" s="20" t="s">
        <v>35</v>
      </c>
      <c r="AA314" s="20" t="s">
        <v>18</v>
      </c>
    </row>
    <row r="315" customFormat="false" ht="15.75" hidden="false" customHeight="true" outlineLevel="0" collapsed="false">
      <c r="A315" s="20" t="s">
        <v>315</v>
      </c>
      <c r="B315" s="143" t="s">
        <v>206</v>
      </c>
      <c r="C315" s="6" t="s">
        <v>469</v>
      </c>
      <c r="D315" s="9" t="s">
        <v>312</v>
      </c>
      <c r="E315" s="9" t="n">
        <v>5739163</v>
      </c>
      <c r="F315" s="9" t="n">
        <v>11955801</v>
      </c>
      <c r="G315" s="9" t="n">
        <v>21</v>
      </c>
      <c r="H315" s="145" t="s">
        <v>33</v>
      </c>
      <c r="I315" s="9"/>
      <c r="J315" s="9" t="n">
        <v>22</v>
      </c>
      <c r="K315" s="145" t="n">
        <v>0</v>
      </c>
      <c r="L315" s="9" t="n">
        <v>831</v>
      </c>
      <c r="M315" s="9" t="n">
        <f aca="false">G315*0.095</f>
        <v>1.995</v>
      </c>
      <c r="N315" s="9" t="n">
        <f aca="false">L315-M315</f>
        <v>829.005</v>
      </c>
      <c r="O315" s="9" t="n">
        <v>1.04</v>
      </c>
      <c r="P315" s="9" t="n">
        <f aca="false">N315*O315</f>
        <v>862.1652</v>
      </c>
      <c r="Q315" s="9" t="n">
        <v>16</v>
      </c>
      <c r="R315" s="9" t="n">
        <f aca="false">P315*Q315</f>
        <v>13794.6432</v>
      </c>
      <c r="S315" s="9" t="n">
        <f aca="false">P315*3</f>
        <v>2586.4956</v>
      </c>
      <c r="T315" s="9" t="n">
        <f aca="false">P315*2</f>
        <v>1724.3304</v>
      </c>
      <c r="U315" s="9"/>
      <c r="V315" s="9" t="n">
        <f aca="false">+R315+S315+T315</f>
        <v>18105.4692</v>
      </c>
      <c r="W315" s="20" t="n">
        <f aca="false">V315-T315</f>
        <v>16381.1388</v>
      </c>
      <c r="X315" s="43" t="n">
        <f aca="false">V315-S315-T315</f>
        <v>13794.6432</v>
      </c>
      <c r="Y315" s="9" t="s">
        <v>313</v>
      </c>
      <c r="Z315" s="20" t="s">
        <v>35</v>
      </c>
      <c r="AA315" s="20" t="s">
        <v>18</v>
      </c>
      <c r="AB315" s="20"/>
      <c r="AC315" s="20"/>
    </row>
    <row r="316" customFormat="false" ht="15.75" hidden="false" customHeight="true" outlineLevel="0" collapsed="false">
      <c r="A316" s="20" t="s">
        <v>315</v>
      </c>
      <c r="B316" s="143" t="s">
        <v>206</v>
      </c>
      <c r="C316" s="6"/>
      <c r="D316" s="9" t="s">
        <v>312</v>
      </c>
      <c r="E316" s="9" t="n">
        <v>5739164</v>
      </c>
      <c r="F316" s="9" t="n">
        <v>11955802</v>
      </c>
      <c r="G316" s="9" t="n">
        <v>13</v>
      </c>
      <c r="H316" s="145" t="s">
        <v>33</v>
      </c>
      <c r="I316" s="9"/>
      <c r="J316" s="9" t="n">
        <v>22</v>
      </c>
      <c r="K316" s="145" t="n">
        <v>0</v>
      </c>
      <c r="L316" s="9" t="n">
        <v>340</v>
      </c>
      <c r="M316" s="9" t="n">
        <f aca="false">G316*0.095</f>
        <v>1.235</v>
      </c>
      <c r="N316" s="9" t="n">
        <f aca="false">L316-M316</f>
        <v>338.765</v>
      </c>
      <c r="O316" s="9" t="n">
        <v>1.04</v>
      </c>
      <c r="P316" s="9" t="n">
        <f aca="false">N316*O316</f>
        <v>352.3156</v>
      </c>
      <c r="Q316" s="9" t="n">
        <v>16</v>
      </c>
      <c r="R316" s="9" t="n">
        <f aca="false">P316*Q316</f>
        <v>5637.0496</v>
      </c>
      <c r="S316" s="9" t="n">
        <f aca="false">P316*3</f>
        <v>1056.9468</v>
      </c>
      <c r="T316" s="9" t="n">
        <f aca="false">P316*2</f>
        <v>704.6312</v>
      </c>
      <c r="U316" s="9"/>
      <c r="V316" s="9" t="n">
        <f aca="false">+R316+S316+T316</f>
        <v>7398.6276</v>
      </c>
      <c r="W316" s="20" t="n">
        <f aca="false">V316-T316</f>
        <v>6693.9964</v>
      </c>
      <c r="X316" s="43" t="n">
        <f aca="false">V316-S316-T316</f>
        <v>5637.0496</v>
      </c>
      <c r="Y316" s="9" t="s">
        <v>313</v>
      </c>
      <c r="Z316" s="20" t="s">
        <v>35</v>
      </c>
      <c r="AA316" s="20" t="s">
        <v>18</v>
      </c>
      <c r="AB316" s="20"/>
      <c r="AC316" s="20"/>
    </row>
    <row r="317" customFormat="false" ht="15.75" hidden="false" customHeight="true" outlineLevel="0" collapsed="false">
      <c r="A317" s="20" t="s">
        <v>315</v>
      </c>
      <c r="B317" s="143" t="s">
        <v>206</v>
      </c>
      <c r="C317" s="6" t="s">
        <v>470</v>
      </c>
      <c r="D317" s="9" t="s">
        <v>312</v>
      </c>
      <c r="E317" s="9" t="n">
        <v>5739165</v>
      </c>
      <c r="F317" s="9" t="n">
        <v>11955803</v>
      </c>
      <c r="G317" s="9" t="n">
        <v>12</v>
      </c>
      <c r="H317" s="145" t="s">
        <v>33</v>
      </c>
      <c r="I317" s="9"/>
      <c r="J317" s="9" t="n">
        <v>22</v>
      </c>
      <c r="K317" s="145" t="n">
        <v>0</v>
      </c>
      <c r="L317" s="9" t="n">
        <v>537</v>
      </c>
      <c r="M317" s="9" t="n">
        <f aca="false">G317*0.095</f>
        <v>1.14</v>
      </c>
      <c r="N317" s="9" t="n">
        <f aca="false">L317-M317</f>
        <v>535.86</v>
      </c>
      <c r="O317" s="9" t="n">
        <v>1.04</v>
      </c>
      <c r="P317" s="9" t="n">
        <f aca="false">N317*O317</f>
        <v>557.2944</v>
      </c>
      <c r="Q317" s="9" t="n">
        <v>16</v>
      </c>
      <c r="R317" s="9" t="n">
        <f aca="false">P317*Q317</f>
        <v>8916.7104</v>
      </c>
      <c r="S317" s="9" t="n">
        <f aca="false">P317*3</f>
        <v>1671.8832</v>
      </c>
      <c r="T317" s="9" t="n">
        <f aca="false">P317*2</f>
        <v>1114.5888</v>
      </c>
      <c r="U317" s="9"/>
      <c r="V317" s="9" t="n">
        <f aca="false">+R317+S317+T317</f>
        <v>11703.1824</v>
      </c>
      <c r="W317" s="20" t="n">
        <f aca="false">V317-T317</f>
        <v>10588.5936</v>
      </c>
      <c r="X317" s="43" t="n">
        <f aca="false">V317-S317-T317</f>
        <v>8916.7104</v>
      </c>
      <c r="Y317" s="9" t="s">
        <v>313</v>
      </c>
      <c r="Z317" s="20" t="s">
        <v>35</v>
      </c>
      <c r="AA317" s="20" t="s">
        <v>18</v>
      </c>
      <c r="AB317" s="20"/>
      <c r="AC317" s="20"/>
    </row>
    <row r="318" customFormat="false" ht="15.75" hidden="false" customHeight="true" outlineLevel="0" collapsed="false">
      <c r="A318" s="20" t="s">
        <v>315</v>
      </c>
      <c r="B318" s="143" t="s">
        <v>206</v>
      </c>
      <c r="C318" s="6" t="s">
        <v>471</v>
      </c>
      <c r="D318" s="9" t="s">
        <v>312</v>
      </c>
      <c r="E318" s="9" t="n">
        <v>5739166</v>
      </c>
      <c r="F318" s="9" t="n">
        <v>11955804</v>
      </c>
      <c r="G318" s="9" t="n">
        <v>7</v>
      </c>
      <c r="H318" s="145" t="s">
        <v>33</v>
      </c>
      <c r="I318" s="9"/>
      <c r="J318" s="9" t="n">
        <v>22</v>
      </c>
      <c r="K318" s="145" t="n">
        <v>0</v>
      </c>
      <c r="L318" s="9" t="n">
        <v>297</v>
      </c>
      <c r="M318" s="9" t="n">
        <f aca="false">G318*0.095</f>
        <v>0.665</v>
      </c>
      <c r="N318" s="9" t="n">
        <f aca="false">L318-M318</f>
        <v>296.335</v>
      </c>
      <c r="O318" s="9" t="n">
        <v>1.04</v>
      </c>
      <c r="P318" s="9" t="n">
        <f aca="false">N318*O318</f>
        <v>308.1884</v>
      </c>
      <c r="Q318" s="9" t="n">
        <v>16</v>
      </c>
      <c r="R318" s="9" t="n">
        <f aca="false">P318*Q318</f>
        <v>4931.0144</v>
      </c>
      <c r="S318" s="9" t="n">
        <f aca="false">P318*3</f>
        <v>924.5652</v>
      </c>
      <c r="T318" s="9" t="n">
        <f aca="false">P318*2</f>
        <v>616.3768</v>
      </c>
      <c r="U318" s="9"/>
      <c r="V318" s="9" t="n">
        <f aca="false">+R318+S318+T318</f>
        <v>6471.9564</v>
      </c>
      <c r="W318" s="20" t="n">
        <f aca="false">V318-T318</f>
        <v>5855.5796</v>
      </c>
      <c r="X318" s="43" t="n">
        <f aca="false">V318-S318-T318</f>
        <v>4931.0144</v>
      </c>
      <c r="Y318" s="9" t="s">
        <v>313</v>
      </c>
      <c r="Z318" s="20" t="s">
        <v>35</v>
      </c>
      <c r="AA318" s="20" t="s">
        <v>18</v>
      </c>
      <c r="AB318" s="20"/>
      <c r="AC318" s="20"/>
    </row>
    <row r="319" customFormat="false" ht="15.75" hidden="false" customHeight="true" outlineLevel="0" collapsed="false">
      <c r="A319" s="20" t="s">
        <v>315</v>
      </c>
      <c r="B319" s="143" t="s">
        <v>206</v>
      </c>
      <c r="C319" s="6" t="s">
        <v>472</v>
      </c>
      <c r="D319" s="9" t="s">
        <v>312</v>
      </c>
      <c r="E319" s="9" t="n">
        <v>5739167</v>
      </c>
      <c r="F319" s="9" t="n">
        <v>11955805</v>
      </c>
      <c r="G319" s="9" t="n">
        <v>20</v>
      </c>
      <c r="H319" s="145" t="s">
        <v>33</v>
      </c>
      <c r="I319" s="9"/>
      <c r="J319" s="9" t="n">
        <v>22</v>
      </c>
      <c r="K319" s="145" t="n">
        <v>0</v>
      </c>
      <c r="L319" s="9" t="n">
        <v>910</v>
      </c>
      <c r="M319" s="9" t="n">
        <f aca="false">G319*0.095</f>
        <v>1.9</v>
      </c>
      <c r="N319" s="9" t="n">
        <f aca="false">L319-M319</f>
        <v>908.1</v>
      </c>
      <c r="O319" s="9" t="n">
        <v>1.04</v>
      </c>
      <c r="P319" s="9" t="n">
        <f aca="false">N319*O319</f>
        <v>944.424</v>
      </c>
      <c r="Q319" s="9" t="n">
        <v>16</v>
      </c>
      <c r="R319" s="9" t="n">
        <f aca="false">P319*Q319</f>
        <v>15110.784</v>
      </c>
      <c r="S319" s="9" t="n">
        <f aca="false">P319*3</f>
        <v>2833.272</v>
      </c>
      <c r="T319" s="9" t="n">
        <f aca="false">P319*2</f>
        <v>1888.848</v>
      </c>
      <c r="U319" s="9"/>
      <c r="V319" s="9" t="n">
        <f aca="false">+R319+S319+T319</f>
        <v>19832.904</v>
      </c>
      <c r="W319" s="20" t="n">
        <f aca="false">V319-T319</f>
        <v>17944.056</v>
      </c>
      <c r="X319" s="43" t="n">
        <f aca="false">V319-S319-T319</f>
        <v>15110.784</v>
      </c>
      <c r="Y319" s="9" t="s">
        <v>313</v>
      </c>
      <c r="Z319" s="20" t="s">
        <v>35</v>
      </c>
      <c r="AA319" s="20" t="s">
        <v>18</v>
      </c>
      <c r="AB319" s="20"/>
      <c r="AC319" s="20"/>
    </row>
    <row r="320" customFormat="false" ht="15.75" hidden="false" customHeight="true" outlineLevel="0" collapsed="false">
      <c r="A320" s="20" t="s">
        <v>315</v>
      </c>
      <c r="B320" s="143" t="s">
        <v>206</v>
      </c>
      <c r="C320" s="6" t="s">
        <v>473</v>
      </c>
      <c r="D320" s="9" t="s">
        <v>312</v>
      </c>
      <c r="E320" s="9" t="n">
        <v>5739168</v>
      </c>
      <c r="F320" s="9" t="n">
        <v>11955806</v>
      </c>
      <c r="G320" s="9" t="n">
        <v>7</v>
      </c>
      <c r="H320" s="145" t="s">
        <v>33</v>
      </c>
      <c r="I320" s="9"/>
      <c r="J320" s="9" t="n">
        <v>22</v>
      </c>
      <c r="K320" s="145" t="n">
        <v>0</v>
      </c>
      <c r="L320" s="9" t="n">
        <v>299</v>
      </c>
      <c r="M320" s="9" t="n">
        <f aca="false">G320*0.095</f>
        <v>0.665</v>
      </c>
      <c r="N320" s="9" t="n">
        <f aca="false">L320-M320</f>
        <v>298.335</v>
      </c>
      <c r="O320" s="9" t="n">
        <v>1.04</v>
      </c>
      <c r="P320" s="9" t="n">
        <f aca="false">N320*O320</f>
        <v>310.2684</v>
      </c>
      <c r="Q320" s="9" t="n">
        <v>16</v>
      </c>
      <c r="R320" s="9" t="n">
        <f aca="false">P320*Q320</f>
        <v>4964.2944</v>
      </c>
      <c r="S320" s="9" t="n">
        <f aca="false">P320*3</f>
        <v>930.8052</v>
      </c>
      <c r="T320" s="9" t="n">
        <f aca="false">P320*2</f>
        <v>620.5368</v>
      </c>
      <c r="U320" s="9"/>
      <c r="V320" s="9" t="n">
        <f aca="false">+R320+S320+T320</f>
        <v>6515.6364</v>
      </c>
      <c r="W320" s="20" t="n">
        <f aca="false">V320-T320</f>
        <v>5895.0996</v>
      </c>
      <c r="X320" s="43" t="n">
        <f aca="false">V320-S320-T320</f>
        <v>4964.2944</v>
      </c>
      <c r="Y320" s="9" t="s">
        <v>313</v>
      </c>
      <c r="Z320" s="20" t="s">
        <v>35</v>
      </c>
      <c r="AA320" s="20" t="s">
        <v>18</v>
      </c>
      <c r="AB320" s="20"/>
      <c r="AC320" s="20"/>
    </row>
    <row r="321" customFormat="false" ht="15.75" hidden="false" customHeight="true" outlineLevel="0" collapsed="false">
      <c r="A321" s="20" t="s">
        <v>315</v>
      </c>
      <c r="B321" s="143" t="s">
        <v>206</v>
      </c>
      <c r="C321" s="6" t="s">
        <v>474</v>
      </c>
      <c r="D321" s="9" t="s">
        <v>312</v>
      </c>
      <c r="E321" s="9" t="n">
        <v>5739169</v>
      </c>
      <c r="F321" s="9" t="n">
        <v>11955810</v>
      </c>
      <c r="G321" s="9" t="n">
        <v>18</v>
      </c>
      <c r="H321" s="145" t="s">
        <v>33</v>
      </c>
      <c r="I321" s="9"/>
      <c r="J321" s="9" t="n">
        <v>22</v>
      </c>
      <c r="K321" s="145" t="n">
        <v>0</v>
      </c>
      <c r="L321" s="9" t="n">
        <v>785</v>
      </c>
      <c r="M321" s="9" t="n">
        <f aca="false">G321*0.095</f>
        <v>1.71</v>
      </c>
      <c r="N321" s="9" t="n">
        <f aca="false">L321-M321</f>
        <v>783.29</v>
      </c>
      <c r="O321" s="9" t="n">
        <v>1.04</v>
      </c>
      <c r="P321" s="9" t="n">
        <f aca="false">N321*O321</f>
        <v>814.6216</v>
      </c>
      <c r="Q321" s="9" t="n">
        <v>16</v>
      </c>
      <c r="R321" s="9" t="n">
        <f aca="false">P321*Q321</f>
        <v>13033.9456</v>
      </c>
      <c r="S321" s="9" t="n">
        <f aca="false">P321*3</f>
        <v>2443.8648</v>
      </c>
      <c r="T321" s="9" t="n">
        <f aca="false">P321*2</f>
        <v>1629.2432</v>
      </c>
      <c r="U321" s="9"/>
      <c r="V321" s="9" t="n">
        <f aca="false">+R321+S321+T321</f>
        <v>17107.0536</v>
      </c>
      <c r="W321" s="20" t="n">
        <f aca="false">V321-T321</f>
        <v>15477.8104</v>
      </c>
      <c r="X321" s="43" t="n">
        <f aca="false">V321-S321-T321</f>
        <v>13033.9456</v>
      </c>
      <c r="Y321" s="9" t="s">
        <v>313</v>
      </c>
      <c r="Z321" s="20" t="s">
        <v>35</v>
      </c>
      <c r="AA321" s="20" t="s">
        <v>18</v>
      </c>
      <c r="AB321" s="20"/>
      <c r="AC321" s="20"/>
    </row>
    <row r="322" customFormat="false" ht="15.75" hidden="false" customHeight="true" outlineLevel="0" collapsed="false">
      <c r="A322" s="20" t="s">
        <v>315</v>
      </c>
      <c r="B322" s="143" t="s">
        <v>206</v>
      </c>
      <c r="C322" s="6" t="s">
        <v>475</v>
      </c>
      <c r="D322" s="9" t="s">
        <v>312</v>
      </c>
      <c r="E322" s="9" t="n">
        <v>5739170</v>
      </c>
      <c r="F322" s="9" t="n">
        <v>11955809</v>
      </c>
      <c r="G322" s="9" t="n">
        <v>20</v>
      </c>
      <c r="H322" s="145" t="s">
        <v>33</v>
      </c>
      <c r="I322" s="9"/>
      <c r="J322" s="9" t="n">
        <v>22</v>
      </c>
      <c r="K322" s="145" t="n">
        <v>0</v>
      </c>
      <c r="L322" s="9" t="n">
        <v>860</v>
      </c>
      <c r="M322" s="9" t="n">
        <f aca="false">G322*0.095</f>
        <v>1.9</v>
      </c>
      <c r="N322" s="9" t="n">
        <f aca="false">L322-M322</f>
        <v>858.1</v>
      </c>
      <c r="O322" s="9" t="n">
        <v>1.04</v>
      </c>
      <c r="P322" s="9" t="n">
        <f aca="false">N322*O322</f>
        <v>892.424</v>
      </c>
      <c r="Q322" s="9" t="n">
        <v>16</v>
      </c>
      <c r="R322" s="9" t="n">
        <f aca="false">P322*Q322</f>
        <v>14278.784</v>
      </c>
      <c r="S322" s="9" t="n">
        <f aca="false">P322*3</f>
        <v>2677.272</v>
      </c>
      <c r="T322" s="9" t="n">
        <f aca="false">P322*2</f>
        <v>1784.848</v>
      </c>
      <c r="U322" s="9"/>
      <c r="V322" s="9" t="n">
        <f aca="false">+R322+S322+T322</f>
        <v>18740.904</v>
      </c>
      <c r="W322" s="20" t="n">
        <f aca="false">V322-T322</f>
        <v>16956.056</v>
      </c>
      <c r="X322" s="43" t="n">
        <f aca="false">V322-S322-T322</f>
        <v>14278.784</v>
      </c>
      <c r="Y322" s="9" t="s">
        <v>313</v>
      </c>
      <c r="Z322" s="20" t="s">
        <v>35</v>
      </c>
      <c r="AA322" s="20" t="s">
        <v>18</v>
      </c>
      <c r="AB322" s="20"/>
      <c r="AC322" s="20"/>
    </row>
    <row r="323" customFormat="false" ht="15.75" hidden="false" customHeight="true" outlineLevel="0" collapsed="false">
      <c r="A323" s="20" t="s">
        <v>315</v>
      </c>
      <c r="B323" s="143" t="s">
        <v>206</v>
      </c>
      <c r="C323" s="6" t="s">
        <v>476</v>
      </c>
      <c r="D323" s="9" t="s">
        <v>312</v>
      </c>
      <c r="E323" s="9" t="n">
        <v>5739171</v>
      </c>
      <c r="F323" s="9" t="n">
        <v>11955811</v>
      </c>
      <c r="G323" s="9" t="n">
        <v>20</v>
      </c>
      <c r="H323" s="145" t="s">
        <v>33</v>
      </c>
      <c r="I323" s="9"/>
      <c r="J323" s="9" t="n">
        <v>22</v>
      </c>
      <c r="K323" s="145" t="n">
        <v>0</v>
      </c>
      <c r="L323" s="9" t="n">
        <v>889</v>
      </c>
      <c r="M323" s="9" t="n">
        <f aca="false">G323*0.095</f>
        <v>1.9</v>
      </c>
      <c r="N323" s="9" t="n">
        <f aca="false">L323-M323</f>
        <v>887.1</v>
      </c>
      <c r="O323" s="9" t="n">
        <v>1.04</v>
      </c>
      <c r="P323" s="9" t="n">
        <f aca="false">N323*O323</f>
        <v>922.584</v>
      </c>
      <c r="Q323" s="9" t="n">
        <v>16</v>
      </c>
      <c r="R323" s="9" t="n">
        <f aca="false">P323*Q323</f>
        <v>14761.344</v>
      </c>
      <c r="S323" s="9" t="n">
        <f aca="false">P323*3</f>
        <v>2767.752</v>
      </c>
      <c r="T323" s="9" t="n">
        <f aca="false">P323*2</f>
        <v>1845.168</v>
      </c>
      <c r="U323" s="9"/>
      <c r="V323" s="9" t="n">
        <f aca="false">+R323+S323+T323</f>
        <v>19374.264</v>
      </c>
      <c r="W323" s="20" t="n">
        <f aca="false">V323-T323</f>
        <v>17529.096</v>
      </c>
      <c r="X323" s="43" t="n">
        <f aca="false">V323-S323-T323</f>
        <v>14761.344</v>
      </c>
      <c r="Y323" s="9" t="s">
        <v>313</v>
      </c>
      <c r="Z323" s="20" t="s">
        <v>35</v>
      </c>
      <c r="AA323" s="20" t="s">
        <v>18</v>
      </c>
      <c r="AB323" s="20"/>
      <c r="AC323" s="20"/>
    </row>
    <row r="324" customFormat="false" ht="15.75" hidden="false" customHeight="true" outlineLevel="0" collapsed="false">
      <c r="A324" s="20" t="s">
        <v>315</v>
      </c>
      <c r="B324" s="143" t="s">
        <v>206</v>
      </c>
      <c r="C324" s="6" t="s">
        <v>477</v>
      </c>
      <c r="D324" s="9" t="s">
        <v>312</v>
      </c>
      <c r="E324" s="9" t="n">
        <v>5739172</v>
      </c>
      <c r="F324" s="9" t="n">
        <v>11955814</v>
      </c>
      <c r="G324" s="9" t="n">
        <v>20</v>
      </c>
      <c r="H324" s="145" t="s">
        <v>33</v>
      </c>
      <c r="I324" s="9"/>
      <c r="J324" s="9" t="n">
        <v>22</v>
      </c>
      <c r="K324" s="145" t="n">
        <v>0</v>
      </c>
      <c r="L324" s="9" t="n">
        <v>898</v>
      </c>
      <c r="M324" s="9" t="n">
        <f aca="false">G324*0.095</f>
        <v>1.9</v>
      </c>
      <c r="N324" s="9" t="n">
        <f aca="false">L324-M324</f>
        <v>896.1</v>
      </c>
      <c r="O324" s="9" t="n">
        <v>1.04</v>
      </c>
      <c r="P324" s="9" t="n">
        <f aca="false">N324*O324</f>
        <v>931.944</v>
      </c>
      <c r="Q324" s="9" t="n">
        <v>16</v>
      </c>
      <c r="R324" s="9" t="n">
        <f aca="false">P324*Q324</f>
        <v>14911.104</v>
      </c>
      <c r="S324" s="9" t="n">
        <f aca="false">P324*3</f>
        <v>2795.832</v>
      </c>
      <c r="T324" s="9" t="n">
        <f aca="false">P324*2</f>
        <v>1863.888</v>
      </c>
      <c r="U324" s="9"/>
      <c r="V324" s="9" t="n">
        <f aca="false">+R324+S324+T324</f>
        <v>19570.824</v>
      </c>
      <c r="W324" s="20" t="n">
        <f aca="false">V324-T324</f>
        <v>17706.936</v>
      </c>
      <c r="X324" s="43" t="n">
        <f aca="false">V324-S324-T324</f>
        <v>14911.104</v>
      </c>
      <c r="Y324" s="9" t="s">
        <v>313</v>
      </c>
      <c r="Z324" s="20" t="s">
        <v>35</v>
      </c>
      <c r="AA324" s="20" t="s">
        <v>18</v>
      </c>
      <c r="AB324" s="20"/>
      <c r="AC324" s="20"/>
    </row>
    <row r="325" customFormat="false" ht="15.75" hidden="false" customHeight="true" outlineLevel="0" collapsed="false">
      <c r="A325" s="20" t="s">
        <v>315</v>
      </c>
      <c r="B325" s="143" t="s">
        <v>206</v>
      </c>
      <c r="C325" s="6" t="s">
        <v>478</v>
      </c>
      <c r="D325" s="9" t="s">
        <v>312</v>
      </c>
      <c r="E325" s="9" t="n">
        <v>5739173</v>
      </c>
      <c r="F325" s="9" t="n">
        <v>11955807</v>
      </c>
      <c r="G325" s="9" t="n">
        <v>20</v>
      </c>
      <c r="H325" s="145" t="s">
        <v>33</v>
      </c>
      <c r="I325" s="9"/>
      <c r="J325" s="9" t="n">
        <v>22</v>
      </c>
      <c r="K325" s="145" t="n">
        <v>0</v>
      </c>
      <c r="L325" s="9" t="n">
        <v>988</v>
      </c>
      <c r="M325" s="9" t="n">
        <f aca="false">G325*0.095</f>
        <v>1.9</v>
      </c>
      <c r="N325" s="9" t="n">
        <f aca="false">L325-M325</f>
        <v>986.1</v>
      </c>
      <c r="O325" s="9" t="n">
        <v>1.04</v>
      </c>
      <c r="P325" s="9" t="n">
        <f aca="false">N325*O325</f>
        <v>1025.544</v>
      </c>
      <c r="Q325" s="9" t="n">
        <v>16</v>
      </c>
      <c r="R325" s="9" t="n">
        <f aca="false">P325*Q325</f>
        <v>16408.704</v>
      </c>
      <c r="S325" s="9" t="n">
        <f aca="false">P325*3</f>
        <v>3076.632</v>
      </c>
      <c r="T325" s="9" t="n">
        <f aca="false">P325*2</f>
        <v>2051.088</v>
      </c>
      <c r="U325" s="9"/>
      <c r="V325" s="9" t="n">
        <f aca="false">+R325+S325+T325</f>
        <v>21536.424</v>
      </c>
      <c r="W325" s="20" t="n">
        <f aca="false">V325-T325</f>
        <v>19485.336</v>
      </c>
      <c r="X325" s="43" t="n">
        <f aca="false">V325-S325-T325</f>
        <v>16408.704</v>
      </c>
      <c r="Y325" s="9" t="s">
        <v>313</v>
      </c>
      <c r="Z325" s="20" t="s">
        <v>35</v>
      </c>
      <c r="AA325" s="20" t="s">
        <v>18</v>
      </c>
      <c r="AB325" s="20"/>
      <c r="AC325" s="20"/>
    </row>
    <row r="326" customFormat="false" ht="15.75" hidden="false" customHeight="true" outlineLevel="0" collapsed="false">
      <c r="A326" s="20" t="s">
        <v>315</v>
      </c>
      <c r="B326" s="143" t="s">
        <v>206</v>
      </c>
      <c r="C326" s="6" t="s">
        <v>479</v>
      </c>
      <c r="D326" s="9" t="s">
        <v>312</v>
      </c>
      <c r="E326" s="9" t="n">
        <v>5739174</v>
      </c>
      <c r="F326" s="9" t="n">
        <v>11955808</v>
      </c>
      <c r="G326" s="9" t="n">
        <v>14</v>
      </c>
      <c r="H326" s="145" t="s">
        <v>33</v>
      </c>
      <c r="I326" s="9"/>
      <c r="J326" s="9" t="n">
        <v>22</v>
      </c>
      <c r="K326" s="145" t="n">
        <v>0</v>
      </c>
      <c r="L326" s="9" t="n">
        <v>697</v>
      </c>
      <c r="M326" s="9" t="n">
        <f aca="false">G326*0.095</f>
        <v>1.33</v>
      </c>
      <c r="N326" s="9" t="n">
        <f aca="false">L326-M326</f>
        <v>695.67</v>
      </c>
      <c r="O326" s="9" t="n">
        <v>1.04</v>
      </c>
      <c r="P326" s="9" t="n">
        <f aca="false">N326*O326</f>
        <v>723.4968</v>
      </c>
      <c r="Q326" s="9" t="n">
        <v>16</v>
      </c>
      <c r="R326" s="9" t="n">
        <f aca="false">P326*Q326</f>
        <v>11575.9488</v>
      </c>
      <c r="S326" s="9" t="n">
        <f aca="false">P326*3</f>
        <v>2170.4904</v>
      </c>
      <c r="T326" s="9" t="n">
        <f aca="false">P326*2</f>
        <v>1446.9936</v>
      </c>
      <c r="U326" s="9"/>
      <c r="V326" s="9" t="n">
        <f aca="false">+R326+S326+T326</f>
        <v>15193.4328</v>
      </c>
      <c r="W326" s="20" t="n">
        <f aca="false">V326-T326</f>
        <v>13746.4392</v>
      </c>
      <c r="X326" s="43" t="n">
        <f aca="false">V326-S326-T326</f>
        <v>11575.9488</v>
      </c>
      <c r="Y326" s="9" t="s">
        <v>313</v>
      </c>
      <c r="Z326" s="20" t="s">
        <v>35</v>
      </c>
      <c r="AA326" s="20" t="s">
        <v>18</v>
      </c>
      <c r="AB326" s="20"/>
      <c r="AC326" s="20"/>
    </row>
    <row r="327" customFormat="false" ht="15.75" hidden="false" customHeight="true" outlineLevel="0" collapsed="false">
      <c r="A327" s="20" t="s">
        <v>315</v>
      </c>
      <c r="B327" s="143" t="s">
        <v>206</v>
      </c>
      <c r="C327" s="6" t="s">
        <v>480</v>
      </c>
      <c r="D327" s="9" t="s">
        <v>312</v>
      </c>
      <c r="E327" s="9" t="n">
        <v>5739175</v>
      </c>
      <c r="F327" s="9" t="n">
        <v>11955817</v>
      </c>
      <c r="G327" s="9" t="n">
        <v>20</v>
      </c>
      <c r="H327" s="145" t="s">
        <v>33</v>
      </c>
      <c r="I327" s="9"/>
      <c r="J327" s="9" t="n">
        <v>22</v>
      </c>
      <c r="K327" s="145" t="n">
        <v>0</v>
      </c>
      <c r="L327" s="9" t="n">
        <v>906</v>
      </c>
      <c r="M327" s="9" t="n">
        <f aca="false">G327*0.095</f>
        <v>1.9</v>
      </c>
      <c r="N327" s="9" t="n">
        <f aca="false">L327-M327</f>
        <v>904.1</v>
      </c>
      <c r="O327" s="9" t="n">
        <v>1.04</v>
      </c>
      <c r="P327" s="9" t="n">
        <f aca="false">N327*O327</f>
        <v>940.264</v>
      </c>
      <c r="Q327" s="9" t="n">
        <v>16</v>
      </c>
      <c r="R327" s="9" t="n">
        <f aca="false">P327*Q327</f>
        <v>15044.224</v>
      </c>
      <c r="S327" s="9" t="n">
        <f aca="false">P327*3</f>
        <v>2820.792</v>
      </c>
      <c r="T327" s="9" t="n">
        <f aca="false">P327*2</f>
        <v>1880.528</v>
      </c>
      <c r="U327" s="9"/>
      <c r="V327" s="9" t="n">
        <f aca="false">+R327+S327+T327</f>
        <v>19745.544</v>
      </c>
      <c r="W327" s="20" t="n">
        <f aca="false">V327-T327</f>
        <v>17865.016</v>
      </c>
      <c r="X327" s="43" t="n">
        <f aca="false">V327-S327-T327</f>
        <v>15044.224</v>
      </c>
      <c r="Y327" s="9" t="s">
        <v>313</v>
      </c>
      <c r="Z327" s="20" t="s">
        <v>35</v>
      </c>
      <c r="AA327" s="20" t="s">
        <v>18</v>
      </c>
      <c r="AB327" s="20"/>
      <c r="AC327" s="20"/>
    </row>
    <row r="328" customFormat="false" ht="15.75" hidden="false" customHeight="true" outlineLevel="0" collapsed="false">
      <c r="A328" s="20" t="s">
        <v>315</v>
      </c>
      <c r="B328" s="143" t="s">
        <v>206</v>
      </c>
      <c r="C328" s="6" t="s">
        <v>481</v>
      </c>
      <c r="D328" s="9" t="s">
        <v>312</v>
      </c>
      <c r="E328" s="9" t="n">
        <v>5739176</v>
      </c>
      <c r="F328" s="9" t="n">
        <v>11955813</v>
      </c>
      <c r="G328" s="9" t="n">
        <v>16</v>
      </c>
      <c r="H328" s="145" t="s">
        <v>33</v>
      </c>
      <c r="I328" s="9"/>
      <c r="J328" s="9" t="n">
        <v>22</v>
      </c>
      <c r="K328" s="145" t="n">
        <v>0</v>
      </c>
      <c r="L328" s="9" t="n">
        <v>710</v>
      </c>
      <c r="M328" s="9" t="n">
        <f aca="false">G328*0.095</f>
        <v>1.52</v>
      </c>
      <c r="N328" s="9" t="n">
        <f aca="false">L328-M328</f>
        <v>708.48</v>
      </c>
      <c r="O328" s="9" t="n">
        <v>1.04</v>
      </c>
      <c r="P328" s="9" t="n">
        <f aca="false">N328*O328</f>
        <v>736.8192</v>
      </c>
      <c r="Q328" s="9" t="n">
        <v>16</v>
      </c>
      <c r="R328" s="9" t="n">
        <f aca="false">P328*Q328</f>
        <v>11789.1072</v>
      </c>
      <c r="S328" s="9" t="n">
        <f aca="false">P328*3</f>
        <v>2210.4576</v>
      </c>
      <c r="T328" s="9" t="n">
        <f aca="false">P328*2</f>
        <v>1473.6384</v>
      </c>
      <c r="U328" s="9"/>
      <c r="V328" s="9" t="n">
        <f aca="false">+R328+S328+T328</f>
        <v>15473.2032</v>
      </c>
      <c r="W328" s="20" t="n">
        <f aca="false">V328-T328</f>
        <v>13999.5648</v>
      </c>
      <c r="X328" s="43" t="n">
        <f aca="false">V328-S328-T328</f>
        <v>11789.1072</v>
      </c>
      <c r="Y328" s="9" t="s">
        <v>313</v>
      </c>
      <c r="Z328" s="20" t="s">
        <v>35</v>
      </c>
      <c r="AA328" s="20" t="s">
        <v>18</v>
      </c>
      <c r="AB328" s="20"/>
      <c r="AC328" s="20"/>
    </row>
    <row r="329" customFormat="false" ht="15.75" hidden="false" customHeight="true" outlineLevel="0" collapsed="false">
      <c r="A329" s="20" t="s">
        <v>315</v>
      </c>
      <c r="B329" s="143" t="s">
        <v>206</v>
      </c>
      <c r="C329" s="6" t="s">
        <v>482</v>
      </c>
      <c r="D329" s="9" t="s">
        <v>312</v>
      </c>
      <c r="E329" s="9" t="n">
        <v>5739177</v>
      </c>
      <c r="F329" s="9" t="n">
        <v>11955815</v>
      </c>
      <c r="G329" s="9" t="n">
        <v>6</v>
      </c>
      <c r="H329" s="145" t="s">
        <v>33</v>
      </c>
      <c r="I329" s="9"/>
      <c r="J329" s="9" t="n">
        <v>22</v>
      </c>
      <c r="K329" s="145" t="n">
        <v>0</v>
      </c>
      <c r="L329" s="9" t="n">
        <v>272</v>
      </c>
      <c r="M329" s="9" t="n">
        <f aca="false">G329*0.095</f>
        <v>0.57</v>
      </c>
      <c r="N329" s="9" t="n">
        <f aca="false">L329-M329</f>
        <v>271.43</v>
      </c>
      <c r="O329" s="9" t="n">
        <v>1.04</v>
      </c>
      <c r="P329" s="9" t="n">
        <f aca="false">N329*O329</f>
        <v>282.2872</v>
      </c>
      <c r="Q329" s="9" t="n">
        <v>16</v>
      </c>
      <c r="R329" s="9" t="n">
        <f aca="false">P329*Q329</f>
        <v>4516.5952</v>
      </c>
      <c r="S329" s="9" t="n">
        <f aca="false">P329*3</f>
        <v>846.8616</v>
      </c>
      <c r="T329" s="9" t="n">
        <f aca="false">P329*2</f>
        <v>564.5744</v>
      </c>
      <c r="U329" s="9"/>
      <c r="V329" s="9" t="n">
        <f aca="false">+R329+S329+T329</f>
        <v>5928.0312</v>
      </c>
      <c r="W329" s="20" t="n">
        <f aca="false">V329-T329</f>
        <v>5363.4568</v>
      </c>
      <c r="X329" s="43" t="n">
        <f aca="false">V329-S329-T329</f>
        <v>4516.5952</v>
      </c>
      <c r="Y329" s="9" t="s">
        <v>313</v>
      </c>
      <c r="Z329" s="20" t="s">
        <v>35</v>
      </c>
      <c r="AA329" s="20" t="s">
        <v>18</v>
      </c>
      <c r="AB329" s="20"/>
      <c r="AC329" s="20"/>
    </row>
    <row r="330" customFormat="false" ht="13.8" hidden="false" customHeight="false" outlineLevel="0" collapsed="false">
      <c r="A330" s="20" t="s">
        <v>29</v>
      </c>
      <c r="B330" s="143" t="s">
        <v>197</v>
      </c>
      <c r="C330" s="6" t="s">
        <v>483</v>
      </c>
      <c r="D330" s="6" t="s">
        <v>282</v>
      </c>
      <c r="E330" s="6" t="n">
        <v>5788952</v>
      </c>
      <c r="F330" s="8" t="n">
        <v>11956006</v>
      </c>
      <c r="G330" s="8" t="n">
        <v>18</v>
      </c>
      <c r="H330" s="145" t="s">
        <v>33</v>
      </c>
      <c r="I330" s="168"/>
      <c r="J330" s="169" t="n">
        <v>25</v>
      </c>
      <c r="K330" s="145" t="n">
        <v>0</v>
      </c>
      <c r="L330" s="8" t="n">
        <v>921</v>
      </c>
      <c r="M330" s="149" t="n">
        <f aca="false">+G330*0.095</f>
        <v>1.71</v>
      </c>
      <c r="N330" s="149" t="n">
        <f aca="false">+L330-M330</f>
        <v>919.29</v>
      </c>
      <c r="O330" s="149" t="n">
        <v>1</v>
      </c>
      <c r="P330" s="149" t="n">
        <f aca="false">+N330*O330</f>
        <v>919.29</v>
      </c>
      <c r="Q330" s="149" t="n">
        <v>16</v>
      </c>
      <c r="R330" s="149" t="n">
        <f aca="false">+P330*Q330</f>
        <v>14708.64</v>
      </c>
      <c r="S330" s="149" t="n">
        <f aca="false">+P330*3</f>
        <v>2757.87</v>
      </c>
      <c r="T330" s="149" t="n">
        <f aca="false">+P330*2</f>
        <v>1838.58</v>
      </c>
      <c r="U330" s="149"/>
      <c r="V330" s="6" t="n">
        <f aca="false">+R330+S330+T330</f>
        <v>19305.09</v>
      </c>
      <c r="W330" s="20" t="n">
        <f aca="false">V330-T330</f>
        <v>17466.51</v>
      </c>
      <c r="X330" s="43" t="n">
        <f aca="false">V330-S330-T330</f>
        <v>14708.64</v>
      </c>
      <c r="Y330" s="6" t="s">
        <v>282</v>
      </c>
      <c r="Z330" s="20" t="s">
        <v>35</v>
      </c>
      <c r="AA330" s="20" t="s">
        <v>18</v>
      </c>
    </row>
    <row r="331" customFormat="false" ht="13.8" hidden="false" customHeight="false" outlineLevel="0" collapsed="false">
      <c r="A331" s="20" t="s">
        <v>29</v>
      </c>
      <c r="B331" s="143" t="s">
        <v>197</v>
      </c>
      <c r="C331" s="6" t="s">
        <v>484</v>
      </c>
      <c r="D331" s="6" t="s">
        <v>282</v>
      </c>
      <c r="E331" s="6" t="n">
        <v>5788953</v>
      </c>
      <c r="F331" s="8" t="n">
        <v>11956007</v>
      </c>
      <c r="G331" s="8" t="n">
        <v>12</v>
      </c>
      <c r="H331" s="145" t="s">
        <v>33</v>
      </c>
      <c r="I331" s="168"/>
      <c r="J331" s="8" t="n">
        <v>25</v>
      </c>
      <c r="K331" s="145" t="n">
        <v>0</v>
      </c>
      <c r="L331" s="8" t="n">
        <v>584</v>
      </c>
      <c r="M331" s="149" t="n">
        <f aca="false">+G331*0.095</f>
        <v>1.14</v>
      </c>
      <c r="N331" s="149" t="n">
        <f aca="false">+L331-M331</f>
        <v>582.86</v>
      </c>
      <c r="O331" s="149" t="n">
        <v>1</v>
      </c>
      <c r="P331" s="149" t="n">
        <f aca="false">+N331*O331</f>
        <v>582.86</v>
      </c>
      <c r="Q331" s="149" t="n">
        <v>16</v>
      </c>
      <c r="R331" s="149" t="n">
        <f aca="false">+P331*Q331</f>
        <v>9325.76</v>
      </c>
      <c r="S331" s="149" t="n">
        <f aca="false">+P331*3</f>
        <v>1748.58</v>
      </c>
      <c r="T331" s="149" t="n">
        <f aca="false">+P331*2</f>
        <v>1165.72</v>
      </c>
      <c r="U331" s="149"/>
      <c r="V331" s="6" t="n">
        <f aca="false">+R331+S331+T331</f>
        <v>12240.06</v>
      </c>
      <c r="W331" s="20" t="n">
        <f aca="false">V331-T331</f>
        <v>11074.34</v>
      </c>
      <c r="X331" s="43" t="n">
        <f aca="false">V331-S331-T331</f>
        <v>9325.76</v>
      </c>
      <c r="Y331" s="6" t="s">
        <v>282</v>
      </c>
      <c r="Z331" s="20" t="s">
        <v>35</v>
      </c>
      <c r="AA331" s="20" t="s">
        <v>18</v>
      </c>
    </row>
    <row r="332" customFormat="false" ht="13.8" hidden="false" customHeight="false" outlineLevel="0" collapsed="false">
      <c r="A332" s="20" t="s">
        <v>29</v>
      </c>
      <c r="B332" s="143" t="s">
        <v>197</v>
      </c>
      <c r="C332" s="6" t="s">
        <v>485</v>
      </c>
      <c r="D332" s="6" t="s">
        <v>282</v>
      </c>
      <c r="E332" s="6" t="n">
        <v>5788954</v>
      </c>
      <c r="F332" s="8" t="n">
        <v>11956008</v>
      </c>
      <c r="G332" s="8" t="n">
        <v>10</v>
      </c>
      <c r="H332" s="145" t="s">
        <v>33</v>
      </c>
      <c r="I332" s="168"/>
      <c r="J332" s="8" t="n">
        <v>25</v>
      </c>
      <c r="K332" s="145" t="n">
        <v>0</v>
      </c>
      <c r="L332" s="8" t="n">
        <v>456</v>
      </c>
      <c r="M332" s="149" t="n">
        <f aca="false">+G332*0.095</f>
        <v>0.95</v>
      </c>
      <c r="N332" s="149" t="n">
        <f aca="false">+L332-M332</f>
        <v>455.05</v>
      </c>
      <c r="O332" s="149" t="n">
        <v>1</v>
      </c>
      <c r="P332" s="149" t="n">
        <f aca="false">+N332*O332</f>
        <v>455.05</v>
      </c>
      <c r="Q332" s="149" t="n">
        <v>16</v>
      </c>
      <c r="R332" s="149" t="n">
        <f aca="false">+P332*Q332</f>
        <v>7280.8</v>
      </c>
      <c r="S332" s="149" t="n">
        <f aca="false">+P332*3</f>
        <v>1365.15</v>
      </c>
      <c r="T332" s="149" t="n">
        <f aca="false">+P332*2</f>
        <v>910.1</v>
      </c>
      <c r="U332" s="149"/>
      <c r="V332" s="6" t="n">
        <f aca="false">+R332+S332+T332</f>
        <v>9556.05</v>
      </c>
      <c r="W332" s="20" t="n">
        <f aca="false">V332-T332</f>
        <v>8645.95</v>
      </c>
      <c r="X332" s="43" t="n">
        <f aca="false">V332-S332-T332</f>
        <v>7280.8</v>
      </c>
      <c r="Y332" s="6" t="s">
        <v>282</v>
      </c>
      <c r="Z332" s="20" t="s">
        <v>35</v>
      </c>
      <c r="AA332" s="20" t="s">
        <v>18</v>
      </c>
    </row>
    <row r="333" customFormat="false" ht="13.8" hidden="false" customHeight="false" outlineLevel="0" collapsed="false">
      <c r="A333" s="20" t="s">
        <v>29</v>
      </c>
      <c r="B333" s="143" t="s">
        <v>197</v>
      </c>
      <c r="C333" s="6" t="s">
        <v>486</v>
      </c>
      <c r="D333" s="6" t="s">
        <v>282</v>
      </c>
      <c r="E333" s="6" t="n">
        <v>5788955</v>
      </c>
      <c r="F333" s="8" t="n">
        <v>11956009</v>
      </c>
      <c r="G333" s="8" t="n">
        <v>16</v>
      </c>
      <c r="H333" s="145" t="s">
        <v>33</v>
      </c>
      <c r="I333" s="168"/>
      <c r="J333" s="8" t="n">
        <v>25</v>
      </c>
      <c r="K333" s="145" t="n">
        <v>0</v>
      </c>
      <c r="L333" s="8" t="n">
        <v>848</v>
      </c>
      <c r="M333" s="149" t="n">
        <f aca="false">+G333*0.095</f>
        <v>1.52</v>
      </c>
      <c r="N333" s="149" t="n">
        <f aca="false">+L333-M333</f>
        <v>846.48</v>
      </c>
      <c r="O333" s="149" t="n">
        <v>1</v>
      </c>
      <c r="P333" s="149" t="n">
        <f aca="false">+N333*O333</f>
        <v>846.48</v>
      </c>
      <c r="Q333" s="149" t="n">
        <v>16</v>
      </c>
      <c r="R333" s="149" t="n">
        <f aca="false">+P333*Q333</f>
        <v>13543.68</v>
      </c>
      <c r="S333" s="149" t="n">
        <f aca="false">+P333*3</f>
        <v>2539.44</v>
      </c>
      <c r="T333" s="149" t="n">
        <f aca="false">+P333*2</f>
        <v>1692.96</v>
      </c>
      <c r="U333" s="149"/>
      <c r="V333" s="6" t="n">
        <f aca="false">+R333+S333+T333</f>
        <v>17776.08</v>
      </c>
      <c r="W333" s="20" t="n">
        <f aca="false">V333-T333</f>
        <v>16083.12</v>
      </c>
      <c r="X333" s="43" t="n">
        <f aca="false">V333-S333-T333</f>
        <v>13543.68</v>
      </c>
      <c r="Y333" s="6" t="s">
        <v>282</v>
      </c>
      <c r="Z333" s="20" t="s">
        <v>35</v>
      </c>
      <c r="AA333" s="20" t="s">
        <v>18</v>
      </c>
    </row>
    <row r="334" customFormat="false" ht="13.8" hidden="false" customHeight="false" outlineLevel="0" collapsed="false">
      <c r="A334" s="20" t="s">
        <v>29</v>
      </c>
      <c r="B334" s="143" t="s">
        <v>197</v>
      </c>
      <c r="C334" s="6" t="s">
        <v>487</v>
      </c>
      <c r="D334" s="6" t="s">
        <v>282</v>
      </c>
      <c r="E334" s="6" t="n">
        <v>5788956</v>
      </c>
      <c r="F334" s="8" t="n">
        <v>11956010</v>
      </c>
      <c r="G334" s="8" t="n">
        <v>8</v>
      </c>
      <c r="H334" s="145" t="s">
        <v>33</v>
      </c>
      <c r="I334" s="168"/>
      <c r="J334" s="8" t="n">
        <v>25</v>
      </c>
      <c r="K334" s="145" t="n">
        <v>0</v>
      </c>
      <c r="L334" s="8" t="n">
        <v>415</v>
      </c>
      <c r="M334" s="149" t="n">
        <f aca="false">+G334*0.095</f>
        <v>0.76</v>
      </c>
      <c r="N334" s="149" t="n">
        <f aca="false">+L334-M334</f>
        <v>414.24</v>
      </c>
      <c r="O334" s="149" t="n">
        <v>1</v>
      </c>
      <c r="P334" s="149" t="n">
        <f aca="false">+N334*O334</f>
        <v>414.24</v>
      </c>
      <c r="Q334" s="149" t="n">
        <v>16</v>
      </c>
      <c r="R334" s="149" t="n">
        <f aca="false">+P334*Q334</f>
        <v>6627.84</v>
      </c>
      <c r="S334" s="149" t="n">
        <f aca="false">+P334*3</f>
        <v>1242.72</v>
      </c>
      <c r="T334" s="149" t="n">
        <f aca="false">+P334*2</f>
        <v>828.48</v>
      </c>
      <c r="U334" s="149"/>
      <c r="V334" s="6" t="n">
        <f aca="false">+R334+S334+T334</f>
        <v>8699.04</v>
      </c>
      <c r="W334" s="20" t="n">
        <f aca="false">V334-T334</f>
        <v>7870.56</v>
      </c>
      <c r="X334" s="43" t="n">
        <f aca="false">V334-S334-T334</f>
        <v>6627.84</v>
      </c>
      <c r="Y334" s="6" t="s">
        <v>282</v>
      </c>
      <c r="Z334" s="20" t="s">
        <v>35</v>
      </c>
      <c r="AA334" s="20" t="s">
        <v>18</v>
      </c>
    </row>
    <row r="335" customFormat="false" ht="13.8" hidden="false" customHeight="false" outlineLevel="0" collapsed="false">
      <c r="A335" s="20" t="s">
        <v>29</v>
      </c>
      <c r="B335" s="143" t="s">
        <v>197</v>
      </c>
      <c r="C335" s="6" t="s">
        <v>488</v>
      </c>
      <c r="D335" s="6" t="s">
        <v>282</v>
      </c>
      <c r="E335" s="6" t="n">
        <v>5788957</v>
      </c>
      <c r="F335" s="8" t="n">
        <v>11956011</v>
      </c>
      <c r="G335" s="8" t="n">
        <v>8</v>
      </c>
      <c r="H335" s="145" t="s">
        <v>33</v>
      </c>
      <c r="I335" s="168"/>
      <c r="J335" s="8" t="n">
        <v>25</v>
      </c>
      <c r="K335" s="145" t="n">
        <v>0</v>
      </c>
      <c r="L335" s="8" t="n">
        <v>411</v>
      </c>
      <c r="M335" s="149" t="n">
        <f aca="false">+G335*0.095</f>
        <v>0.76</v>
      </c>
      <c r="N335" s="149" t="n">
        <f aca="false">+L335-M335</f>
        <v>410.24</v>
      </c>
      <c r="O335" s="149" t="n">
        <v>1</v>
      </c>
      <c r="P335" s="149" t="n">
        <f aca="false">+N335*O335</f>
        <v>410.24</v>
      </c>
      <c r="Q335" s="149" t="n">
        <v>16</v>
      </c>
      <c r="R335" s="149" t="n">
        <f aca="false">+P335*Q335</f>
        <v>6563.84</v>
      </c>
      <c r="S335" s="149" t="n">
        <f aca="false">+P335*3</f>
        <v>1230.72</v>
      </c>
      <c r="T335" s="149" t="n">
        <f aca="false">+P335*2</f>
        <v>820.48</v>
      </c>
      <c r="U335" s="149"/>
      <c r="V335" s="6" t="n">
        <f aca="false">+R335+S335+T335</f>
        <v>8615.04</v>
      </c>
      <c r="W335" s="20" t="n">
        <f aca="false">V335-T335</f>
        <v>7794.56</v>
      </c>
      <c r="X335" s="43" t="n">
        <f aca="false">V335-S335-T335</f>
        <v>6563.84</v>
      </c>
      <c r="Y335" s="6" t="s">
        <v>282</v>
      </c>
      <c r="Z335" s="20" t="s">
        <v>35</v>
      </c>
      <c r="AA335" s="20" t="s">
        <v>18</v>
      </c>
    </row>
    <row r="336" customFormat="false" ht="13.8" hidden="false" customHeight="false" outlineLevel="0" collapsed="false">
      <c r="A336" s="20" t="s">
        <v>29</v>
      </c>
      <c r="B336" s="143" t="s">
        <v>197</v>
      </c>
      <c r="C336" s="6" t="s">
        <v>489</v>
      </c>
      <c r="D336" s="6" t="s">
        <v>282</v>
      </c>
      <c r="E336" s="6" t="n">
        <v>5788958</v>
      </c>
      <c r="F336" s="8" t="n">
        <v>11956012</v>
      </c>
      <c r="G336" s="8" t="n">
        <v>6</v>
      </c>
      <c r="H336" s="145" t="s">
        <v>33</v>
      </c>
      <c r="I336" s="168"/>
      <c r="J336" s="8" t="n">
        <v>25</v>
      </c>
      <c r="K336" s="145" t="n">
        <v>0</v>
      </c>
      <c r="L336" s="8" t="n">
        <v>327</v>
      </c>
      <c r="M336" s="149" t="n">
        <f aca="false">+G336*0.095</f>
        <v>0.57</v>
      </c>
      <c r="N336" s="149" t="n">
        <f aca="false">+L336-M336</f>
        <v>326.43</v>
      </c>
      <c r="O336" s="149" t="n">
        <v>1</v>
      </c>
      <c r="P336" s="149" t="n">
        <f aca="false">+N336*O336</f>
        <v>326.43</v>
      </c>
      <c r="Q336" s="149" t="n">
        <v>16</v>
      </c>
      <c r="R336" s="149" t="n">
        <f aca="false">+P336*Q336</f>
        <v>5222.88</v>
      </c>
      <c r="S336" s="149" t="n">
        <f aca="false">+P336*3</f>
        <v>979.29</v>
      </c>
      <c r="T336" s="149" t="n">
        <f aca="false">+P336*2</f>
        <v>652.86</v>
      </c>
      <c r="U336" s="149"/>
      <c r="V336" s="6" t="n">
        <f aca="false">+R336+S336+T336</f>
        <v>6855.03</v>
      </c>
      <c r="W336" s="20" t="n">
        <f aca="false">V336-T336</f>
        <v>6202.17</v>
      </c>
      <c r="X336" s="43" t="n">
        <f aca="false">V336-S336-T336</f>
        <v>5222.88</v>
      </c>
      <c r="Y336" s="6" t="s">
        <v>282</v>
      </c>
      <c r="Z336" s="20" t="s">
        <v>35</v>
      </c>
      <c r="AA336" s="20" t="s">
        <v>18</v>
      </c>
    </row>
    <row r="337" customFormat="false" ht="13.8" hidden="false" customHeight="false" outlineLevel="0" collapsed="false">
      <c r="A337" s="20" t="s">
        <v>29</v>
      </c>
      <c r="B337" s="143" t="s">
        <v>197</v>
      </c>
      <c r="C337" s="6" t="s">
        <v>490</v>
      </c>
      <c r="D337" s="6" t="s">
        <v>282</v>
      </c>
      <c r="E337" s="6" t="n">
        <v>5788959</v>
      </c>
      <c r="F337" s="8" t="n">
        <v>11956013</v>
      </c>
      <c r="G337" s="8" t="n">
        <v>16</v>
      </c>
      <c r="H337" s="145" t="s">
        <v>33</v>
      </c>
      <c r="I337" s="168"/>
      <c r="J337" s="8" t="n">
        <v>25</v>
      </c>
      <c r="K337" s="145" t="n">
        <v>0</v>
      </c>
      <c r="L337" s="8" t="n">
        <v>804</v>
      </c>
      <c r="M337" s="149" t="n">
        <f aca="false">+G337*0.095</f>
        <v>1.52</v>
      </c>
      <c r="N337" s="149" t="n">
        <f aca="false">+L337-M337</f>
        <v>802.48</v>
      </c>
      <c r="O337" s="149" t="n">
        <v>1</v>
      </c>
      <c r="P337" s="149" t="n">
        <f aca="false">+N337*O337</f>
        <v>802.48</v>
      </c>
      <c r="Q337" s="149" t="n">
        <v>16</v>
      </c>
      <c r="R337" s="149" t="n">
        <f aca="false">+P337*Q337</f>
        <v>12839.68</v>
      </c>
      <c r="S337" s="149" t="n">
        <f aca="false">+P337*3</f>
        <v>2407.44</v>
      </c>
      <c r="T337" s="149" t="n">
        <f aca="false">+P337*2</f>
        <v>1604.96</v>
      </c>
      <c r="U337" s="149"/>
      <c r="V337" s="6" t="n">
        <f aca="false">+R337+S337+T337</f>
        <v>16852.08</v>
      </c>
      <c r="W337" s="20" t="n">
        <f aca="false">V337-T337</f>
        <v>15247.12</v>
      </c>
      <c r="X337" s="43" t="n">
        <f aca="false">V337-S337-T337</f>
        <v>12839.68</v>
      </c>
      <c r="Y337" s="6" t="s">
        <v>282</v>
      </c>
      <c r="Z337" s="20" t="s">
        <v>35</v>
      </c>
      <c r="AA337" s="20" t="s">
        <v>18</v>
      </c>
    </row>
    <row r="338" customFormat="false" ht="15.75" hidden="false" customHeight="true" outlineLevel="0" collapsed="false">
      <c r="A338" s="20" t="s">
        <v>29</v>
      </c>
      <c r="B338" s="143" t="s">
        <v>197</v>
      </c>
      <c r="C338" s="6" t="s">
        <v>491</v>
      </c>
      <c r="D338" s="6" t="s">
        <v>282</v>
      </c>
      <c r="E338" s="6" t="n">
        <v>5788960</v>
      </c>
      <c r="F338" s="8" t="n">
        <v>11956015</v>
      </c>
      <c r="G338" s="8" t="n">
        <v>4</v>
      </c>
      <c r="H338" s="145" t="s">
        <v>33</v>
      </c>
      <c r="I338" s="168"/>
      <c r="J338" s="8" t="n">
        <v>25</v>
      </c>
      <c r="K338" s="145" t="n">
        <v>0</v>
      </c>
      <c r="L338" s="8" t="n">
        <v>206</v>
      </c>
      <c r="M338" s="149" t="n">
        <f aca="false">+G338*0.095</f>
        <v>0.38</v>
      </c>
      <c r="N338" s="149" t="n">
        <f aca="false">+L338-M338</f>
        <v>205.62</v>
      </c>
      <c r="O338" s="149" t="n">
        <v>1</v>
      </c>
      <c r="P338" s="149" t="n">
        <f aca="false">+N338*O338</f>
        <v>205.62</v>
      </c>
      <c r="Q338" s="149" t="n">
        <v>16</v>
      </c>
      <c r="R338" s="149" t="n">
        <f aca="false">+P338*Q338</f>
        <v>3289.92</v>
      </c>
      <c r="S338" s="149" t="n">
        <f aca="false">+P338*3</f>
        <v>616.86</v>
      </c>
      <c r="T338" s="149" t="n">
        <f aca="false">+P338*2</f>
        <v>411.24</v>
      </c>
      <c r="U338" s="149"/>
      <c r="V338" s="6" t="n">
        <f aca="false">+R338+S338+T338</f>
        <v>4318.02</v>
      </c>
      <c r="W338" s="20" t="n">
        <f aca="false">V338-T338</f>
        <v>3906.78</v>
      </c>
      <c r="X338" s="43" t="n">
        <f aca="false">V338-S338-T338</f>
        <v>3289.92</v>
      </c>
      <c r="Y338" s="6" t="s">
        <v>282</v>
      </c>
      <c r="Z338" s="20" t="s">
        <v>35</v>
      </c>
      <c r="AA338" s="20" t="s">
        <v>18</v>
      </c>
    </row>
    <row r="339" customFormat="false" ht="15.75" hidden="false" customHeight="true" outlineLevel="0" collapsed="false">
      <c r="A339" s="20" t="s">
        <v>29</v>
      </c>
      <c r="B339" s="143" t="s">
        <v>197</v>
      </c>
      <c r="C339" s="6" t="s">
        <v>492</v>
      </c>
      <c r="D339" s="6" t="s">
        <v>282</v>
      </c>
      <c r="E339" s="6" t="n">
        <v>5788961</v>
      </c>
      <c r="F339" s="8" t="n">
        <v>11955907</v>
      </c>
      <c r="G339" s="8" t="n">
        <v>14</v>
      </c>
      <c r="H339" s="145" t="s">
        <v>33</v>
      </c>
      <c r="I339" s="168"/>
      <c r="J339" s="8" t="n">
        <v>25</v>
      </c>
      <c r="K339" s="145" t="n">
        <v>0</v>
      </c>
      <c r="L339" s="8" t="n">
        <v>757</v>
      </c>
      <c r="M339" s="149" t="n">
        <f aca="false">+G339*0.095</f>
        <v>1.33</v>
      </c>
      <c r="N339" s="149" t="n">
        <f aca="false">+L339-M339</f>
        <v>755.67</v>
      </c>
      <c r="O339" s="149" t="n">
        <v>1</v>
      </c>
      <c r="P339" s="149" t="n">
        <f aca="false">+N339*O339</f>
        <v>755.67</v>
      </c>
      <c r="Q339" s="149" t="n">
        <v>16</v>
      </c>
      <c r="R339" s="149" t="n">
        <f aca="false">+P339*Q339</f>
        <v>12090.72</v>
      </c>
      <c r="S339" s="149" t="n">
        <f aca="false">+P339*3</f>
        <v>2267.01</v>
      </c>
      <c r="T339" s="149" t="n">
        <f aca="false">+P339*2</f>
        <v>1511.34</v>
      </c>
      <c r="U339" s="149"/>
      <c r="V339" s="6" t="n">
        <f aca="false">+R339+S339+T339</f>
        <v>15869.07</v>
      </c>
      <c r="W339" s="20" t="n">
        <f aca="false">V339-T339</f>
        <v>14357.73</v>
      </c>
      <c r="X339" s="43" t="n">
        <f aca="false">V339-S339-T339</f>
        <v>12090.72</v>
      </c>
      <c r="Y339" s="6" t="s">
        <v>282</v>
      </c>
      <c r="Z339" s="20" t="s">
        <v>35</v>
      </c>
      <c r="AA339" s="20" t="s">
        <v>18</v>
      </c>
    </row>
    <row r="340" customFormat="false" ht="15.75" hidden="false" customHeight="true" outlineLevel="0" collapsed="false">
      <c r="A340" s="20" t="s">
        <v>29</v>
      </c>
      <c r="B340" s="143" t="s">
        <v>197</v>
      </c>
      <c r="C340" s="6" t="s">
        <v>493</v>
      </c>
      <c r="D340" s="6" t="s">
        <v>282</v>
      </c>
      <c r="E340" s="6" t="n">
        <v>5788962</v>
      </c>
      <c r="F340" s="8" t="n">
        <v>11956016</v>
      </c>
      <c r="G340" s="8" t="n">
        <v>24</v>
      </c>
      <c r="H340" s="145" t="s">
        <v>33</v>
      </c>
      <c r="I340" s="168"/>
      <c r="J340" s="8" t="n">
        <v>25</v>
      </c>
      <c r="K340" s="145" t="n">
        <v>0</v>
      </c>
      <c r="L340" s="8" t="n">
        <v>1238</v>
      </c>
      <c r="M340" s="149" t="n">
        <f aca="false">+G340*0.095</f>
        <v>2.28</v>
      </c>
      <c r="N340" s="149" t="n">
        <f aca="false">+L340-M340</f>
        <v>1235.72</v>
      </c>
      <c r="O340" s="149" t="n">
        <v>1</v>
      </c>
      <c r="P340" s="149" t="n">
        <f aca="false">+N340*O340</f>
        <v>1235.72</v>
      </c>
      <c r="Q340" s="149" t="n">
        <v>16</v>
      </c>
      <c r="R340" s="149" t="n">
        <f aca="false">+P340*Q340</f>
        <v>19771.52</v>
      </c>
      <c r="S340" s="149" t="n">
        <f aca="false">+P340*3</f>
        <v>3707.16</v>
      </c>
      <c r="T340" s="149" t="n">
        <f aca="false">+P340*2</f>
        <v>2471.44</v>
      </c>
      <c r="U340" s="149"/>
      <c r="V340" s="6" t="n">
        <f aca="false">+R340+S340+T340</f>
        <v>25950.12</v>
      </c>
      <c r="W340" s="20" t="n">
        <f aca="false">V340-T340</f>
        <v>23478.68</v>
      </c>
      <c r="X340" s="43" t="n">
        <f aca="false">V340-S340-T340</f>
        <v>19771.52</v>
      </c>
      <c r="Y340" s="6" t="s">
        <v>282</v>
      </c>
      <c r="Z340" s="20" t="s">
        <v>35</v>
      </c>
      <c r="AA340" s="20" t="s">
        <v>18</v>
      </c>
    </row>
    <row r="341" customFormat="false" ht="15.75" hidden="false" customHeight="true" outlineLevel="0" collapsed="false">
      <c r="A341" s="20" t="s">
        <v>29</v>
      </c>
      <c r="B341" s="143" t="s">
        <v>197</v>
      </c>
      <c r="C341" s="6" t="s">
        <v>494</v>
      </c>
      <c r="D341" s="6" t="s">
        <v>282</v>
      </c>
      <c r="E341" s="6" t="n">
        <v>5788963</v>
      </c>
      <c r="F341" s="8" t="n">
        <v>11955908</v>
      </c>
      <c r="G341" s="8" t="n">
        <v>8</v>
      </c>
      <c r="H341" s="145" t="s">
        <v>33</v>
      </c>
      <c r="I341" s="168"/>
      <c r="J341" s="8" t="n">
        <v>25</v>
      </c>
      <c r="K341" s="145" t="n">
        <v>0</v>
      </c>
      <c r="L341" s="8" t="n">
        <v>423</v>
      </c>
      <c r="M341" s="149" t="n">
        <f aca="false">+G341*0.095</f>
        <v>0.76</v>
      </c>
      <c r="N341" s="149" t="n">
        <f aca="false">+L341-M341</f>
        <v>422.24</v>
      </c>
      <c r="O341" s="149" t="n">
        <v>1</v>
      </c>
      <c r="P341" s="149" t="n">
        <f aca="false">+N341*O341</f>
        <v>422.24</v>
      </c>
      <c r="Q341" s="149" t="n">
        <v>16</v>
      </c>
      <c r="R341" s="149" t="n">
        <f aca="false">+P341*Q341</f>
        <v>6755.84</v>
      </c>
      <c r="S341" s="149" t="n">
        <f aca="false">+P341*3</f>
        <v>1266.72</v>
      </c>
      <c r="T341" s="149" t="n">
        <f aca="false">+P341*2</f>
        <v>844.48</v>
      </c>
      <c r="U341" s="149"/>
      <c r="V341" s="6" t="n">
        <f aca="false">+R341+S341+T341</f>
        <v>8867.04</v>
      </c>
      <c r="W341" s="20" t="n">
        <f aca="false">V341-T341</f>
        <v>8022.56</v>
      </c>
      <c r="X341" s="43" t="n">
        <f aca="false">V341-S341-T341</f>
        <v>6755.84</v>
      </c>
      <c r="Y341" s="6" t="s">
        <v>282</v>
      </c>
      <c r="Z341" s="20" t="s">
        <v>35</v>
      </c>
      <c r="AA341" s="20" t="s">
        <v>18</v>
      </c>
    </row>
    <row r="342" customFormat="false" ht="15.75" hidden="false" customHeight="true" outlineLevel="0" collapsed="false">
      <c r="A342" s="20" t="s">
        <v>29</v>
      </c>
      <c r="B342" s="143" t="s">
        <v>197</v>
      </c>
      <c r="C342" s="6" t="s">
        <v>495</v>
      </c>
      <c r="D342" s="6" t="s">
        <v>282</v>
      </c>
      <c r="E342" s="6" t="n">
        <v>5788964</v>
      </c>
      <c r="F342" s="8" t="n">
        <v>11956017</v>
      </c>
      <c r="G342" s="8" t="n">
        <v>18</v>
      </c>
      <c r="H342" s="145" t="s">
        <v>33</v>
      </c>
      <c r="I342" s="168"/>
      <c r="J342" s="8" t="n">
        <v>25</v>
      </c>
      <c r="K342" s="145" t="n">
        <v>0</v>
      </c>
      <c r="L342" s="8" t="n">
        <v>884</v>
      </c>
      <c r="M342" s="149" t="n">
        <f aca="false">+G342*0.095</f>
        <v>1.71</v>
      </c>
      <c r="N342" s="149" t="n">
        <f aca="false">+L342-M342</f>
        <v>882.29</v>
      </c>
      <c r="O342" s="149" t="n">
        <v>1</v>
      </c>
      <c r="P342" s="149" t="n">
        <f aca="false">+N342*O342</f>
        <v>882.29</v>
      </c>
      <c r="Q342" s="149" t="n">
        <v>16</v>
      </c>
      <c r="R342" s="149" t="n">
        <f aca="false">+P342*Q342</f>
        <v>14116.64</v>
      </c>
      <c r="S342" s="149" t="n">
        <f aca="false">+P342*3</f>
        <v>2646.87</v>
      </c>
      <c r="T342" s="149" t="n">
        <f aca="false">+P342*2</f>
        <v>1764.58</v>
      </c>
      <c r="U342" s="149"/>
      <c r="V342" s="6" t="n">
        <f aca="false">+R342+S342+T342</f>
        <v>18528.09</v>
      </c>
      <c r="W342" s="20" t="n">
        <f aca="false">V342-T342</f>
        <v>16763.51</v>
      </c>
      <c r="X342" s="43" t="n">
        <f aca="false">V342-S342-T342</f>
        <v>14116.64</v>
      </c>
      <c r="Y342" s="6" t="s">
        <v>282</v>
      </c>
      <c r="Z342" s="20" t="s">
        <v>35</v>
      </c>
      <c r="AA342" s="20" t="s">
        <v>18</v>
      </c>
    </row>
    <row r="343" customFormat="false" ht="15.75" hidden="false" customHeight="true" outlineLevel="0" collapsed="false">
      <c r="A343" s="20" t="s">
        <v>29</v>
      </c>
      <c r="B343" s="143" t="s">
        <v>197</v>
      </c>
      <c r="C343" s="6" t="s">
        <v>496</v>
      </c>
      <c r="D343" s="6" t="s">
        <v>282</v>
      </c>
      <c r="E343" s="6" t="n">
        <v>5788965</v>
      </c>
      <c r="F343" s="8" t="n">
        <v>11956014</v>
      </c>
      <c r="G343" s="8" t="n">
        <v>24</v>
      </c>
      <c r="H343" s="145" t="s">
        <v>33</v>
      </c>
      <c r="I343" s="168"/>
      <c r="J343" s="8" t="n">
        <v>25</v>
      </c>
      <c r="K343" s="145" t="n">
        <v>0</v>
      </c>
      <c r="L343" s="8" t="n">
        <v>1227</v>
      </c>
      <c r="M343" s="149" t="n">
        <f aca="false">+G343*0.095</f>
        <v>2.28</v>
      </c>
      <c r="N343" s="149" t="n">
        <f aca="false">+L343-M343</f>
        <v>1224.72</v>
      </c>
      <c r="O343" s="149" t="n">
        <v>1</v>
      </c>
      <c r="P343" s="149" t="n">
        <f aca="false">+N343*O343</f>
        <v>1224.72</v>
      </c>
      <c r="Q343" s="149" t="n">
        <v>16</v>
      </c>
      <c r="R343" s="149" t="n">
        <f aca="false">+P343*Q343</f>
        <v>19595.52</v>
      </c>
      <c r="S343" s="149" t="n">
        <f aca="false">+P343*3</f>
        <v>3674.16</v>
      </c>
      <c r="T343" s="149" t="n">
        <f aca="false">+P343*2</f>
        <v>2449.44</v>
      </c>
      <c r="U343" s="149"/>
      <c r="V343" s="6" t="n">
        <f aca="false">+R343+S343+T343</f>
        <v>25719.12</v>
      </c>
      <c r="W343" s="20" t="n">
        <f aca="false">V343-T343</f>
        <v>23269.68</v>
      </c>
      <c r="X343" s="43" t="n">
        <f aca="false">V343-S343-T343</f>
        <v>19595.52</v>
      </c>
      <c r="Y343" s="6" t="s">
        <v>282</v>
      </c>
      <c r="Z343" s="20" t="s">
        <v>35</v>
      </c>
      <c r="AA343" s="20" t="s">
        <v>18</v>
      </c>
    </row>
    <row r="344" customFormat="false" ht="15.75" hidden="false" customHeight="true" outlineLevel="0" collapsed="false">
      <c r="A344" s="20" t="s">
        <v>29</v>
      </c>
      <c r="B344" s="143" t="s">
        <v>197</v>
      </c>
      <c r="C344" s="6" t="s">
        <v>497</v>
      </c>
      <c r="D344" s="6" t="s">
        <v>282</v>
      </c>
      <c r="E344" s="6" t="n">
        <v>5788966</v>
      </c>
      <c r="F344" s="8" t="n">
        <v>11956018</v>
      </c>
      <c r="G344" s="8" t="n">
        <v>8</v>
      </c>
      <c r="H344" s="145" t="s">
        <v>33</v>
      </c>
      <c r="I344" s="168"/>
      <c r="J344" s="8" t="n">
        <v>25</v>
      </c>
      <c r="K344" s="145" t="n">
        <v>0</v>
      </c>
      <c r="L344" s="8" t="n">
        <v>381</v>
      </c>
      <c r="M344" s="149" t="n">
        <f aca="false">+G344*0.095</f>
        <v>0.76</v>
      </c>
      <c r="N344" s="149" t="n">
        <f aca="false">+L344-M344</f>
        <v>380.24</v>
      </c>
      <c r="O344" s="149" t="n">
        <v>1</v>
      </c>
      <c r="P344" s="149" t="n">
        <f aca="false">+N344*O344</f>
        <v>380.24</v>
      </c>
      <c r="Q344" s="149" t="n">
        <v>16</v>
      </c>
      <c r="R344" s="149" t="n">
        <f aca="false">+P344*Q344</f>
        <v>6083.84</v>
      </c>
      <c r="S344" s="149" t="n">
        <f aca="false">+P344*3</f>
        <v>1140.72</v>
      </c>
      <c r="T344" s="149" t="n">
        <f aca="false">+P344*2</f>
        <v>760.48</v>
      </c>
      <c r="U344" s="149"/>
      <c r="V344" s="6" t="n">
        <f aca="false">+R344+S344+T344</f>
        <v>7985.04</v>
      </c>
      <c r="W344" s="20" t="n">
        <f aca="false">V344-T344</f>
        <v>7224.56</v>
      </c>
      <c r="X344" s="43" t="n">
        <f aca="false">V344-S344-T344</f>
        <v>6083.84</v>
      </c>
      <c r="Y344" s="6" t="s">
        <v>282</v>
      </c>
      <c r="Z344" s="20" t="s">
        <v>35</v>
      </c>
      <c r="AA344" s="20" t="s">
        <v>18</v>
      </c>
    </row>
    <row r="345" customFormat="false" ht="15.75" hidden="false" customHeight="true" outlineLevel="0" collapsed="false">
      <c r="A345" s="20" t="s">
        <v>29</v>
      </c>
      <c r="B345" s="143" t="s">
        <v>197</v>
      </c>
      <c r="C345" s="6" t="s">
        <v>498</v>
      </c>
      <c r="D345" s="6" t="s">
        <v>282</v>
      </c>
      <c r="E345" s="6" t="n">
        <v>5788967</v>
      </c>
      <c r="F345" s="8" t="n">
        <v>11956019</v>
      </c>
      <c r="G345" s="8" t="n">
        <v>8</v>
      </c>
      <c r="H345" s="145" t="s">
        <v>33</v>
      </c>
      <c r="I345" s="168"/>
      <c r="J345" s="8" t="n">
        <v>25</v>
      </c>
      <c r="K345" s="145" t="n">
        <v>0</v>
      </c>
      <c r="L345" s="8" t="n">
        <v>399</v>
      </c>
      <c r="M345" s="149" t="n">
        <f aca="false">+G345*0.095</f>
        <v>0.76</v>
      </c>
      <c r="N345" s="149" t="n">
        <f aca="false">+L345-M345</f>
        <v>398.24</v>
      </c>
      <c r="O345" s="149" t="n">
        <v>1</v>
      </c>
      <c r="P345" s="149" t="n">
        <f aca="false">+N345*O345</f>
        <v>398.24</v>
      </c>
      <c r="Q345" s="149" t="n">
        <v>16</v>
      </c>
      <c r="R345" s="149" t="n">
        <f aca="false">+P345*Q345</f>
        <v>6371.84</v>
      </c>
      <c r="S345" s="149" t="n">
        <f aca="false">+P345*3</f>
        <v>1194.72</v>
      </c>
      <c r="T345" s="149" t="n">
        <f aca="false">+P345*2</f>
        <v>796.48</v>
      </c>
      <c r="U345" s="149"/>
      <c r="V345" s="6" t="n">
        <f aca="false">+R345+S345+T345</f>
        <v>8363.04</v>
      </c>
      <c r="W345" s="20" t="n">
        <f aca="false">V345-T345</f>
        <v>7566.56</v>
      </c>
      <c r="X345" s="43" t="n">
        <f aca="false">V345-S345-T345</f>
        <v>6371.84</v>
      </c>
      <c r="Y345" s="6" t="s">
        <v>282</v>
      </c>
      <c r="Z345" s="20" t="s">
        <v>35</v>
      </c>
      <c r="AA345" s="20" t="s">
        <v>18</v>
      </c>
    </row>
    <row r="346" customFormat="false" ht="15.75" hidden="false" customHeight="true" outlineLevel="0" collapsed="false">
      <c r="A346" s="20" t="s">
        <v>29</v>
      </c>
      <c r="B346" s="143" t="s">
        <v>197</v>
      </c>
      <c r="C346" s="6" t="s">
        <v>499</v>
      </c>
      <c r="D346" s="6" t="s">
        <v>282</v>
      </c>
      <c r="E346" s="6" t="n">
        <v>5788968</v>
      </c>
      <c r="F346" s="8" t="n">
        <v>11956020</v>
      </c>
      <c r="G346" s="8" t="n">
        <v>2</v>
      </c>
      <c r="H346" s="145" t="s">
        <v>33</v>
      </c>
      <c r="I346" s="168"/>
      <c r="J346" s="8" t="n">
        <v>25</v>
      </c>
      <c r="K346" s="145" t="n">
        <v>0</v>
      </c>
      <c r="L346" s="8" t="n">
        <v>93</v>
      </c>
      <c r="M346" s="149" t="n">
        <f aca="false">+G346*0.095</f>
        <v>0.19</v>
      </c>
      <c r="N346" s="149" t="n">
        <f aca="false">+L346-M346</f>
        <v>92.81</v>
      </c>
      <c r="O346" s="149" t="n">
        <v>1</v>
      </c>
      <c r="P346" s="149" t="n">
        <f aca="false">+N346*O346</f>
        <v>92.81</v>
      </c>
      <c r="Q346" s="149" t="n">
        <v>16</v>
      </c>
      <c r="R346" s="149" t="n">
        <f aca="false">+P346*Q346</f>
        <v>1484.96</v>
      </c>
      <c r="S346" s="149" t="n">
        <f aca="false">+P346*3</f>
        <v>278.43</v>
      </c>
      <c r="T346" s="149" t="n">
        <f aca="false">+P346*2</f>
        <v>185.62</v>
      </c>
      <c r="U346" s="149"/>
      <c r="V346" s="6" t="n">
        <f aca="false">+R346+S346+T346</f>
        <v>1949.01</v>
      </c>
      <c r="W346" s="20" t="n">
        <f aca="false">V346-T346</f>
        <v>1763.39</v>
      </c>
      <c r="X346" s="43" t="n">
        <f aca="false">V346-S346-T346</f>
        <v>1484.96</v>
      </c>
      <c r="Y346" s="6" t="s">
        <v>282</v>
      </c>
      <c r="Z346" s="20" t="s">
        <v>35</v>
      </c>
      <c r="AA346" s="20" t="s">
        <v>18</v>
      </c>
    </row>
    <row r="347" customFormat="false" ht="15.75" hidden="false" customHeight="true" outlineLevel="0" collapsed="false">
      <c r="A347" s="20" t="s">
        <v>29</v>
      </c>
      <c r="B347" s="143" t="s">
        <v>197</v>
      </c>
      <c r="C347" s="6" t="s">
        <v>500</v>
      </c>
      <c r="D347" s="6" t="s">
        <v>282</v>
      </c>
      <c r="E347" s="6" t="n">
        <v>5788969</v>
      </c>
      <c r="F347" s="8" t="n">
        <v>11956021</v>
      </c>
      <c r="G347" s="8" t="n">
        <v>10</v>
      </c>
      <c r="H347" s="145" t="s">
        <v>33</v>
      </c>
      <c r="I347" s="168"/>
      <c r="J347" s="8" t="n">
        <v>25</v>
      </c>
      <c r="K347" s="145" t="n">
        <v>0</v>
      </c>
      <c r="L347" s="8" t="n">
        <v>474</v>
      </c>
      <c r="M347" s="149" t="n">
        <f aca="false">+G347*0.095</f>
        <v>0.95</v>
      </c>
      <c r="N347" s="149" t="n">
        <f aca="false">+L347-M347</f>
        <v>473.05</v>
      </c>
      <c r="O347" s="149" t="n">
        <v>1</v>
      </c>
      <c r="P347" s="149" t="n">
        <f aca="false">+N347*O347</f>
        <v>473.05</v>
      </c>
      <c r="Q347" s="149" t="n">
        <v>16</v>
      </c>
      <c r="R347" s="149" t="n">
        <f aca="false">+P347*Q347</f>
        <v>7568.8</v>
      </c>
      <c r="S347" s="149" t="n">
        <f aca="false">+P347*3</f>
        <v>1419.15</v>
      </c>
      <c r="T347" s="149" t="n">
        <f aca="false">+P347*2</f>
        <v>946.1</v>
      </c>
      <c r="U347" s="149"/>
      <c r="V347" s="6" t="n">
        <f aca="false">+R347+S347+T347</f>
        <v>9934.05</v>
      </c>
      <c r="W347" s="20" t="n">
        <f aca="false">V347-T347</f>
        <v>8987.95</v>
      </c>
      <c r="X347" s="43" t="n">
        <f aca="false">V347-S347-T347</f>
        <v>7568.8</v>
      </c>
      <c r="Y347" s="6" t="s">
        <v>282</v>
      </c>
      <c r="Z347" s="20" t="s">
        <v>35</v>
      </c>
      <c r="AA347" s="20" t="s">
        <v>18</v>
      </c>
    </row>
    <row r="348" customFormat="false" ht="15.75" hidden="false" customHeight="true" outlineLevel="0" collapsed="false">
      <c r="A348" s="20" t="s">
        <v>29</v>
      </c>
      <c r="B348" s="143" t="s">
        <v>197</v>
      </c>
      <c r="C348" s="6" t="s">
        <v>501</v>
      </c>
      <c r="D348" s="6" t="s">
        <v>282</v>
      </c>
      <c r="E348" s="6" t="n">
        <v>5788970</v>
      </c>
      <c r="F348" s="8" t="n">
        <v>11956022</v>
      </c>
      <c r="G348" s="8" t="n">
        <v>4</v>
      </c>
      <c r="H348" s="145" t="s">
        <v>33</v>
      </c>
      <c r="I348" s="168"/>
      <c r="J348" s="8" t="n">
        <v>25</v>
      </c>
      <c r="K348" s="145" t="n">
        <v>0</v>
      </c>
      <c r="L348" s="8" t="n">
        <v>179</v>
      </c>
      <c r="M348" s="149" t="n">
        <f aca="false">+G348*0.095</f>
        <v>0.38</v>
      </c>
      <c r="N348" s="149" t="n">
        <f aca="false">+L348-M348</f>
        <v>178.62</v>
      </c>
      <c r="O348" s="149" t="n">
        <v>1</v>
      </c>
      <c r="P348" s="149" t="n">
        <f aca="false">+N348*O348</f>
        <v>178.62</v>
      </c>
      <c r="Q348" s="149" t="n">
        <v>16</v>
      </c>
      <c r="R348" s="149" t="n">
        <f aca="false">+P348*Q348</f>
        <v>2857.92</v>
      </c>
      <c r="S348" s="149" t="n">
        <f aca="false">+P348*3</f>
        <v>535.86</v>
      </c>
      <c r="T348" s="149" t="n">
        <f aca="false">+P348*2</f>
        <v>357.24</v>
      </c>
      <c r="U348" s="149"/>
      <c r="V348" s="6" t="n">
        <f aca="false">+R348+S348+T348</f>
        <v>3751.02</v>
      </c>
      <c r="W348" s="20" t="n">
        <f aca="false">V348-T348</f>
        <v>3393.78</v>
      </c>
      <c r="X348" s="43" t="n">
        <f aca="false">V348-S348-T348</f>
        <v>2857.92</v>
      </c>
      <c r="Y348" s="6" t="s">
        <v>282</v>
      </c>
      <c r="Z348" s="20" t="s">
        <v>35</v>
      </c>
      <c r="AA348" s="20" t="s">
        <v>18</v>
      </c>
    </row>
    <row r="349" customFormat="false" ht="15.75" hidden="false" customHeight="true" outlineLevel="0" collapsed="false">
      <c r="A349" s="20" t="s">
        <v>29</v>
      </c>
      <c r="B349" s="143" t="s">
        <v>197</v>
      </c>
      <c r="C349" s="6" t="s">
        <v>502</v>
      </c>
      <c r="D349" s="6" t="s">
        <v>282</v>
      </c>
      <c r="E349" s="6" t="n">
        <v>5788971</v>
      </c>
      <c r="F349" s="8" t="n">
        <v>11956023</v>
      </c>
      <c r="G349" s="8" t="n">
        <v>4</v>
      </c>
      <c r="H349" s="145" t="s">
        <v>33</v>
      </c>
      <c r="I349" s="168"/>
      <c r="J349" s="8" t="n">
        <v>25</v>
      </c>
      <c r="K349" s="145" t="n">
        <v>0</v>
      </c>
      <c r="L349" s="8" t="n">
        <v>206</v>
      </c>
      <c r="M349" s="149" t="n">
        <f aca="false">+G349*0.095</f>
        <v>0.38</v>
      </c>
      <c r="N349" s="149" t="n">
        <f aca="false">+L349-M349</f>
        <v>205.62</v>
      </c>
      <c r="O349" s="149" t="n">
        <v>1</v>
      </c>
      <c r="P349" s="149" t="n">
        <f aca="false">+N349*O349</f>
        <v>205.62</v>
      </c>
      <c r="Q349" s="149" t="n">
        <v>16</v>
      </c>
      <c r="R349" s="149" t="n">
        <f aca="false">+P349*Q349</f>
        <v>3289.92</v>
      </c>
      <c r="S349" s="149" t="n">
        <f aca="false">+P349*3</f>
        <v>616.86</v>
      </c>
      <c r="T349" s="149" t="n">
        <f aca="false">+P349*2</f>
        <v>411.24</v>
      </c>
      <c r="U349" s="149"/>
      <c r="V349" s="6" t="n">
        <f aca="false">+R349+S349+T349</f>
        <v>4318.02</v>
      </c>
      <c r="W349" s="20" t="n">
        <f aca="false">V349-T349</f>
        <v>3906.78</v>
      </c>
      <c r="X349" s="43" t="n">
        <f aca="false">V349-S349-T349</f>
        <v>3289.92</v>
      </c>
      <c r="Y349" s="6" t="s">
        <v>282</v>
      </c>
      <c r="Z349" s="20" t="s">
        <v>35</v>
      </c>
      <c r="AA349" s="20" t="s">
        <v>18</v>
      </c>
    </row>
    <row r="350" customFormat="false" ht="15.75" hidden="false" customHeight="true" outlineLevel="0" collapsed="false">
      <c r="A350" s="20" t="s">
        <v>29</v>
      </c>
      <c r="B350" s="143" t="s">
        <v>197</v>
      </c>
      <c r="C350" s="6" t="s">
        <v>503</v>
      </c>
      <c r="D350" s="6" t="s">
        <v>282</v>
      </c>
      <c r="E350" s="6" t="n">
        <v>5788972</v>
      </c>
      <c r="F350" s="8" t="n">
        <v>11956024</v>
      </c>
      <c r="G350" s="8" t="n">
        <v>8</v>
      </c>
      <c r="H350" s="145" t="s">
        <v>33</v>
      </c>
      <c r="I350" s="168"/>
      <c r="J350" s="8" t="n">
        <v>25</v>
      </c>
      <c r="K350" s="145" t="n">
        <v>0</v>
      </c>
      <c r="L350" s="8" t="n">
        <v>412</v>
      </c>
      <c r="M350" s="149" t="n">
        <f aca="false">+G350*0.095</f>
        <v>0.76</v>
      </c>
      <c r="N350" s="149" t="n">
        <f aca="false">+L350-M350</f>
        <v>411.24</v>
      </c>
      <c r="O350" s="149" t="n">
        <v>1</v>
      </c>
      <c r="P350" s="149" t="n">
        <f aca="false">+N350*O350</f>
        <v>411.24</v>
      </c>
      <c r="Q350" s="149" t="n">
        <v>16</v>
      </c>
      <c r="R350" s="149" t="n">
        <f aca="false">+P350*Q350</f>
        <v>6579.84</v>
      </c>
      <c r="S350" s="149" t="n">
        <f aca="false">+P350*3</f>
        <v>1233.72</v>
      </c>
      <c r="T350" s="149" t="n">
        <f aca="false">+P350*2</f>
        <v>822.48</v>
      </c>
      <c r="U350" s="149"/>
      <c r="V350" s="6" t="n">
        <f aca="false">+R350+S350+T350</f>
        <v>8636.04</v>
      </c>
      <c r="W350" s="20" t="n">
        <f aca="false">V350-T350</f>
        <v>7813.56</v>
      </c>
      <c r="X350" s="43" t="n">
        <f aca="false">V350-S350-T350</f>
        <v>6579.84</v>
      </c>
      <c r="Y350" s="6" t="s">
        <v>282</v>
      </c>
      <c r="Z350" s="20" t="s">
        <v>35</v>
      </c>
      <c r="AA350" s="20" t="s">
        <v>18</v>
      </c>
    </row>
    <row r="351" customFormat="false" ht="15.75" hidden="false" customHeight="true" outlineLevel="0" collapsed="false">
      <c r="A351" s="20" t="s">
        <v>29</v>
      </c>
      <c r="B351" s="143" t="s">
        <v>197</v>
      </c>
      <c r="C351" s="6" t="s">
        <v>504</v>
      </c>
      <c r="D351" s="6" t="s">
        <v>282</v>
      </c>
      <c r="E351" s="6" t="n">
        <v>5788973</v>
      </c>
      <c r="F351" s="8" t="n">
        <v>11956025</v>
      </c>
      <c r="G351" s="8" t="n">
        <v>4</v>
      </c>
      <c r="H351" s="145" t="s">
        <v>33</v>
      </c>
      <c r="I351" s="168"/>
      <c r="J351" s="8" t="n">
        <v>25</v>
      </c>
      <c r="K351" s="145" t="n">
        <v>0</v>
      </c>
      <c r="L351" s="8" t="n">
        <v>204</v>
      </c>
      <c r="M351" s="149" t="n">
        <f aca="false">+G351*0.095</f>
        <v>0.38</v>
      </c>
      <c r="N351" s="149" t="n">
        <f aca="false">+L351-M351</f>
        <v>203.62</v>
      </c>
      <c r="O351" s="149" t="n">
        <v>1</v>
      </c>
      <c r="P351" s="149" t="n">
        <f aca="false">+N351*O351</f>
        <v>203.62</v>
      </c>
      <c r="Q351" s="149" t="n">
        <v>16</v>
      </c>
      <c r="R351" s="149" t="n">
        <f aca="false">+P351*Q351</f>
        <v>3257.92</v>
      </c>
      <c r="S351" s="149" t="n">
        <f aca="false">+P351*3</f>
        <v>610.86</v>
      </c>
      <c r="T351" s="149" t="n">
        <f aca="false">+P351*2</f>
        <v>407.24</v>
      </c>
      <c r="U351" s="149"/>
      <c r="V351" s="6" t="n">
        <f aca="false">+R351+S351+T351</f>
        <v>4276.02</v>
      </c>
      <c r="W351" s="20" t="n">
        <f aca="false">V351-T351</f>
        <v>3868.78</v>
      </c>
      <c r="X351" s="43" t="n">
        <f aca="false">V351-S351-T351</f>
        <v>3257.92</v>
      </c>
      <c r="Y351" s="6" t="s">
        <v>282</v>
      </c>
      <c r="Z351" s="20" t="s">
        <v>35</v>
      </c>
      <c r="AA351" s="20" t="s">
        <v>18</v>
      </c>
    </row>
    <row r="352" customFormat="false" ht="15.75" hidden="false" customHeight="true" outlineLevel="0" collapsed="false">
      <c r="A352" s="20" t="s">
        <v>29</v>
      </c>
      <c r="B352" s="143" t="s">
        <v>197</v>
      </c>
      <c r="C352" s="6" t="s">
        <v>505</v>
      </c>
      <c r="D352" s="6" t="s">
        <v>282</v>
      </c>
      <c r="E352" s="6" t="n">
        <v>5788974</v>
      </c>
      <c r="F352" s="8" t="n">
        <v>11956026</v>
      </c>
      <c r="G352" s="8" t="n">
        <v>1</v>
      </c>
      <c r="H352" s="145" t="s">
        <v>33</v>
      </c>
      <c r="I352" s="168"/>
      <c r="J352" s="169" t="n">
        <v>25</v>
      </c>
      <c r="K352" s="145" t="n">
        <v>0</v>
      </c>
      <c r="L352" s="8" t="n">
        <v>52</v>
      </c>
      <c r="M352" s="149" t="n">
        <f aca="false">+G352*0.095</f>
        <v>0.095</v>
      </c>
      <c r="N352" s="149" t="n">
        <f aca="false">+L352-M352</f>
        <v>51.905</v>
      </c>
      <c r="O352" s="149" t="n">
        <v>1</v>
      </c>
      <c r="P352" s="149" t="n">
        <f aca="false">+N352*O352</f>
        <v>51.905</v>
      </c>
      <c r="Q352" s="149" t="n">
        <v>16</v>
      </c>
      <c r="R352" s="149" t="n">
        <f aca="false">+P352*Q352</f>
        <v>830.48</v>
      </c>
      <c r="S352" s="149" t="n">
        <f aca="false">+P352*3</f>
        <v>155.715</v>
      </c>
      <c r="T352" s="149" t="n">
        <f aca="false">+P352*2</f>
        <v>103.81</v>
      </c>
      <c r="U352" s="149"/>
      <c r="V352" s="6" t="n">
        <f aca="false">+R352+S352+T352</f>
        <v>1090.005</v>
      </c>
      <c r="W352" s="20" t="n">
        <f aca="false">V352-T352</f>
        <v>986.195</v>
      </c>
      <c r="X352" s="43" t="n">
        <f aca="false">V352-S352-T352</f>
        <v>830.48</v>
      </c>
      <c r="Y352" s="6" t="s">
        <v>282</v>
      </c>
      <c r="Z352" s="20" t="s">
        <v>35</v>
      </c>
      <c r="AA352" s="20" t="s">
        <v>18</v>
      </c>
    </row>
    <row r="353" customFormat="false" ht="15.75" hidden="true" customHeight="true" outlineLevel="0" collapsed="false">
      <c r="A353" s="20" t="s">
        <v>29</v>
      </c>
      <c r="B353" s="143" t="s">
        <v>197</v>
      </c>
      <c r="C353" s="6" t="s">
        <v>505</v>
      </c>
      <c r="D353" s="6" t="s">
        <v>282</v>
      </c>
      <c r="E353" s="6" t="n">
        <v>5788975</v>
      </c>
      <c r="F353" s="8" t="n">
        <v>11956027</v>
      </c>
      <c r="G353" s="8" t="n">
        <v>1</v>
      </c>
      <c r="H353" s="145" t="s">
        <v>122</v>
      </c>
      <c r="I353" s="170"/>
      <c r="J353" s="8" t="n">
        <v>13.7</v>
      </c>
      <c r="K353" s="145" t="n">
        <v>0</v>
      </c>
      <c r="L353" s="8" t="n">
        <v>52</v>
      </c>
      <c r="M353" s="149" t="n">
        <f aca="false">+G353*0.095</f>
        <v>0.095</v>
      </c>
      <c r="N353" s="149" t="n">
        <f aca="false">+L353-M353</f>
        <v>51.905</v>
      </c>
      <c r="O353" s="149" t="n">
        <v>1</v>
      </c>
      <c r="P353" s="149" t="n">
        <f aca="false">+N353*O353</f>
        <v>51.905</v>
      </c>
      <c r="Q353" s="149" t="n">
        <v>19</v>
      </c>
      <c r="R353" s="149" t="n">
        <f aca="false">+P353*Q353</f>
        <v>986.195</v>
      </c>
      <c r="S353" s="149" t="n">
        <f aca="false">+P353*4</f>
        <v>207.62</v>
      </c>
      <c r="T353" s="149" t="n">
        <f aca="false">+P353*2</f>
        <v>103.81</v>
      </c>
      <c r="U353" s="149"/>
      <c r="V353" s="6" t="n">
        <f aca="false">+R353+S353+T353</f>
        <v>1297.625</v>
      </c>
      <c r="W353" s="20" t="n">
        <f aca="false">V353-T353</f>
        <v>1193.815</v>
      </c>
      <c r="X353" s="43" t="n">
        <f aca="false">V353-S353-T353</f>
        <v>986.195</v>
      </c>
      <c r="Y353" s="6" t="s">
        <v>282</v>
      </c>
      <c r="Z353" s="20" t="s">
        <v>35</v>
      </c>
      <c r="AA353" s="20" t="s">
        <v>18</v>
      </c>
    </row>
    <row r="354" customFormat="false" ht="15.75" hidden="false" customHeight="true" outlineLevel="0" collapsed="false">
      <c r="A354" s="20" t="s">
        <v>29</v>
      </c>
      <c r="B354" s="143" t="s">
        <v>197</v>
      </c>
      <c r="C354" s="6" t="s">
        <v>506</v>
      </c>
      <c r="D354" s="6" t="s">
        <v>282</v>
      </c>
      <c r="E354" s="6" t="n">
        <v>5788976</v>
      </c>
      <c r="F354" s="8" t="n">
        <v>11926028</v>
      </c>
      <c r="G354" s="8" t="n">
        <v>2</v>
      </c>
      <c r="H354" s="145" t="s">
        <v>33</v>
      </c>
      <c r="I354" s="168"/>
      <c r="J354" s="169" t="n">
        <v>25</v>
      </c>
      <c r="K354" s="145" t="n">
        <v>0</v>
      </c>
      <c r="L354" s="8" t="n">
        <v>109</v>
      </c>
      <c r="M354" s="149" t="n">
        <f aca="false">+G354*0.095</f>
        <v>0.19</v>
      </c>
      <c r="N354" s="149" t="n">
        <f aca="false">+L354-M354</f>
        <v>108.81</v>
      </c>
      <c r="O354" s="149" t="n">
        <v>1</v>
      </c>
      <c r="P354" s="149" t="n">
        <f aca="false">+N354*O354</f>
        <v>108.81</v>
      </c>
      <c r="Q354" s="149" t="n">
        <v>16</v>
      </c>
      <c r="R354" s="149" t="n">
        <f aca="false">+P354*Q354</f>
        <v>1740.96</v>
      </c>
      <c r="S354" s="149" t="n">
        <f aca="false">+P354*3</f>
        <v>326.43</v>
      </c>
      <c r="T354" s="149" t="n">
        <f aca="false">+P354*2</f>
        <v>217.62</v>
      </c>
      <c r="U354" s="149"/>
      <c r="V354" s="6" t="n">
        <f aca="false">+R354+S354+T354</f>
        <v>2285.01</v>
      </c>
      <c r="W354" s="20" t="n">
        <f aca="false">V354-T354</f>
        <v>2067.39</v>
      </c>
      <c r="X354" s="43" t="n">
        <f aca="false">V354-S354-T354</f>
        <v>1740.96</v>
      </c>
      <c r="Y354" s="6" t="s">
        <v>282</v>
      </c>
      <c r="Z354" s="20" t="s">
        <v>35</v>
      </c>
      <c r="AA354" s="20" t="s">
        <v>18</v>
      </c>
    </row>
    <row r="355" customFormat="false" ht="15.75" hidden="false" customHeight="true" outlineLevel="0" collapsed="false">
      <c r="A355" s="20" t="s">
        <v>29</v>
      </c>
      <c r="B355" s="143" t="s">
        <v>197</v>
      </c>
      <c r="C355" s="6" t="s">
        <v>507</v>
      </c>
      <c r="D355" s="6" t="s">
        <v>282</v>
      </c>
      <c r="E355" s="6" t="n">
        <v>5788977</v>
      </c>
      <c r="F355" s="8" t="n">
        <v>11956029</v>
      </c>
      <c r="G355" s="8" t="n">
        <v>16</v>
      </c>
      <c r="H355" s="145" t="s">
        <v>33</v>
      </c>
      <c r="I355" s="168"/>
      <c r="J355" s="169" t="n">
        <v>25</v>
      </c>
      <c r="K355" s="145" t="n">
        <v>0</v>
      </c>
      <c r="L355" s="8" t="n">
        <v>837</v>
      </c>
      <c r="M355" s="149" t="n">
        <f aca="false">+G355*0.095</f>
        <v>1.52</v>
      </c>
      <c r="N355" s="149" t="n">
        <f aca="false">+L355-M355</f>
        <v>835.48</v>
      </c>
      <c r="O355" s="149" t="n">
        <v>1</v>
      </c>
      <c r="P355" s="149" t="n">
        <f aca="false">+N355*O355</f>
        <v>835.48</v>
      </c>
      <c r="Q355" s="149" t="n">
        <v>16</v>
      </c>
      <c r="R355" s="149" t="n">
        <f aca="false">+P355*Q355</f>
        <v>13367.68</v>
      </c>
      <c r="S355" s="149" t="n">
        <f aca="false">+P355*3</f>
        <v>2506.44</v>
      </c>
      <c r="T355" s="149" t="n">
        <f aca="false">+P355*2</f>
        <v>1670.96</v>
      </c>
      <c r="U355" s="149"/>
      <c r="V355" s="6" t="n">
        <f aca="false">+R355+S355+T355</f>
        <v>17545.08</v>
      </c>
      <c r="W355" s="20" t="n">
        <f aca="false">V355-T355</f>
        <v>15874.12</v>
      </c>
      <c r="X355" s="43" t="n">
        <f aca="false">V355-S355-T355</f>
        <v>13367.68</v>
      </c>
      <c r="Y355" s="6" t="s">
        <v>282</v>
      </c>
      <c r="Z355" s="20" t="s">
        <v>35</v>
      </c>
      <c r="AA355" s="20" t="s">
        <v>18</v>
      </c>
    </row>
    <row r="356" customFormat="false" ht="15.75" hidden="false" customHeight="true" outlineLevel="0" collapsed="false">
      <c r="A356" s="20" t="s">
        <v>29</v>
      </c>
      <c r="B356" s="143" t="s">
        <v>197</v>
      </c>
      <c r="C356" s="6" t="s">
        <v>508</v>
      </c>
      <c r="D356" s="6" t="s">
        <v>282</v>
      </c>
      <c r="E356" s="6" t="n">
        <v>5788978</v>
      </c>
      <c r="F356" s="8" t="n">
        <v>11956030</v>
      </c>
      <c r="G356" s="8" t="n">
        <v>16</v>
      </c>
      <c r="H356" s="145" t="s">
        <v>33</v>
      </c>
      <c r="I356" s="168"/>
      <c r="J356" s="169" t="n">
        <v>25</v>
      </c>
      <c r="K356" s="145" t="n">
        <v>0</v>
      </c>
      <c r="L356" s="8" t="n">
        <v>820</v>
      </c>
      <c r="M356" s="149" t="n">
        <f aca="false">+G356*0.095</f>
        <v>1.52</v>
      </c>
      <c r="N356" s="149" t="n">
        <f aca="false">+L356-M356</f>
        <v>818.48</v>
      </c>
      <c r="O356" s="149" t="n">
        <v>1</v>
      </c>
      <c r="P356" s="149" t="n">
        <f aca="false">+N356*O356</f>
        <v>818.48</v>
      </c>
      <c r="Q356" s="149" t="n">
        <v>16</v>
      </c>
      <c r="R356" s="149" t="n">
        <f aca="false">+P356*Q356</f>
        <v>13095.68</v>
      </c>
      <c r="S356" s="149" t="n">
        <f aca="false">+P356*3</f>
        <v>2455.44</v>
      </c>
      <c r="T356" s="149" t="n">
        <f aca="false">+P356*2</f>
        <v>1636.96</v>
      </c>
      <c r="U356" s="149"/>
      <c r="V356" s="6" t="n">
        <f aca="false">+R356+S356+T356</f>
        <v>17188.08</v>
      </c>
      <c r="W356" s="20" t="n">
        <f aca="false">V356-T356</f>
        <v>15551.12</v>
      </c>
      <c r="X356" s="43" t="n">
        <f aca="false">V356-S356-T356</f>
        <v>13095.68</v>
      </c>
      <c r="Y356" s="6" t="s">
        <v>282</v>
      </c>
      <c r="Z356" s="20" t="s">
        <v>35</v>
      </c>
      <c r="AA356" s="20" t="s">
        <v>18</v>
      </c>
    </row>
    <row r="357" customFormat="false" ht="15.75" hidden="false" customHeight="true" outlineLevel="0" collapsed="false">
      <c r="A357" s="20" t="s">
        <v>29</v>
      </c>
      <c r="B357" s="143" t="s">
        <v>197</v>
      </c>
      <c r="C357" s="6" t="s">
        <v>509</v>
      </c>
      <c r="D357" s="6" t="s">
        <v>282</v>
      </c>
      <c r="E357" s="6" t="n">
        <v>5788979</v>
      </c>
      <c r="F357" s="8" t="n">
        <v>11956031</v>
      </c>
      <c r="G357" s="8" t="n">
        <v>6</v>
      </c>
      <c r="H357" s="145" t="s">
        <v>33</v>
      </c>
      <c r="I357" s="168"/>
      <c r="J357" s="169" t="n">
        <v>25</v>
      </c>
      <c r="K357" s="145" t="n">
        <v>0</v>
      </c>
      <c r="L357" s="8" t="n">
        <v>311</v>
      </c>
      <c r="M357" s="149" t="n">
        <f aca="false">+G357*0.095</f>
        <v>0.57</v>
      </c>
      <c r="N357" s="149" t="n">
        <f aca="false">+L357-M357</f>
        <v>310.43</v>
      </c>
      <c r="O357" s="149" t="n">
        <v>1</v>
      </c>
      <c r="P357" s="149" t="n">
        <f aca="false">+N357*O357</f>
        <v>310.43</v>
      </c>
      <c r="Q357" s="149" t="n">
        <v>16</v>
      </c>
      <c r="R357" s="149" t="n">
        <f aca="false">+P357*Q357</f>
        <v>4966.88</v>
      </c>
      <c r="S357" s="149" t="n">
        <f aca="false">+P357*3</f>
        <v>931.29</v>
      </c>
      <c r="T357" s="149" t="n">
        <f aca="false">+P357*2</f>
        <v>620.86</v>
      </c>
      <c r="U357" s="149"/>
      <c r="V357" s="6" t="n">
        <f aca="false">+R357+S357+T357</f>
        <v>6519.03</v>
      </c>
      <c r="W357" s="20" t="n">
        <f aca="false">V357-T357</f>
        <v>5898.17</v>
      </c>
      <c r="X357" s="43" t="n">
        <f aca="false">V357-S357-T357</f>
        <v>4966.88</v>
      </c>
      <c r="Y357" s="6" t="s">
        <v>282</v>
      </c>
      <c r="Z357" s="20" t="s">
        <v>35</v>
      </c>
      <c r="AA357" s="20" t="s">
        <v>18</v>
      </c>
    </row>
    <row r="358" customFormat="false" ht="15.75" hidden="false" customHeight="true" outlineLevel="0" collapsed="false">
      <c r="A358" s="20" t="s">
        <v>29</v>
      </c>
      <c r="B358" s="143" t="s">
        <v>197</v>
      </c>
      <c r="C358" s="6" t="s">
        <v>510</v>
      </c>
      <c r="D358" s="6" t="s">
        <v>282</v>
      </c>
      <c r="E358" s="6" t="n">
        <v>5788980</v>
      </c>
      <c r="F358" s="8" t="n">
        <v>11956032</v>
      </c>
      <c r="G358" s="8" t="n">
        <v>3</v>
      </c>
      <c r="H358" s="145" t="s">
        <v>33</v>
      </c>
      <c r="I358" s="168"/>
      <c r="J358" s="169" t="n">
        <v>25</v>
      </c>
      <c r="K358" s="145" t="n">
        <v>0</v>
      </c>
      <c r="L358" s="8" t="n">
        <v>172</v>
      </c>
      <c r="M358" s="149" t="n">
        <f aca="false">+G358*0.095</f>
        <v>0.285</v>
      </c>
      <c r="N358" s="149" t="n">
        <f aca="false">+L358-M358</f>
        <v>171.715</v>
      </c>
      <c r="O358" s="149" t="n">
        <v>1</v>
      </c>
      <c r="P358" s="149" t="n">
        <f aca="false">+N358*O358</f>
        <v>171.715</v>
      </c>
      <c r="Q358" s="149" t="n">
        <v>16</v>
      </c>
      <c r="R358" s="149" t="n">
        <f aca="false">+P358*Q358</f>
        <v>2747.44</v>
      </c>
      <c r="S358" s="149" t="n">
        <f aca="false">+P358*3</f>
        <v>515.145</v>
      </c>
      <c r="T358" s="149" t="n">
        <f aca="false">+P358*2</f>
        <v>343.43</v>
      </c>
      <c r="U358" s="149"/>
      <c r="V358" s="6" t="n">
        <f aca="false">+R358+S358+T358</f>
        <v>3606.015</v>
      </c>
      <c r="W358" s="20" t="n">
        <f aca="false">V358-T358</f>
        <v>3262.585</v>
      </c>
      <c r="X358" s="43" t="n">
        <f aca="false">V358-S358-T358</f>
        <v>2747.44</v>
      </c>
      <c r="Y358" s="6" t="s">
        <v>282</v>
      </c>
      <c r="Z358" s="20" t="s">
        <v>35</v>
      </c>
      <c r="AA358" s="20" t="s">
        <v>18</v>
      </c>
    </row>
    <row r="359" customFormat="false" ht="15.75" hidden="false" customHeight="true" outlineLevel="0" collapsed="false">
      <c r="A359" s="20" t="s">
        <v>29</v>
      </c>
      <c r="B359" s="143" t="s">
        <v>197</v>
      </c>
      <c r="C359" s="6" t="s">
        <v>511</v>
      </c>
      <c r="D359" s="6" t="s">
        <v>282</v>
      </c>
      <c r="E359" s="6" t="n">
        <v>5788981</v>
      </c>
      <c r="F359" s="8" t="n">
        <v>11956033</v>
      </c>
      <c r="G359" s="8" t="n">
        <v>6</v>
      </c>
      <c r="H359" s="145" t="s">
        <v>33</v>
      </c>
      <c r="I359" s="168"/>
      <c r="J359" s="169" t="n">
        <v>25</v>
      </c>
      <c r="K359" s="145" t="n">
        <v>0</v>
      </c>
      <c r="L359" s="8" t="n">
        <v>297</v>
      </c>
      <c r="M359" s="149" t="n">
        <f aca="false">+G359*0.095</f>
        <v>0.57</v>
      </c>
      <c r="N359" s="149" t="n">
        <f aca="false">+L359-M359</f>
        <v>296.43</v>
      </c>
      <c r="O359" s="149" t="n">
        <v>1</v>
      </c>
      <c r="P359" s="149" t="n">
        <f aca="false">+N359*O359</f>
        <v>296.43</v>
      </c>
      <c r="Q359" s="149" t="n">
        <v>16</v>
      </c>
      <c r="R359" s="149" t="n">
        <f aca="false">+P359*Q359</f>
        <v>4742.88</v>
      </c>
      <c r="S359" s="149" t="n">
        <f aca="false">+P359*3</f>
        <v>889.29</v>
      </c>
      <c r="T359" s="149" t="n">
        <f aca="false">+P359*2</f>
        <v>592.86</v>
      </c>
      <c r="U359" s="149"/>
      <c r="V359" s="6" t="n">
        <f aca="false">+R359+S359+T359</f>
        <v>6225.03</v>
      </c>
      <c r="W359" s="20" t="n">
        <f aca="false">V359-T359</f>
        <v>5632.17</v>
      </c>
      <c r="X359" s="43" t="n">
        <f aca="false">V359-S359-T359</f>
        <v>4742.88</v>
      </c>
      <c r="Y359" s="6" t="s">
        <v>282</v>
      </c>
      <c r="Z359" s="20" t="s">
        <v>35</v>
      </c>
      <c r="AA359" s="20" t="s">
        <v>18</v>
      </c>
    </row>
    <row r="360" customFormat="false" ht="15.75" hidden="false" customHeight="true" outlineLevel="0" collapsed="false">
      <c r="A360" s="20" t="s">
        <v>29</v>
      </c>
      <c r="B360" s="143" t="s">
        <v>197</v>
      </c>
      <c r="C360" s="6" t="s">
        <v>512</v>
      </c>
      <c r="D360" s="6" t="s">
        <v>282</v>
      </c>
      <c r="E360" s="6" t="n">
        <v>5788982</v>
      </c>
      <c r="F360" s="8" t="n">
        <v>11956034</v>
      </c>
      <c r="G360" s="8" t="n">
        <v>8</v>
      </c>
      <c r="H360" s="145" t="s">
        <v>33</v>
      </c>
      <c r="I360" s="168"/>
      <c r="J360" s="169" t="n">
        <v>25</v>
      </c>
      <c r="K360" s="145" t="n">
        <v>0</v>
      </c>
      <c r="L360" s="8" t="n">
        <v>403</v>
      </c>
      <c r="M360" s="149" t="n">
        <f aca="false">+G360*0.095</f>
        <v>0.76</v>
      </c>
      <c r="N360" s="149" t="n">
        <f aca="false">+L360-M360</f>
        <v>402.24</v>
      </c>
      <c r="O360" s="149" t="n">
        <v>1</v>
      </c>
      <c r="P360" s="149" t="n">
        <f aca="false">+N360*O360</f>
        <v>402.24</v>
      </c>
      <c r="Q360" s="149" t="n">
        <v>16</v>
      </c>
      <c r="R360" s="149" t="n">
        <f aca="false">+P360*Q360</f>
        <v>6435.84</v>
      </c>
      <c r="S360" s="149" t="n">
        <f aca="false">+P360*3</f>
        <v>1206.72</v>
      </c>
      <c r="T360" s="149" t="n">
        <f aca="false">+P360*2</f>
        <v>804.48</v>
      </c>
      <c r="U360" s="149"/>
      <c r="V360" s="6" t="n">
        <f aca="false">+R360+S360+T360</f>
        <v>8447.04</v>
      </c>
      <c r="W360" s="20" t="n">
        <f aca="false">V360-T360</f>
        <v>7642.56</v>
      </c>
      <c r="X360" s="43" t="n">
        <f aca="false">V360-S360-T360</f>
        <v>6435.84</v>
      </c>
      <c r="Y360" s="6" t="s">
        <v>282</v>
      </c>
      <c r="Z360" s="20" t="s">
        <v>35</v>
      </c>
      <c r="AA360" s="20" t="s">
        <v>18</v>
      </c>
    </row>
    <row r="361" customFormat="false" ht="15.75" hidden="false" customHeight="true" outlineLevel="0" collapsed="false">
      <c r="A361" s="20" t="s">
        <v>29</v>
      </c>
      <c r="B361" s="143" t="s">
        <v>197</v>
      </c>
      <c r="C361" s="6" t="s">
        <v>513</v>
      </c>
      <c r="D361" s="6" t="s">
        <v>282</v>
      </c>
      <c r="E361" s="6" t="n">
        <v>5788983</v>
      </c>
      <c r="F361" s="8" t="n">
        <v>11956035</v>
      </c>
      <c r="G361" s="8" t="n">
        <v>3</v>
      </c>
      <c r="H361" s="145" t="s">
        <v>33</v>
      </c>
      <c r="I361" s="168"/>
      <c r="J361" s="169" t="n">
        <v>25</v>
      </c>
      <c r="K361" s="145" t="n">
        <v>0</v>
      </c>
      <c r="L361" s="8" t="n">
        <v>138</v>
      </c>
      <c r="M361" s="149" t="n">
        <f aca="false">+G361*0.095</f>
        <v>0.285</v>
      </c>
      <c r="N361" s="149" t="n">
        <f aca="false">+L361-M361</f>
        <v>137.715</v>
      </c>
      <c r="O361" s="149" t="n">
        <v>1</v>
      </c>
      <c r="P361" s="149" t="n">
        <f aca="false">+N361*O361</f>
        <v>137.715</v>
      </c>
      <c r="Q361" s="149" t="n">
        <v>16</v>
      </c>
      <c r="R361" s="149" t="n">
        <f aca="false">+P361*Q361</f>
        <v>2203.44</v>
      </c>
      <c r="S361" s="149" t="n">
        <f aca="false">+P361*3</f>
        <v>413.145</v>
      </c>
      <c r="T361" s="149" t="n">
        <f aca="false">+P361*2</f>
        <v>275.43</v>
      </c>
      <c r="U361" s="149"/>
      <c r="V361" s="6" t="n">
        <f aca="false">+R361+S361+T361</f>
        <v>2892.015</v>
      </c>
      <c r="W361" s="20" t="n">
        <f aca="false">V361-T361</f>
        <v>2616.585</v>
      </c>
      <c r="X361" s="43" t="n">
        <f aca="false">V361-S361-T361</f>
        <v>2203.44</v>
      </c>
      <c r="Y361" s="6" t="s">
        <v>282</v>
      </c>
      <c r="Z361" s="20" t="s">
        <v>35</v>
      </c>
      <c r="AA361" s="20" t="s">
        <v>18</v>
      </c>
    </row>
    <row r="362" customFormat="false" ht="15.75" hidden="false" customHeight="true" outlineLevel="0" collapsed="false">
      <c r="A362" s="20" t="s">
        <v>29</v>
      </c>
      <c r="B362" s="143" t="s">
        <v>197</v>
      </c>
      <c r="C362" s="6" t="s">
        <v>514</v>
      </c>
      <c r="D362" s="6" t="s">
        <v>282</v>
      </c>
      <c r="E362" s="6" t="n">
        <v>5788984</v>
      </c>
      <c r="F362" s="8" t="n">
        <v>11956036</v>
      </c>
      <c r="G362" s="8" t="n">
        <v>4</v>
      </c>
      <c r="H362" s="145" t="s">
        <v>33</v>
      </c>
      <c r="I362" s="168"/>
      <c r="J362" s="169" t="n">
        <v>25</v>
      </c>
      <c r="K362" s="145" t="n">
        <v>0</v>
      </c>
      <c r="L362" s="8" t="n">
        <v>218</v>
      </c>
      <c r="M362" s="149" t="n">
        <f aca="false">+G362*0.095</f>
        <v>0.38</v>
      </c>
      <c r="N362" s="149" t="n">
        <f aca="false">+L362-M362</f>
        <v>217.62</v>
      </c>
      <c r="O362" s="149" t="n">
        <v>1</v>
      </c>
      <c r="P362" s="149" t="n">
        <f aca="false">+N362*O362</f>
        <v>217.62</v>
      </c>
      <c r="Q362" s="149" t="n">
        <v>16</v>
      </c>
      <c r="R362" s="149" t="n">
        <f aca="false">+P362*Q362</f>
        <v>3481.92</v>
      </c>
      <c r="S362" s="149" t="n">
        <f aca="false">+P362*3</f>
        <v>652.86</v>
      </c>
      <c r="T362" s="149" t="n">
        <f aca="false">+P362*2</f>
        <v>435.24</v>
      </c>
      <c r="U362" s="149"/>
      <c r="V362" s="6" t="n">
        <f aca="false">+R362+S362+T362</f>
        <v>4570.02</v>
      </c>
      <c r="W362" s="20" t="n">
        <f aca="false">V362-T362</f>
        <v>4134.78</v>
      </c>
      <c r="X362" s="43" t="n">
        <f aca="false">V362-S362-T362</f>
        <v>3481.92</v>
      </c>
      <c r="Y362" s="6" t="s">
        <v>282</v>
      </c>
      <c r="Z362" s="20" t="s">
        <v>35</v>
      </c>
      <c r="AA362" s="20" t="s">
        <v>18</v>
      </c>
    </row>
    <row r="363" customFormat="false" ht="15.75" hidden="false" customHeight="true" outlineLevel="0" collapsed="false">
      <c r="A363" s="20" t="s">
        <v>29</v>
      </c>
      <c r="B363" s="143" t="s">
        <v>197</v>
      </c>
      <c r="C363" s="6" t="s">
        <v>515</v>
      </c>
      <c r="D363" s="6" t="s">
        <v>282</v>
      </c>
      <c r="E363" s="6" t="n">
        <v>5788985</v>
      </c>
      <c r="F363" s="8" t="n">
        <v>11956037</v>
      </c>
      <c r="G363" s="8" t="n">
        <v>13</v>
      </c>
      <c r="H363" s="145" t="s">
        <v>33</v>
      </c>
      <c r="I363" s="168"/>
      <c r="J363" s="169" t="n">
        <v>25</v>
      </c>
      <c r="K363" s="145" t="n">
        <v>0</v>
      </c>
      <c r="L363" s="8" t="n">
        <v>643</v>
      </c>
      <c r="M363" s="149" t="n">
        <f aca="false">+G363*0.095</f>
        <v>1.235</v>
      </c>
      <c r="N363" s="149" t="n">
        <f aca="false">+L363-M363</f>
        <v>641.765</v>
      </c>
      <c r="O363" s="149" t="n">
        <v>1</v>
      </c>
      <c r="P363" s="149" t="n">
        <f aca="false">+N363*O363</f>
        <v>641.765</v>
      </c>
      <c r="Q363" s="149" t="n">
        <v>16</v>
      </c>
      <c r="R363" s="149" t="n">
        <f aca="false">+P363*Q363</f>
        <v>10268.24</v>
      </c>
      <c r="S363" s="149" t="n">
        <f aca="false">+P363*3</f>
        <v>1925.295</v>
      </c>
      <c r="T363" s="149" t="n">
        <f aca="false">+P363*2</f>
        <v>1283.53</v>
      </c>
      <c r="U363" s="149"/>
      <c r="V363" s="6" t="n">
        <f aca="false">+R363+S363+T363</f>
        <v>13477.065</v>
      </c>
      <c r="W363" s="20" t="n">
        <f aca="false">V363-T363</f>
        <v>12193.535</v>
      </c>
      <c r="X363" s="43" t="n">
        <f aca="false">V363-S363-T363</f>
        <v>10268.24</v>
      </c>
      <c r="Y363" s="6" t="s">
        <v>282</v>
      </c>
      <c r="Z363" s="20" t="s">
        <v>35</v>
      </c>
      <c r="AA363" s="20" t="s">
        <v>18</v>
      </c>
    </row>
    <row r="364" customFormat="false" ht="15.75" hidden="false" customHeight="true" outlineLevel="0" collapsed="false">
      <c r="A364" s="20" t="s">
        <v>29</v>
      </c>
      <c r="B364" s="143" t="s">
        <v>197</v>
      </c>
      <c r="C364" s="6" t="s">
        <v>516</v>
      </c>
      <c r="D364" s="6" t="s">
        <v>282</v>
      </c>
      <c r="E364" s="6" t="n">
        <v>5788986</v>
      </c>
      <c r="F364" s="8" t="n">
        <v>11956038</v>
      </c>
      <c r="G364" s="8" t="n">
        <v>6</v>
      </c>
      <c r="H364" s="145" t="s">
        <v>33</v>
      </c>
      <c r="I364" s="168"/>
      <c r="J364" s="169" t="n">
        <v>25</v>
      </c>
      <c r="K364" s="145" t="n">
        <v>0</v>
      </c>
      <c r="L364" s="8" t="n">
        <v>340</v>
      </c>
      <c r="M364" s="149" t="n">
        <f aca="false">+G364*0.095</f>
        <v>0.57</v>
      </c>
      <c r="N364" s="149" t="n">
        <f aca="false">+L364-M364</f>
        <v>339.43</v>
      </c>
      <c r="O364" s="149" t="n">
        <v>1</v>
      </c>
      <c r="P364" s="149" t="n">
        <f aca="false">+N364*O364</f>
        <v>339.43</v>
      </c>
      <c r="Q364" s="149" t="n">
        <v>16</v>
      </c>
      <c r="R364" s="149" t="n">
        <f aca="false">+P364*Q364</f>
        <v>5430.88</v>
      </c>
      <c r="S364" s="149" t="n">
        <f aca="false">+P364*3</f>
        <v>1018.29</v>
      </c>
      <c r="T364" s="149" t="n">
        <f aca="false">+P364*2</f>
        <v>678.86</v>
      </c>
      <c r="U364" s="149"/>
      <c r="V364" s="6" t="n">
        <f aca="false">+R364+S364+T364</f>
        <v>7128.03</v>
      </c>
      <c r="W364" s="20" t="n">
        <f aca="false">V364-T364</f>
        <v>6449.17</v>
      </c>
      <c r="X364" s="43" t="n">
        <f aca="false">V364-S364-T364</f>
        <v>5430.88</v>
      </c>
      <c r="Y364" s="6" t="s">
        <v>282</v>
      </c>
      <c r="Z364" s="20" t="s">
        <v>35</v>
      </c>
      <c r="AA364" s="20" t="s">
        <v>18</v>
      </c>
    </row>
    <row r="365" customFormat="false" ht="15.75" hidden="false" customHeight="true" outlineLevel="0" collapsed="false">
      <c r="A365" s="20" t="s">
        <v>29</v>
      </c>
      <c r="B365" s="143" t="s">
        <v>197</v>
      </c>
      <c r="C365" s="6" t="s">
        <v>517</v>
      </c>
      <c r="D365" s="6" t="s">
        <v>282</v>
      </c>
      <c r="E365" s="6" t="n">
        <v>5788987</v>
      </c>
      <c r="F365" s="8" t="n">
        <v>11956042</v>
      </c>
      <c r="G365" s="8" t="n">
        <v>1</v>
      </c>
      <c r="H365" s="145" t="s">
        <v>33</v>
      </c>
      <c r="I365" s="168"/>
      <c r="J365" s="169" t="n">
        <v>25</v>
      </c>
      <c r="K365" s="145" t="n">
        <v>0</v>
      </c>
      <c r="L365" s="8" t="n">
        <v>52</v>
      </c>
      <c r="M365" s="149" t="n">
        <f aca="false">+G365*0.095</f>
        <v>0.095</v>
      </c>
      <c r="N365" s="149" t="n">
        <f aca="false">+L365-M365</f>
        <v>51.905</v>
      </c>
      <c r="O365" s="149" t="n">
        <v>1</v>
      </c>
      <c r="P365" s="149" t="n">
        <f aca="false">+N365*O365</f>
        <v>51.905</v>
      </c>
      <c r="Q365" s="149" t="n">
        <v>16</v>
      </c>
      <c r="R365" s="149" t="n">
        <f aca="false">+P365*Q365</f>
        <v>830.48</v>
      </c>
      <c r="S365" s="149" t="n">
        <f aca="false">+P365*3</f>
        <v>155.715</v>
      </c>
      <c r="T365" s="149" t="n">
        <f aca="false">+P365*2</f>
        <v>103.81</v>
      </c>
      <c r="U365" s="149"/>
      <c r="V365" s="6" t="n">
        <f aca="false">+R365+S365+T365</f>
        <v>1090.005</v>
      </c>
      <c r="W365" s="20" t="n">
        <f aca="false">V365-T365</f>
        <v>986.195</v>
      </c>
      <c r="X365" s="43" t="n">
        <f aca="false">V365-S365-T365</f>
        <v>830.48</v>
      </c>
      <c r="Y365" s="6" t="s">
        <v>282</v>
      </c>
      <c r="Z365" s="20" t="s">
        <v>35</v>
      </c>
      <c r="AA365" s="20" t="s">
        <v>18</v>
      </c>
    </row>
    <row r="366" customFormat="false" ht="15.75" hidden="false" customHeight="true" outlineLevel="0" collapsed="false">
      <c r="A366" s="20" t="s">
        <v>29</v>
      </c>
      <c r="B366" s="143" t="s">
        <v>197</v>
      </c>
      <c r="C366" s="6" t="s">
        <v>518</v>
      </c>
      <c r="D366" s="6" t="s">
        <v>282</v>
      </c>
      <c r="E366" s="6" t="n">
        <v>5788988</v>
      </c>
      <c r="F366" s="8" t="n">
        <v>11956039</v>
      </c>
      <c r="G366" s="8" t="n">
        <v>12</v>
      </c>
      <c r="H366" s="145" t="s">
        <v>33</v>
      </c>
      <c r="I366" s="168"/>
      <c r="J366" s="169" t="n">
        <v>25</v>
      </c>
      <c r="K366" s="145" t="n">
        <v>0</v>
      </c>
      <c r="L366" s="8" t="n">
        <v>694</v>
      </c>
      <c r="M366" s="149" t="n">
        <f aca="false">+G366*0.095</f>
        <v>1.14</v>
      </c>
      <c r="N366" s="149" t="n">
        <f aca="false">+L366-M366</f>
        <v>692.86</v>
      </c>
      <c r="O366" s="149" t="n">
        <v>1</v>
      </c>
      <c r="P366" s="149" t="n">
        <f aca="false">+N366*O366</f>
        <v>692.86</v>
      </c>
      <c r="Q366" s="149" t="n">
        <v>16</v>
      </c>
      <c r="R366" s="149" t="n">
        <f aca="false">+P366*Q366</f>
        <v>11085.76</v>
      </c>
      <c r="S366" s="149" t="n">
        <f aca="false">+P366*3</f>
        <v>2078.58</v>
      </c>
      <c r="T366" s="149" t="n">
        <f aca="false">+P366*2</f>
        <v>1385.72</v>
      </c>
      <c r="U366" s="149"/>
      <c r="V366" s="6" t="n">
        <f aca="false">+R366+S366+T366</f>
        <v>14550.06</v>
      </c>
      <c r="W366" s="20" t="n">
        <f aca="false">V366-T366</f>
        <v>13164.34</v>
      </c>
      <c r="X366" s="43" t="n">
        <f aca="false">V366-S366-T366</f>
        <v>11085.76</v>
      </c>
      <c r="Y366" s="6" t="s">
        <v>282</v>
      </c>
      <c r="Z366" s="20" t="s">
        <v>35</v>
      </c>
      <c r="AA366" s="20" t="s">
        <v>18</v>
      </c>
    </row>
    <row r="367" customFormat="false" ht="15.75" hidden="false" customHeight="true" outlineLevel="0" collapsed="false">
      <c r="A367" s="20" t="s">
        <v>29</v>
      </c>
      <c r="B367" s="143" t="s">
        <v>197</v>
      </c>
      <c r="C367" s="6" t="s">
        <v>519</v>
      </c>
      <c r="D367" s="6" t="s">
        <v>282</v>
      </c>
      <c r="E367" s="6" t="n">
        <v>5788989</v>
      </c>
      <c r="F367" s="8" t="n">
        <v>11956040</v>
      </c>
      <c r="G367" s="8" t="n">
        <v>4</v>
      </c>
      <c r="H367" s="145" t="s">
        <v>33</v>
      </c>
      <c r="I367" s="168"/>
      <c r="J367" s="169" t="n">
        <v>25</v>
      </c>
      <c r="K367" s="145" t="n">
        <v>0</v>
      </c>
      <c r="L367" s="8" t="n">
        <v>221</v>
      </c>
      <c r="M367" s="149" t="n">
        <f aca="false">+G367*0.095</f>
        <v>0.38</v>
      </c>
      <c r="N367" s="149" t="n">
        <f aca="false">+L367-M367</f>
        <v>220.62</v>
      </c>
      <c r="O367" s="149" t="n">
        <v>1</v>
      </c>
      <c r="P367" s="149" t="n">
        <f aca="false">+N367*O367</f>
        <v>220.62</v>
      </c>
      <c r="Q367" s="149" t="n">
        <v>16</v>
      </c>
      <c r="R367" s="149" t="n">
        <f aca="false">+P367*Q367</f>
        <v>3529.92</v>
      </c>
      <c r="S367" s="149" t="n">
        <f aca="false">+P367*3</f>
        <v>661.86</v>
      </c>
      <c r="T367" s="149" t="n">
        <f aca="false">+P367*2</f>
        <v>441.24</v>
      </c>
      <c r="U367" s="149"/>
      <c r="V367" s="6" t="n">
        <f aca="false">+R367+S367+T367</f>
        <v>4633.02</v>
      </c>
      <c r="W367" s="20" t="n">
        <f aca="false">V367-T367</f>
        <v>4191.78</v>
      </c>
      <c r="X367" s="43" t="n">
        <f aca="false">V367-S367-T367</f>
        <v>3529.92</v>
      </c>
      <c r="Y367" s="6" t="s">
        <v>282</v>
      </c>
      <c r="Z367" s="20" t="s">
        <v>35</v>
      </c>
      <c r="AA367" s="20" t="s">
        <v>18</v>
      </c>
    </row>
    <row r="368" customFormat="false" ht="15.75" hidden="false" customHeight="true" outlineLevel="0" collapsed="false">
      <c r="A368" s="20" t="s">
        <v>29</v>
      </c>
      <c r="B368" s="143" t="s">
        <v>197</v>
      </c>
      <c r="C368" s="6" t="s">
        <v>520</v>
      </c>
      <c r="D368" s="6" t="s">
        <v>282</v>
      </c>
      <c r="E368" s="6" t="n">
        <v>5788990</v>
      </c>
      <c r="F368" s="8" t="n">
        <v>11956041</v>
      </c>
      <c r="G368" s="8" t="n">
        <v>5</v>
      </c>
      <c r="H368" s="145" t="s">
        <v>33</v>
      </c>
      <c r="I368" s="168"/>
      <c r="J368" s="169" t="n">
        <v>25</v>
      </c>
      <c r="K368" s="145" t="n">
        <v>0</v>
      </c>
      <c r="L368" s="8" t="n">
        <v>267</v>
      </c>
      <c r="M368" s="149" t="n">
        <f aca="false">+G368*0.095</f>
        <v>0.475</v>
      </c>
      <c r="N368" s="149" t="n">
        <f aca="false">+L368-M368</f>
        <v>266.525</v>
      </c>
      <c r="O368" s="149" t="n">
        <v>1</v>
      </c>
      <c r="P368" s="149" t="n">
        <f aca="false">+N368*O368</f>
        <v>266.525</v>
      </c>
      <c r="Q368" s="149" t="n">
        <v>16</v>
      </c>
      <c r="R368" s="149" t="n">
        <f aca="false">+P368*Q368</f>
        <v>4264.4</v>
      </c>
      <c r="S368" s="149" t="n">
        <f aca="false">+P368*3</f>
        <v>799.575</v>
      </c>
      <c r="T368" s="149" t="n">
        <f aca="false">+P368*2</f>
        <v>533.05</v>
      </c>
      <c r="U368" s="149"/>
      <c r="V368" s="6" t="n">
        <f aca="false">+R368+S368+T368</f>
        <v>5597.025</v>
      </c>
      <c r="W368" s="20" t="n">
        <f aca="false">V368-T368</f>
        <v>5063.975</v>
      </c>
      <c r="X368" s="43" t="n">
        <f aca="false">V368-S368-T368</f>
        <v>4264.4</v>
      </c>
      <c r="Y368" s="6" t="s">
        <v>282</v>
      </c>
      <c r="Z368" s="20" t="s">
        <v>35</v>
      </c>
      <c r="AA368" s="20" t="s">
        <v>18</v>
      </c>
    </row>
    <row r="369" customFormat="false" ht="15.75" hidden="false" customHeight="true" outlineLevel="0" collapsed="false">
      <c r="A369" s="20" t="s">
        <v>29</v>
      </c>
      <c r="B369" s="143" t="s">
        <v>197</v>
      </c>
      <c r="C369" s="6" t="s">
        <v>521</v>
      </c>
      <c r="D369" s="6" t="s">
        <v>282</v>
      </c>
      <c r="E369" s="6" t="n">
        <v>5788991</v>
      </c>
      <c r="F369" s="8" t="n">
        <v>11956043</v>
      </c>
      <c r="G369" s="8" t="n">
        <v>4</v>
      </c>
      <c r="H369" s="145" t="s">
        <v>33</v>
      </c>
      <c r="I369" s="168"/>
      <c r="J369" s="169" t="n">
        <v>25</v>
      </c>
      <c r="K369" s="145" t="n">
        <v>0</v>
      </c>
      <c r="L369" s="8" t="n">
        <v>200</v>
      </c>
      <c r="M369" s="149" t="n">
        <f aca="false">+G369*0.095</f>
        <v>0.38</v>
      </c>
      <c r="N369" s="149" t="n">
        <f aca="false">+L369-M369</f>
        <v>199.62</v>
      </c>
      <c r="O369" s="149" t="n">
        <v>1</v>
      </c>
      <c r="P369" s="149" t="n">
        <f aca="false">+N369*O369</f>
        <v>199.62</v>
      </c>
      <c r="Q369" s="149" t="n">
        <v>16</v>
      </c>
      <c r="R369" s="149" t="n">
        <f aca="false">+P369*Q369</f>
        <v>3193.92</v>
      </c>
      <c r="S369" s="149" t="n">
        <f aca="false">+P369*3</f>
        <v>598.86</v>
      </c>
      <c r="T369" s="149" t="n">
        <f aca="false">+P369*2</f>
        <v>399.24</v>
      </c>
      <c r="U369" s="149"/>
      <c r="V369" s="6" t="n">
        <f aca="false">+R369+S369+T369</f>
        <v>4192.02</v>
      </c>
      <c r="W369" s="20" t="n">
        <f aca="false">V369-T369</f>
        <v>3792.78</v>
      </c>
      <c r="X369" s="43" t="n">
        <f aca="false">V369-S369-T369</f>
        <v>3193.92</v>
      </c>
      <c r="Y369" s="6" t="s">
        <v>282</v>
      </c>
      <c r="Z369" s="20" t="s">
        <v>35</v>
      </c>
      <c r="AA369" s="20" t="s">
        <v>18</v>
      </c>
    </row>
    <row r="370" customFormat="false" ht="15.75" hidden="false" customHeight="true" outlineLevel="0" collapsed="false">
      <c r="A370" s="20" t="s">
        <v>29</v>
      </c>
      <c r="B370" s="143" t="s">
        <v>197</v>
      </c>
      <c r="C370" s="6" t="s">
        <v>522</v>
      </c>
      <c r="D370" s="6" t="s">
        <v>282</v>
      </c>
      <c r="E370" s="6" t="n">
        <v>5788992</v>
      </c>
      <c r="F370" s="8" t="n">
        <v>11956044</v>
      </c>
      <c r="G370" s="8" t="n">
        <v>15</v>
      </c>
      <c r="H370" s="145" t="s">
        <v>33</v>
      </c>
      <c r="I370" s="168"/>
      <c r="J370" s="169" t="n">
        <v>25</v>
      </c>
      <c r="K370" s="145" t="n">
        <v>0</v>
      </c>
      <c r="L370" s="8" t="n">
        <v>785</v>
      </c>
      <c r="M370" s="149" t="n">
        <f aca="false">+G370*0.095</f>
        <v>1.425</v>
      </c>
      <c r="N370" s="149" t="n">
        <f aca="false">+L370-M370</f>
        <v>783.575</v>
      </c>
      <c r="O370" s="149" t="n">
        <v>1</v>
      </c>
      <c r="P370" s="149" t="n">
        <f aca="false">+N370*O370</f>
        <v>783.575</v>
      </c>
      <c r="Q370" s="149" t="n">
        <v>16</v>
      </c>
      <c r="R370" s="149" t="n">
        <f aca="false">+P370*Q370</f>
        <v>12537.2</v>
      </c>
      <c r="S370" s="149" t="n">
        <f aca="false">+P370*3</f>
        <v>2350.725</v>
      </c>
      <c r="T370" s="149" t="n">
        <f aca="false">+P370*2</f>
        <v>1567.15</v>
      </c>
      <c r="U370" s="149"/>
      <c r="V370" s="6" t="n">
        <f aca="false">+R370+S370+T370</f>
        <v>16455.075</v>
      </c>
      <c r="W370" s="20" t="n">
        <f aca="false">V370-T370</f>
        <v>14887.925</v>
      </c>
      <c r="X370" s="43" t="n">
        <f aca="false">V370-S370-T370</f>
        <v>12537.2</v>
      </c>
      <c r="Y370" s="6" t="s">
        <v>282</v>
      </c>
      <c r="Z370" s="20" t="s">
        <v>35</v>
      </c>
      <c r="AA370" s="20" t="s">
        <v>18</v>
      </c>
    </row>
    <row r="371" customFormat="false" ht="15.75" hidden="false" customHeight="true" outlineLevel="0" collapsed="false">
      <c r="A371" s="20" t="s">
        <v>29</v>
      </c>
      <c r="B371" s="143" t="s">
        <v>197</v>
      </c>
      <c r="C371" s="6" t="s">
        <v>523</v>
      </c>
      <c r="D371" s="6" t="s">
        <v>282</v>
      </c>
      <c r="E371" s="6" t="n">
        <v>5788993</v>
      </c>
      <c r="F371" s="8" t="n">
        <v>11956045</v>
      </c>
      <c r="G371" s="8" t="n">
        <v>6</v>
      </c>
      <c r="H371" s="145" t="s">
        <v>33</v>
      </c>
      <c r="I371" s="168"/>
      <c r="J371" s="169" t="n">
        <v>25</v>
      </c>
      <c r="K371" s="145" t="n">
        <v>0</v>
      </c>
      <c r="L371" s="8" t="n">
        <v>326</v>
      </c>
      <c r="M371" s="149" t="n">
        <f aca="false">+G371*0.095</f>
        <v>0.57</v>
      </c>
      <c r="N371" s="149" t="n">
        <f aca="false">+L371-M371</f>
        <v>325.43</v>
      </c>
      <c r="O371" s="149" t="n">
        <v>1</v>
      </c>
      <c r="P371" s="149" t="n">
        <f aca="false">+N371*O371</f>
        <v>325.43</v>
      </c>
      <c r="Q371" s="149" t="n">
        <v>16</v>
      </c>
      <c r="R371" s="149" t="n">
        <f aca="false">+P371*Q371</f>
        <v>5206.88</v>
      </c>
      <c r="S371" s="149" t="n">
        <f aca="false">+P371*3</f>
        <v>976.29</v>
      </c>
      <c r="T371" s="149" t="n">
        <f aca="false">+P371*2</f>
        <v>650.86</v>
      </c>
      <c r="U371" s="149"/>
      <c r="V371" s="6" t="n">
        <f aca="false">+R371+S371+T371</f>
        <v>6834.03</v>
      </c>
      <c r="W371" s="20" t="n">
        <f aca="false">V371-T371</f>
        <v>6183.17</v>
      </c>
      <c r="X371" s="43" t="n">
        <f aca="false">V371-S371-T371</f>
        <v>5206.88</v>
      </c>
      <c r="Y371" s="6" t="s">
        <v>282</v>
      </c>
      <c r="Z371" s="20" t="s">
        <v>35</v>
      </c>
      <c r="AA371" s="20" t="s">
        <v>18</v>
      </c>
    </row>
    <row r="372" customFormat="false" ht="15.75" hidden="false" customHeight="true" outlineLevel="0" collapsed="false">
      <c r="A372" s="20" t="s">
        <v>29</v>
      </c>
      <c r="B372" s="143" t="s">
        <v>197</v>
      </c>
      <c r="C372" s="6" t="s">
        <v>524</v>
      </c>
      <c r="D372" s="6" t="s">
        <v>282</v>
      </c>
      <c r="E372" s="6" t="n">
        <v>5788994</v>
      </c>
      <c r="F372" s="8" t="n">
        <v>11956046</v>
      </c>
      <c r="G372" s="8" t="n">
        <v>6</v>
      </c>
      <c r="H372" s="145" t="s">
        <v>33</v>
      </c>
      <c r="I372" s="168"/>
      <c r="J372" s="169" t="n">
        <v>25</v>
      </c>
      <c r="K372" s="145" t="n">
        <v>0</v>
      </c>
      <c r="L372" s="8" t="n">
        <v>320</v>
      </c>
      <c r="M372" s="149" t="n">
        <f aca="false">+G372*0.095</f>
        <v>0.57</v>
      </c>
      <c r="N372" s="149" t="n">
        <f aca="false">+L372-M372</f>
        <v>319.43</v>
      </c>
      <c r="O372" s="149" t="n">
        <v>1</v>
      </c>
      <c r="P372" s="149" t="n">
        <f aca="false">+N372*O372</f>
        <v>319.43</v>
      </c>
      <c r="Q372" s="149" t="n">
        <v>16</v>
      </c>
      <c r="R372" s="149" t="n">
        <f aca="false">+P372*Q372</f>
        <v>5110.88</v>
      </c>
      <c r="S372" s="149" t="n">
        <f aca="false">+P372*3</f>
        <v>958.29</v>
      </c>
      <c r="T372" s="149" t="n">
        <f aca="false">+P372*2</f>
        <v>638.86</v>
      </c>
      <c r="U372" s="149"/>
      <c r="V372" s="6" t="n">
        <f aca="false">+R372+S372+T372</f>
        <v>6708.03</v>
      </c>
      <c r="W372" s="20" t="n">
        <f aca="false">V372-T372</f>
        <v>6069.17</v>
      </c>
      <c r="X372" s="43" t="n">
        <f aca="false">V372-S372-T372</f>
        <v>5110.88</v>
      </c>
      <c r="Y372" s="6" t="s">
        <v>282</v>
      </c>
      <c r="Z372" s="20" t="s">
        <v>35</v>
      </c>
      <c r="AA372" s="20" t="s">
        <v>18</v>
      </c>
    </row>
    <row r="373" customFormat="false" ht="15.75" hidden="false" customHeight="true" outlineLevel="0" collapsed="false">
      <c r="A373" s="20" t="s">
        <v>29</v>
      </c>
      <c r="B373" s="143" t="s">
        <v>197</v>
      </c>
      <c r="C373" s="6" t="s">
        <v>525</v>
      </c>
      <c r="D373" s="6" t="s">
        <v>282</v>
      </c>
      <c r="E373" s="6" t="n">
        <v>5788995</v>
      </c>
      <c r="F373" s="8" t="n">
        <v>11956047</v>
      </c>
      <c r="G373" s="8" t="n">
        <v>16</v>
      </c>
      <c r="H373" s="145" t="s">
        <v>33</v>
      </c>
      <c r="I373" s="168"/>
      <c r="J373" s="169" t="n">
        <v>25</v>
      </c>
      <c r="K373" s="145" t="n">
        <v>0</v>
      </c>
      <c r="L373" s="8" t="n">
        <v>786</v>
      </c>
      <c r="M373" s="149" t="n">
        <f aca="false">+G373*0.095</f>
        <v>1.52</v>
      </c>
      <c r="N373" s="149" t="n">
        <f aca="false">+L373-M373</f>
        <v>784.48</v>
      </c>
      <c r="O373" s="149" t="n">
        <v>1</v>
      </c>
      <c r="P373" s="149" t="n">
        <f aca="false">+N373*O373</f>
        <v>784.48</v>
      </c>
      <c r="Q373" s="149" t="n">
        <v>16</v>
      </c>
      <c r="R373" s="149" t="n">
        <f aca="false">+P373*Q373</f>
        <v>12551.68</v>
      </c>
      <c r="S373" s="149" t="n">
        <f aca="false">+P373*3</f>
        <v>2353.44</v>
      </c>
      <c r="T373" s="149" t="n">
        <f aca="false">+P373*2</f>
        <v>1568.96</v>
      </c>
      <c r="U373" s="149"/>
      <c r="V373" s="6" t="n">
        <f aca="false">+R373+S373+T373</f>
        <v>16474.08</v>
      </c>
      <c r="W373" s="20" t="n">
        <f aca="false">V373-T373</f>
        <v>14905.12</v>
      </c>
      <c r="X373" s="43" t="n">
        <f aca="false">V373-S373-T373</f>
        <v>12551.68</v>
      </c>
      <c r="Y373" s="6" t="s">
        <v>282</v>
      </c>
      <c r="Z373" s="20" t="s">
        <v>35</v>
      </c>
      <c r="AA373" s="20" t="s">
        <v>18</v>
      </c>
    </row>
    <row r="374" customFormat="false" ht="15.75" hidden="false" customHeight="true" outlineLevel="0" collapsed="false">
      <c r="A374" s="20" t="s">
        <v>29</v>
      </c>
      <c r="B374" s="143" t="s">
        <v>197</v>
      </c>
      <c r="C374" s="6" t="s">
        <v>526</v>
      </c>
      <c r="D374" s="6" t="s">
        <v>282</v>
      </c>
      <c r="E374" s="6" t="n">
        <v>5788996</v>
      </c>
      <c r="F374" s="8" t="n">
        <v>11956048</v>
      </c>
      <c r="G374" s="8" t="n">
        <v>3</v>
      </c>
      <c r="H374" s="145" t="s">
        <v>33</v>
      </c>
      <c r="I374" s="168"/>
      <c r="J374" s="169" t="n">
        <v>25</v>
      </c>
      <c r="K374" s="145" t="n">
        <v>0</v>
      </c>
      <c r="L374" s="8" t="n">
        <v>148</v>
      </c>
      <c r="M374" s="149" t="n">
        <f aca="false">+G374*0.095</f>
        <v>0.285</v>
      </c>
      <c r="N374" s="149" t="n">
        <f aca="false">+L374-M374</f>
        <v>147.715</v>
      </c>
      <c r="O374" s="149" t="n">
        <v>1</v>
      </c>
      <c r="P374" s="149" t="n">
        <f aca="false">+N374*O374</f>
        <v>147.715</v>
      </c>
      <c r="Q374" s="149" t="n">
        <v>16</v>
      </c>
      <c r="R374" s="149" t="n">
        <f aca="false">+P374*Q374</f>
        <v>2363.44</v>
      </c>
      <c r="S374" s="149" t="n">
        <f aca="false">+P374*3</f>
        <v>443.145</v>
      </c>
      <c r="T374" s="149" t="n">
        <f aca="false">+P374*2</f>
        <v>295.43</v>
      </c>
      <c r="U374" s="149"/>
      <c r="V374" s="6" t="n">
        <f aca="false">+R374+S374+T374</f>
        <v>3102.015</v>
      </c>
      <c r="W374" s="20" t="n">
        <f aca="false">V374-T374</f>
        <v>2806.585</v>
      </c>
      <c r="X374" s="43" t="n">
        <f aca="false">V374-S374-T374</f>
        <v>2363.44</v>
      </c>
      <c r="Y374" s="6" t="s">
        <v>282</v>
      </c>
      <c r="Z374" s="20" t="s">
        <v>35</v>
      </c>
      <c r="AA374" s="20" t="s">
        <v>18</v>
      </c>
    </row>
    <row r="375" customFormat="false" ht="15.75" hidden="false" customHeight="true" outlineLevel="0" collapsed="false">
      <c r="A375" s="20" t="s">
        <v>29</v>
      </c>
      <c r="B375" s="143" t="s">
        <v>197</v>
      </c>
      <c r="C375" s="6" t="s">
        <v>527</v>
      </c>
      <c r="D375" s="6" t="s">
        <v>282</v>
      </c>
      <c r="E375" s="6" t="n">
        <v>5788997</v>
      </c>
      <c r="F375" s="8" t="n">
        <v>11955911</v>
      </c>
      <c r="G375" s="8" t="n">
        <v>12</v>
      </c>
      <c r="H375" s="145" t="s">
        <v>33</v>
      </c>
      <c r="I375" s="168"/>
      <c r="J375" s="169" t="n">
        <v>25</v>
      </c>
      <c r="K375" s="145" t="n">
        <v>0</v>
      </c>
      <c r="L375" s="8" t="n">
        <v>606</v>
      </c>
      <c r="M375" s="149" t="n">
        <f aca="false">+G375*0.095</f>
        <v>1.14</v>
      </c>
      <c r="N375" s="149" t="n">
        <f aca="false">+L375-M375</f>
        <v>604.86</v>
      </c>
      <c r="O375" s="149" t="n">
        <v>1</v>
      </c>
      <c r="P375" s="149" t="n">
        <f aca="false">+N375*O375</f>
        <v>604.86</v>
      </c>
      <c r="Q375" s="149" t="n">
        <v>16</v>
      </c>
      <c r="R375" s="149" t="n">
        <f aca="false">+P375*Q375</f>
        <v>9677.76</v>
      </c>
      <c r="S375" s="149" t="n">
        <f aca="false">+P375*3</f>
        <v>1814.58</v>
      </c>
      <c r="T375" s="149" t="n">
        <f aca="false">+P375*2</f>
        <v>1209.72</v>
      </c>
      <c r="U375" s="149"/>
      <c r="V375" s="6" t="n">
        <f aca="false">+R375+S375+T375</f>
        <v>12702.06</v>
      </c>
      <c r="W375" s="20" t="n">
        <f aca="false">V375-T375</f>
        <v>11492.34</v>
      </c>
      <c r="X375" s="43" t="n">
        <f aca="false">V375-S375-T375</f>
        <v>9677.76</v>
      </c>
      <c r="Y375" s="6" t="s">
        <v>282</v>
      </c>
      <c r="Z375" s="20" t="s">
        <v>35</v>
      </c>
      <c r="AA375" s="20" t="s">
        <v>18</v>
      </c>
    </row>
    <row r="376" customFormat="false" ht="15.75" hidden="false" customHeight="true" outlineLevel="0" collapsed="false">
      <c r="A376" s="20" t="s">
        <v>29</v>
      </c>
      <c r="B376" s="143" t="s">
        <v>197</v>
      </c>
      <c r="C376" s="6" t="s">
        <v>528</v>
      </c>
      <c r="D376" s="6" t="s">
        <v>282</v>
      </c>
      <c r="E376" s="6" t="n">
        <v>5788998</v>
      </c>
      <c r="F376" s="8" t="n">
        <v>11956049</v>
      </c>
      <c r="G376" s="8" t="n">
        <v>4</v>
      </c>
      <c r="H376" s="145" t="s">
        <v>33</v>
      </c>
      <c r="I376" s="168"/>
      <c r="J376" s="169" t="n">
        <v>25</v>
      </c>
      <c r="K376" s="145" t="n">
        <v>0</v>
      </c>
      <c r="L376" s="8" t="n">
        <v>211</v>
      </c>
      <c r="M376" s="149" t="n">
        <f aca="false">+G376*0.095</f>
        <v>0.38</v>
      </c>
      <c r="N376" s="149" t="n">
        <f aca="false">+L376-M376</f>
        <v>210.62</v>
      </c>
      <c r="O376" s="149" t="n">
        <v>1</v>
      </c>
      <c r="P376" s="149" t="n">
        <f aca="false">+N376*O376</f>
        <v>210.62</v>
      </c>
      <c r="Q376" s="149" t="n">
        <v>16</v>
      </c>
      <c r="R376" s="149" t="n">
        <f aca="false">+P376*Q376</f>
        <v>3369.92</v>
      </c>
      <c r="S376" s="149" t="n">
        <f aca="false">+P376*3</f>
        <v>631.86</v>
      </c>
      <c r="T376" s="149" t="n">
        <f aca="false">+P376*2</f>
        <v>421.24</v>
      </c>
      <c r="U376" s="149"/>
      <c r="V376" s="6" t="n">
        <f aca="false">+R376+S376+T376</f>
        <v>4423.02</v>
      </c>
      <c r="W376" s="20" t="n">
        <f aca="false">V376-T376</f>
        <v>4001.78</v>
      </c>
      <c r="X376" s="43" t="n">
        <f aca="false">V376-S376-T376</f>
        <v>3369.92</v>
      </c>
      <c r="Y376" s="6" t="s">
        <v>282</v>
      </c>
      <c r="Z376" s="20" t="s">
        <v>35</v>
      </c>
      <c r="AA376" s="20" t="s">
        <v>18</v>
      </c>
    </row>
    <row r="377" customFormat="false" ht="15.75" hidden="false" customHeight="true" outlineLevel="0" collapsed="false">
      <c r="A377" s="20" t="s">
        <v>29</v>
      </c>
      <c r="B377" s="143" t="s">
        <v>197</v>
      </c>
      <c r="C377" s="6" t="s">
        <v>529</v>
      </c>
      <c r="D377" s="6" t="s">
        <v>282</v>
      </c>
      <c r="E377" s="6" t="n">
        <v>5788999</v>
      </c>
      <c r="F377" s="8" t="n">
        <v>11956050</v>
      </c>
      <c r="G377" s="8" t="n">
        <v>2</v>
      </c>
      <c r="H377" s="145" t="s">
        <v>33</v>
      </c>
      <c r="I377" s="168"/>
      <c r="J377" s="169" t="n">
        <v>25</v>
      </c>
      <c r="K377" s="145" t="n">
        <v>0</v>
      </c>
      <c r="L377" s="8" t="n">
        <v>100</v>
      </c>
      <c r="M377" s="149" t="n">
        <f aca="false">+G377*0.095</f>
        <v>0.19</v>
      </c>
      <c r="N377" s="149" t="n">
        <f aca="false">+L377-M377</f>
        <v>99.81</v>
      </c>
      <c r="O377" s="149" t="n">
        <v>1</v>
      </c>
      <c r="P377" s="149" t="n">
        <f aca="false">+N377*O377</f>
        <v>99.81</v>
      </c>
      <c r="Q377" s="149" t="n">
        <v>16</v>
      </c>
      <c r="R377" s="149" t="n">
        <f aca="false">+P377*Q377</f>
        <v>1596.96</v>
      </c>
      <c r="S377" s="149" t="n">
        <f aca="false">+P377*3</f>
        <v>299.43</v>
      </c>
      <c r="T377" s="149" t="n">
        <f aca="false">+P377*2</f>
        <v>199.62</v>
      </c>
      <c r="U377" s="149"/>
      <c r="V377" s="6" t="n">
        <f aca="false">+R377+S377+T377</f>
        <v>2096.01</v>
      </c>
      <c r="W377" s="20" t="n">
        <f aca="false">V377-T377</f>
        <v>1896.39</v>
      </c>
      <c r="X377" s="43" t="n">
        <f aca="false">V377-S377-T377</f>
        <v>1596.96</v>
      </c>
      <c r="Y377" s="6" t="s">
        <v>282</v>
      </c>
      <c r="Z377" s="20" t="s">
        <v>35</v>
      </c>
      <c r="AA377" s="20" t="s">
        <v>18</v>
      </c>
    </row>
    <row r="378" customFormat="false" ht="15.75" hidden="false" customHeight="true" outlineLevel="0" collapsed="false">
      <c r="A378" s="20" t="s">
        <v>29</v>
      </c>
      <c r="B378" s="143" t="s">
        <v>197</v>
      </c>
      <c r="C378" s="6" t="s">
        <v>530</v>
      </c>
      <c r="D378" s="6" t="s">
        <v>282</v>
      </c>
      <c r="E378" s="6" t="n">
        <v>5789000</v>
      </c>
      <c r="F378" s="8" t="n">
        <v>11956051</v>
      </c>
      <c r="G378" s="8" t="n">
        <v>6</v>
      </c>
      <c r="H378" s="145" t="s">
        <v>33</v>
      </c>
      <c r="I378" s="168"/>
      <c r="J378" s="169" t="n">
        <v>25</v>
      </c>
      <c r="K378" s="145" t="n">
        <v>0</v>
      </c>
      <c r="L378" s="8" t="n">
        <v>310</v>
      </c>
      <c r="M378" s="149" t="n">
        <f aca="false">+G378*0.095</f>
        <v>0.57</v>
      </c>
      <c r="N378" s="149" t="n">
        <f aca="false">+L378-M378</f>
        <v>309.43</v>
      </c>
      <c r="O378" s="149" t="n">
        <v>1</v>
      </c>
      <c r="P378" s="149" t="n">
        <f aca="false">+N378*O378</f>
        <v>309.43</v>
      </c>
      <c r="Q378" s="149" t="n">
        <v>16</v>
      </c>
      <c r="R378" s="149" t="n">
        <f aca="false">+P378*Q378</f>
        <v>4950.88</v>
      </c>
      <c r="S378" s="149" t="n">
        <f aca="false">+P378*3</f>
        <v>928.29</v>
      </c>
      <c r="T378" s="149" t="n">
        <f aca="false">+P378*2</f>
        <v>618.86</v>
      </c>
      <c r="U378" s="149"/>
      <c r="V378" s="6" t="n">
        <f aca="false">+R378+S378+T378</f>
        <v>6498.03</v>
      </c>
      <c r="W378" s="20" t="n">
        <f aca="false">V378-T378</f>
        <v>5879.17</v>
      </c>
      <c r="X378" s="43" t="n">
        <f aca="false">V378-S378-T378</f>
        <v>4950.88</v>
      </c>
      <c r="Y378" s="6" t="s">
        <v>282</v>
      </c>
      <c r="Z378" s="20" t="s">
        <v>35</v>
      </c>
      <c r="AA378" s="20" t="s">
        <v>18</v>
      </c>
    </row>
    <row r="379" customFormat="false" ht="15.75" hidden="false" customHeight="true" outlineLevel="0" collapsed="false">
      <c r="A379" s="20" t="s">
        <v>29</v>
      </c>
      <c r="B379" s="143" t="s">
        <v>197</v>
      </c>
      <c r="C379" s="6" t="s">
        <v>531</v>
      </c>
      <c r="D379" s="6" t="s">
        <v>282</v>
      </c>
      <c r="E379" s="6" t="n">
        <v>5789802</v>
      </c>
      <c r="F379" s="8" t="n">
        <v>11956053</v>
      </c>
      <c r="G379" s="8" t="n">
        <v>2</v>
      </c>
      <c r="H379" s="145" t="s">
        <v>33</v>
      </c>
      <c r="I379" s="168"/>
      <c r="J379" s="169" t="n">
        <v>25</v>
      </c>
      <c r="K379" s="145" t="n">
        <v>0</v>
      </c>
      <c r="L379" s="8" t="n">
        <v>90</v>
      </c>
      <c r="M379" s="149" t="n">
        <f aca="false">+G379*0.095</f>
        <v>0.19</v>
      </c>
      <c r="N379" s="149" t="n">
        <f aca="false">+L379-M379</f>
        <v>89.81</v>
      </c>
      <c r="O379" s="149" t="n">
        <v>1</v>
      </c>
      <c r="P379" s="149" t="n">
        <f aca="false">+N379*O379</f>
        <v>89.81</v>
      </c>
      <c r="Q379" s="149" t="n">
        <v>16</v>
      </c>
      <c r="R379" s="149" t="n">
        <f aca="false">+P379*Q379</f>
        <v>1436.96</v>
      </c>
      <c r="S379" s="149" t="n">
        <f aca="false">+P379*3</f>
        <v>269.43</v>
      </c>
      <c r="T379" s="149" t="n">
        <f aca="false">+P379*2</f>
        <v>179.62</v>
      </c>
      <c r="U379" s="149"/>
      <c r="V379" s="6" t="n">
        <f aca="false">+R379+S379+T379</f>
        <v>1886.01</v>
      </c>
      <c r="W379" s="20" t="n">
        <f aca="false">V379-T379</f>
        <v>1706.39</v>
      </c>
      <c r="X379" s="43" t="n">
        <f aca="false">V379-S379-T379</f>
        <v>1436.96</v>
      </c>
      <c r="Y379" s="6" t="s">
        <v>282</v>
      </c>
      <c r="Z379" s="20" t="s">
        <v>35</v>
      </c>
      <c r="AA379" s="20" t="s">
        <v>18</v>
      </c>
    </row>
    <row r="380" customFormat="false" ht="15.75" hidden="false" customHeight="true" outlineLevel="0" collapsed="false">
      <c r="A380" s="20" t="s">
        <v>29</v>
      </c>
      <c r="B380" s="143" t="s">
        <v>197</v>
      </c>
      <c r="C380" s="6" t="s">
        <v>532</v>
      </c>
      <c r="D380" s="6" t="s">
        <v>282</v>
      </c>
      <c r="E380" s="6" t="n">
        <v>5789803</v>
      </c>
      <c r="F380" s="8" t="n">
        <v>11956054</v>
      </c>
      <c r="G380" s="8" t="n">
        <v>6</v>
      </c>
      <c r="H380" s="145" t="s">
        <v>33</v>
      </c>
      <c r="I380" s="168"/>
      <c r="J380" s="169" t="n">
        <v>25</v>
      </c>
      <c r="K380" s="145" t="n">
        <v>0</v>
      </c>
      <c r="L380" s="8" t="n">
        <v>290</v>
      </c>
      <c r="M380" s="149" t="n">
        <f aca="false">+G380*0.095</f>
        <v>0.57</v>
      </c>
      <c r="N380" s="149" t="n">
        <f aca="false">+L380-M380</f>
        <v>289.43</v>
      </c>
      <c r="O380" s="149" t="n">
        <v>1</v>
      </c>
      <c r="P380" s="149" t="n">
        <f aca="false">+N380*O380</f>
        <v>289.43</v>
      </c>
      <c r="Q380" s="149" t="n">
        <v>16</v>
      </c>
      <c r="R380" s="149" t="n">
        <f aca="false">+P380*Q380</f>
        <v>4630.88</v>
      </c>
      <c r="S380" s="149" t="n">
        <f aca="false">+P380*3</f>
        <v>868.29</v>
      </c>
      <c r="T380" s="149" t="n">
        <f aca="false">+P380*2</f>
        <v>578.86</v>
      </c>
      <c r="U380" s="149"/>
      <c r="V380" s="6" t="n">
        <f aca="false">+R380+S380+T380</f>
        <v>6078.03</v>
      </c>
      <c r="W380" s="20" t="n">
        <f aca="false">V380-T380</f>
        <v>5499.17</v>
      </c>
      <c r="X380" s="43" t="n">
        <f aca="false">V380-S380-T380</f>
        <v>4630.88</v>
      </c>
      <c r="Y380" s="6" t="s">
        <v>282</v>
      </c>
      <c r="Z380" s="20" t="s">
        <v>35</v>
      </c>
      <c r="AA380" s="20" t="s">
        <v>18</v>
      </c>
    </row>
    <row r="381" customFormat="false" ht="15.75" hidden="false" customHeight="true" outlineLevel="0" collapsed="false">
      <c r="A381" s="20" t="s">
        <v>29</v>
      </c>
      <c r="B381" s="143" t="s">
        <v>197</v>
      </c>
      <c r="C381" s="6" t="s">
        <v>533</v>
      </c>
      <c r="D381" s="6" t="s">
        <v>282</v>
      </c>
      <c r="E381" s="6" t="n">
        <v>5789804</v>
      </c>
      <c r="F381" s="8" t="n">
        <v>11956055</v>
      </c>
      <c r="G381" s="8" t="n">
        <v>12</v>
      </c>
      <c r="H381" s="145" t="s">
        <v>33</v>
      </c>
      <c r="I381" s="168"/>
      <c r="J381" s="169" t="n">
        <v>25</v>
      </c>
      <c r="K381" s="145" t="n">
        <v>0</v>
      </c>
      <c r="L381" s="8" t="n">
        <v>560</v>
      </c>
      <c r="M381" s="149" t="n">
        <f aca="false">+G381*0.095</f>
        <v>1.14</v>
      </c>
      <c r="N381" s="149" t="n">
        <f aca="false">+L381-M381</f>
        <v>558.86</v>
      </c>
      <c r="O381" s="149" t="n">
        <v>1</v>
      </c>
      <c r="P381" s="149" t="n">
        <f aca="false">+N381*O381</f>
        <v>558.86</v>
      </c>
      <c r="Q381" s="149" t="n">
        <v>16</v>
      </c>
      <c r="R381" s="149" t="n">
        <f aca="false">+P381*Q381</f>
        <v>8941.76</v>
      </c>
      <c r="S381" s="149" t="n">
        <f aca="false">+P381*3</f>
        <v>1676.58</v>
      </c>
      <c r="T381" s="149" t="n">
        <f aca="false">+P381*2</f>
        <v>1117.72</v>
      </c>
      <c r="U381" s="149"/>
      <c r="V381" s="6" t="n">
        <f aca="false">+R381+S381+T381</f>
        <v>11736.06</v>
      </c>
      <c r="W381" s="20" t="n">
        <f aca="false">V381-T381</f>
        <v>10618.34</v>
      </c>
      <c r="X381" s="43" t="n">
        <f aca="false">V381-S381-T381</f>
        <v>8941.76</v>
      </c>
      <c r="Y381" s="6" t="s">
        <v>282</v>
      </c>
      <c r="Z381" s="20" t="s">
        <v>35</v>
      </c>
      <c r="AA381" s="20" t="s">
        <v>18</v>
      </c>
    </row>
    <row r="382" customFormat="false" ht="15.75" hidden="false" customHeight="true" outlineLevel="0" collapsed="false">
      <c r="A382" s="20" t="s">
        <v>29</v>
      </c>
      <c r="B382" s="143" t="s">
        <v>198</v>
      </c>
      <c r="C382" s="6" t="s">
        <v>534</v>
      </c>
      <c r="D382" s="6" t="s">
        <v>282</v>
      </c>
      <c r="E382" s="6" t="n">
        <v>5789805</v>
      </c>
      <c r="F382" s="8" t="n">
        <v>12313789</v>
      </c>
      <c r="G382" s="8" t="n">
        <v>10</v>
      </c>
      <c r="H382" s="145" t="s">
        <v>33</v>
      </c>
      <c r="I382" s="168"/>
      <c r="J382" s="169" t="n">
        <v>25</v>
      </c>
      <c r="K382" s="145" t="n">
        <v>0</v>
      </c>
      <c r="L382" s="8" t="n">
        <v>471</v>
      </c>
      <c r="M382" s="149" t="n">
        <f aca="false">+G382*0.095</f>
        <v>0.95</v>
      </c>
      <c r="N382" s="149" t="n">
        <f aca="false">+L382-M382</f>
        <v>470.05</v>
      </c>
      <c r="O382" s="149" t="n">
        <v>1</v>
      </c>
      <c r="P382" s="149" t="n">
        <f aca="false">+N382*O382</f>
        <v>470.05</v>
      </c>
      <c r="Q382" s="149" t="n">
        <v>16</v>
      </c>
      <c r="R382" s="149" t="n">
        <f aca="false">+P382*Q382</f>
        <v>7520.8</v>
      </c>
      <c r="S382" s="149" t="n">
        <f aca="false">+P382*3</f>
        <v>1410.15</v>
      </c>
      <c r="T382" s="149" t="n">
        <f aca="false">+P382*2</f>
        <v>940.1</v>
      </c>
      <c r="U382" s="149"/>
      <c r="V382" s="6" t="n">
        <f aca="false">+R382+S382+T382</f>
        <v>9871.05</v>
      </c>
      <c r="W382" s="20" t="n">
        <f aca="false">V382-T382</f>
        <v>8930.95</v>
      </c>
      <c r="X382" s="43" t="n">
        <f aca="false">V382-S382-T382</f>
        <v>7520.8</v>
      </c>
      <c r="Y382" s="6" t="s">
        <v>282</v>
      </c>
      <c r="Z382" s="20" t="s">
        <v>35</v>
      </c>
      <c r="AA382" s="20" t="s">
        <v>18</v>
      </c>
    </row>
    <row r="383" customFormat="false" ht="15.75" hidden="false" customHeight="true" outlineLevel="0" collapsed="false">
      <c r="A383" s="20" t="s">
        <v>29</v>
      </c>
      <c r="B383" s="143" t="s">
        <v>198</v>
      </c>
      <c r="C383" s="6" t="s">
        <v>535</v>
      </c>
      <c r="D383" s="6" t="s">
        <v>282</v>
      </c>
      <c r="E383" s="6" t="n">
        <v>5789806</v>
      </c>
      <c r="F383" s="8" t="n">
        <v>11956057</v>
      </c>
      <c r="G383" s="8" t="n">
        <v>8</v>
      </c>
      <c r="H383" s="145" t="s">
        <v>33</v>
      </c>
      <c r="I383" s="168"/>
      <c r="J383" s="169" t="n">
        <v>25</v>
      </c>
      <c r="K383" s="145" t="n">
        <v>0</v>
      </c>
      <c r="L383" s="8" t="n">
        <v>396</v>
      </c>
      <c r="M383" s="149" t="n">
        <f aca="false">+G383*0.095</f>
        <v>0.76</v>
      </c>
      <c r="N383" s="149" t="n">
        <f aca="false">+L383-M383</f>
        <v>395.24</v>
      </c>
      <c r="O383" s="149" t="n">
        <v>1</v>
      </c>
      <c r="P383" s="149" t="n">
        <f aca="false">+N383*O383</f>
        <v>395.24</v>
      </c>
      <c r="Q383" s="149" t="n">
        <v>16</v>
      </c>
      <c r="R383" s="149" t="n">
        <f aca="false">+P383*Q383</f>
        <v>6323.84</v>
      </c>
      <c r="S383" s="149" t="n">
        <f aca="false">+P383*3</f>
        <v>1185.72</v>
      </c>
      <c r="T383" s="149" t="n">
        <f aca="false">+P383*2</f>
        <v>790.48</v>
      </c>
      <c r="U383" s="149"/>
      <c r="V383" s="6" t="n">
        <f aca="false">+R383+S383+T383</f>
        <v>8300.04</v>
      </c>
      <c r="W383" s="20" t="n">
        <f aca="false">V383-T383</f>
        <v>7509.56</v>
      </c>
      <c r="X383" s="43" t="n">
        <f aca="false">V383-S383-T383</f>
        <v>6323.84</v>
      </c>
      <c r="Y383" s="6" t="s">
        <v>282</v>
      </c>
      <c r="Z383" s="20" t="s">
        <v>35</v>
      </c>
      <c r="AA383" s="20" t="s">
        <v>18</v>
      </c>
    </row>
    <row r="384" customFormat="false" ht="15.75" hidden="false" customHeight="true" outlineLevel="0" collapsed="false">
      <c r="A384" s="20" t="s">
        <v>29</v>
      </c>
      <c r="B384" s="143" t="s">
        <v>198</v>
      </c>
      <c r="C384" s="6" t="s">
        <v>536</v>
      </c>
      <c r="D384" s="6" t="s">
        <v>282</v>
      </c>
      <c r="E384" s="6" t="n">
        <v>5789808</v>
      </c>
      <c r="F384" s="8" t="n">
        <v>11956059</v>
      </c>
      <c r="G384" s="8" t="n">
        <v>1</v>
      </c>
      <c r="H384" s="145" t="s">
        <v>33</v>
      </c>
      <c r="I384" s="168"/>
      <c r="J384" s="169" t="n">
        <v>25</v>
      </c>
      <c r="K384" s="145" t="n">
        <v>0</v>
      </c>
      <c r="L384" s="8" t="n">
        <v>49</v>
      </c>
      <c r="M384" s="149" t="n">
        <f aca="false">+G384*0.095</f>
        <v>0.095</v>
      </c>
      <c r="N384" s="149" t="n">
        <f aca="false">+L384-M384</f>
        <v>48.905</v>
      </c>
      <c r="O384" s="149" t="n">
        <v>1</v>
      </c>
      <c r="P384" s="149" t="n">
        <f aca="false">+N384*O384</f>
        <v>48.905</v>
      </c>
      <c r="Q384" s="149" t="n">
        <v>16</v>
      </c>
      <c r="R384" s="149" t="n">
        <f aca="false">+P384*Q384</f>
        <v>782.48</v>
      </c>
      <c r="S384" s="149" t="n">
        <f aca="false">+P384*3</f>
        <v>146.715</v>
      </c>
      <c r="T384" s="149" t="n">
        <f aca="false">+P384*2</f>
        <v>97.81</v>
      </c>
      <c r="U384" s="149"/>
      <c r="V384" s="6" t="n">
        <f aca="false">+R384+S384+T384</f>
        <v>1027.005</v>
      </c>
      <c r="W384" s="20" t="n">
        <f aca="false">V384-T384</f>
        <v>929.195</v>
      </c>
      <c r="X384" s="43" t="n">
        <f aca="false">V384-S384-T384</f>
        <v>782.48</v>
      </c>
      <c r="Y384" s="6" t="s">
        <v>282</v>
      </c>
      <c r="Z384" s="20" t="s">
        <v>35</v>
      </c>
      <c r="AA384" s="20" t="s">
        <v>18</v>
      </c>
    </row>
    <row r="385" customFormat="false" ht="15.75" hidden="false" customHeight="true" outlineLevel="0" collapsed="false">
      <c r="A385" s="20" t="s">
        <v>29</v>
      </c>
      <c r="B385" s="143" t="s">
        <v>198</v>
      </c>
      <c r="C385" s="6" t="s">
        <v>537</v>
      </c>
      <c r="D385" s="6" t="s">
        <v>282</v>
      </c>
      <c r="E385" s="6" t="n">
        <v>5789809</v>
      </c>
      <c r="F385" s="8" t="n">
        <v>11956060</v>
      </c>
      <c r="G385" s="8" t="n">
        <v>3</v>
      </c>
      <c r="H385" s="145" t="s">
        <v>33</v>
      </c>
      <c r="I385" s="168"/>
      <c r="J385" s="169" t="n">
        <v>25</v>
      </c>
      <c r="K385" s="145" t="n">
        <v>0</v>
      </c>
      <c r="L385" s="8" t="n">
        <v>157</v>
      </c>
      <c r="M385" s="149" t="n">
        <f aca="false">+G385*0.095</f>
        <v>0.285</v>
      </c>
      <c r="N385" s="149" t="n">
        <f aca="false">+L385-M385</f>
        <v>156.715</v>
      </c>
      <c r="O385" s="149" t="n">
        <v>1</v>
      </c>
      <c r="P385" s="149" t="n">
        <f aca="false">+N385*O385</f>
        <v>156.715</v>
      </c>
      <c r="Q385" s="149" t="n">
        <v>16</v>
      </c>
      <c r="R385" s="149" t="n">
        <f aca="false">+P385*Q385</f>
        <v>2507.44</v>
      </c>
      <c r="S385" s="149" t="n">
        <f aca="false">+P385*3</f>
        <v>470.145</v>
      </c>
      <c r="T385" s="149" t="n">
        <f aca="false">+P385*2</f>
        <v>313.43</v>
      </c>
      <c r="U385" s="149"/>
      <c r="V385" s="6" t="n">
        <f aca="false">+R385+S385+T385</f>
        <v>3291.015</v>
      </c>
      <c r="W385" s="20" t="n">
        <f aca="false">V385-T385</f>
        <v>2977.585</v>
      </c>
      <c r="X385" s="43" t="n">
        <f aca="false">V385-S385-T385</f>
        <v>2507.44</v>
      </c>
      <c r="Y385" s="6" t="s">
        <v>282</v>
      </c>
      <c r="Z385" s="20" t="s">
        <v>35</v>
      </c>
      <c r="AA385" s="20" t="s">
        <v>18</v>
      </c>
    </row>
    <row r="386" customFormat="false" ht="15.75" hidden="false" customHeight="true" outlineLevel="0" collapsed="false">
      <c r="A386" s="20" t="s">
        <v>29</v>
      </c>
      <c r="B386" s="143" t="s">
        <v>198</v>
      </c>
      <c r="C386" s="6" t="s">
        <v>538</v>
      </c>
      <c r="D386" s="6" t="s">
        <v>282</v>
      </c>
      <c r="E386" s="6" t="n">
        <v>5789810</v>
      </c>
      <c r="F386" s="8" t="n">
        <v>11956061</v>
      </c>
      <c r="G386" s="8" t="n">
        <v>1</v>
      </c>
      <c r="H386" s="145" t="s">
        <v>33</v>
      </c>
      <c r="I386" s="168"/>
      <c r="J386" s="169" t="n">
        <v>25</v>
      </c>
      <c r="K386" s="145" t="n">
        <v>0</v>
      </c>
      <c r="L386" s="8" t="n">
        <v>56</v>
      </c>
      <c r="M386" s="149" t="n">
        <f aca="false">+G386*0.095</f>
        <v>0.095</v>
      </c>
      <c r="N386" s="149" t="n">
        <f aca="false">+L386-M386</f>
        <v>55.905</v>
      </c>
      <c r="O386" s="149" t="n">
        <v>1</v>
      </c>
      <c r="P386" s="149" t="n">
        <f aca="false">+N386*O386</f>
        <v>55.905</v>
      </c>
      <c r="Q386" s="149" t="n">
        <v>16</v>
      </c>
      <c r="R386" s="149" t="n">
        <f aca="false">+P386*Q386</f>
        <v>894.48</v>
      </c>
      <c r="S386" s="149" t="n">
        <f aca="false">+P386*3</f>
        <v>167.715</v>
      </c>
      <c r="T386" s="149" t="n">
        <f aca="false">+P386*2</f>
        <v>111.81</v>
      </c>
      <c r="U386" s="149"/>
      <c r="V386" s="6" t="n">
        <f aca="false">+R386+S386+T386</f>
        <v>1174.005</v>
      </c>
      <c r="W386" s="20" t="n">
        <f aca="false">V386-T386</f>
        <v>1062.195</v>
      </c>
      <c r="X386" s="43" t="n">
        <f aca="false">V386-S386-T386</f>
        <v>894.48</v>
      </c>
      <c r="Y386" s="6" t="s">
        <v>282</v>
      </c>
      <c r="Z386" s="20" t="s">
        <v>35</v>
      </c>
      <c r="AA386" s="20" t="s">
        <v>18</v>
      </c>
    </row>
    <row r="387" customFormat="false" ht="15.75" hidden="false" customHeight="true" outlineLevel="0" collapsed="false">
      <c r="A387" s="20" t="s">
        <v>29</v>
      </c>
      <c r="B387" s="143" t="s">
        <v>198</v>
      </c>
      <c r="C387" s="6" t="s">
        <v>539</v>
      </c>
      <c r="D387" s="6" t="s">
        <v>282</v>
      </c>
      <c r="E387" s="6" t="n">
        <v>5789811</v>
      </c>
      <c r="F387" s="8" t="n">
        <v>11956062</v>
      </c>
      <c r="G387" s="8" t="n">
        <v>4</v>
      </c>
      <c r="H387" s="145" t="s">
        <v>33</v>
      </c>
      <c r="I387" s="168"/>
      <c r="J387" s="169" t="n">
        <v>25</v>
      </c>
      <c r="K387" s="145" t="n">
        <v>0</v>
      </c>
      <c r="L387" s="8" t="n">
        <v>203</v>
      </c>
      <c r="M387" s="149" t="n">
        <f aca="false">+G387*0.095</f>
        <v>0.38</v>
      </c>
      <c r="N387" s="149" t="n">
        <f aca="false">+L387-M387</f>
        <v>202.62</v>
      </c>
      <c r="O387" s="149" t="n">
        <v>1</v>
      </c>
      <c r="P387" s="149" t="n">
        <f aca="false">+N387*O387</f>
        <v>202.62</v>
      </c>
      <c r="Q387" s="149" t="n">
        <v>16</v>
      </c>
      <c r="R387" s="149" t="n">
        <f aca="false">+P387*Q387</f>
        <v>3241.92</v>
      </c>
      <c r="S387" s="149" t="n">
        <f aca="false">+P387*3</f>
        <v>607.86</v>
      </c>
      <c r="T387" s="149" t="n">
        <f aca="false">+P387*2</f>
        <v>405.24</v>
      </c>
      <c r="U387" s="149"/>
      <c r="V387" s="6" t="n">
        <f aca="false">+R387+S387+T387</f>
        <v>4255.02</v>
      </c>
      <c r="W387" s="20" t="n">
        <f aca="false">V387-T387</f>
        <v>3849.78</v>
      </c>
      <c r="X387" s="43" t="n">
        <f aca="false">V387-S387-T387</f>
        <v>3241.92</v>
      </c>
      <c r="Y387" s="6" t="s">
        <v>282</v>
      </c>
      <c r="Z387" s="20" t="s">
        <v>35</v>
      </c>
      <c r="AA387" s="20" t="s">
        <v>18</v>
      </c>
    </row>
    <row r="388" customFormat="false" ht="15.75" hidden="false" customHeight="true" outlineLevel="0" collapsed="false">
      <c r="A388" s="20" t="s">
        <v>29</v>
      </c>
      <c r="B388" s="143" t="s">
        <v>198</v>
      </c>
      <c r="C388" s="6" t="s">
        <v>540</v>
      </c>
      <c r="D388" s="6" t="s">
        <v>282</v>
      </c>
      <c r="E388" s="6" t="n">
        <v>5789812</v>
      </c>
      <c r="F388" s="8" t="n">
        <v>11956063</v>
      </c>
      <c r="G388" s="8" t="n">
        <v>14</v>
      </c>
      <c r="H388" s="145" t="s">
        <v>33</v>
      </c>
      <c r="I388" s="168"/>
      <c r="J388" s="169" t="n">
        <v>25</v>
      </c>
      <c r="K388" s="145" t="n">
        <v>0</v>
      </c>
      <c r="L388" s="8" t="n">
        <v>693</v>
      </c>
      <c r="M388" s="149" t="n">
        <f aca="false">+G388*0.095</f>
        <v>1.33</v>
      </c>
      <c r="N388" s="149" t="n">
        <f aca="false">+L388-M388</f>
        <v>691.67</v>
      </c>
      <c r="O388" s="149" t="n">
        <v>1</v>
      </c>
      <c r="P388" s="149" t="n">
        <f aca="false">+N388*O388</f>
        <v>691.67</v>
      </c>
      <c r="Q388" s="149" t="n">
        <v>16</v>
      </c>
      <c r="R388" s="149" t="n">
        <f aca="false">+P388*Q388</f>
        <v>11066.72</v>
      </c>
      <c r="S388" s="149" t="n">
        <f aca="false">+P388*3</f>
        <v>2075.01</v>
      </c>
      <c r="T388" s="149" t="n">
        <f aca="false">+P388*2</f>
        <v>1383.34</v>
      </c>
      <c r="U388" s="149"/>
      <c r="V388" s="6" t="n">
        <f aca="false">+R388+S388+T388</f>
        <v>14525.07</v>
      </c>
      <c r="W388" s="20" t="n">
        <f aca="false">V388-T388</f>
        <v>13141.73</v>
      </c>
      <c r="X388" s="43" t="n">
        <f aca="false">V388-S388-T388</f>
        <v>11066.72</v>
      </c>
      <c r="Y388" s="6" t="s">
        <v>282</v>
      </c>
      <c r="Z388" s="20" t="s">
        <v>35</v>
      </c>
      <c r="AA388" s="20" t="s">
        <v>18</v>
      </c>
    </row>
    <row r="389" customFormat="false" ht="15.75" hidden="false" customHeight="true" outlineLevel="0" collapsed="false">
      <c r="A389" s="20" t="s">
        <v>29</v>
      </c>
      <c r="B389" s="143" t="s">
        <v>198</v>
      </c>
      <c r="C389" s="6" t="s">
        <v>541</v>
      </c>
      <c r="D389" s="6" t="s">
        <v>282</v>
      </c>
      <c r="E389" s="6" t="n">
        <v>5789813</v>
      </c>
      <c r="F389" s="8" t="n">
        <v>11956064</v>
      </c>
      <c r="G389" s="8" t="n">
        <v>6</v>
      </c>
      <c r="H389" s="145" t="s">
        <v>33</v>
      </c>
      <c r="I389" s="168"/>
      <c r="J389" s="169" t="n">
        <v>25</v>
      </c>
      <c r="K389" s="145" t="n">
        <v>0</v>
      </c>
      <c r="L389" s="8" t="n">
        <v>315</v>
      </c>
      <c r="M389" s="149" t="n">
        <f aca="false">+G389*0.095</f>
        <v>0.57</v>
      </c>
      <c r="N389" s="149" t="n">
        <f aca="false">+L389-M389</f>
        <v>314.43</v>
      </c>
      <c r="O389" s="149" t="n">
        <v>1</v>
      </c>
      <c r="P389" s="149" t="n">
        <f aca="false">+N389*O389</f>
        <v>314.43</v>
      </c>
      <c r="Q389" s="149" t="n">
        <v>16</v>
      </c>
      <c r="R389" s="149" t="n">
        <f aca="false">+P389*Q389</f>
        <v>5030.88</v>
      </c>
      <c r="S389" s="149" t="n">
        <f aca="false">+P389*3</f>
        <v>943.29</v>
      </c>
      <c r="T389" s="149" t="n">
        <f aca="false">+P389*2</f>
        <v>628.86</v>
      </c>
      <c r="U389" s="149"/>
      <c r="V389" s="6" t="n">
        <f aca="false">+R389+S389+T389</f>
        <v>6603.03</v>
      </c>
      <c r="W389" s="20" t="n">
        <f aca="false">V389-T389</f>
        <v>5974.17</v>
      </c>
      <c r="X389" s="43" t="n">
        <f aca="false">V389-S389-T389</f>
        <v>5030.88</v>
      </c>
      <c r="Y389" s="6" t="s">
        <v>282</v>
      </c>
      <c r="Z389" s="20" t="s">
        <v>35</v>
      </c>
      <c r="AA389" s="20" t="s">
        <v>18</v>
      </c>
    </row>
    <row r="390" customFormat="false" ht="15.75" hidden="false" customHeight="true" outlineLevel="0" collapsed="false">
      <c r="A390" s="20" t="s">
        <v>29</v>
      </c>
      <c r="B390" s="143" t="s">
        <v>198</v>
      </c>
      <c r="C390" s="6" t="s">
        <v>542</v>
      </c>
      <c r="D390" s="6" t="s">
        <v>282</v>
      </c>
      <c r="E390" s="6" t="n">
        <v>5789814</v>
      </c>
      <c r="F390" s="8" t="n">
        <v>11956065</v>
      </c>
      <c r="G390" s="8" t="n">
        <v>10</v>
      </c>
      <c r="H390" s="145" t="s">
        <v>33</v>
      </c>
      <c r="I390" s="168"/>
      <c r="J390" s="169" t="n">
        <v>25</v>
      </c>
      <c r="K390" s="145" t="n">
        <v>0</v>
      </c>
      <c r="L390" s="8" t="n">
        <v>500</v>
      </c>
      <c r="M390" s="149" t="n">
        <f aca="false">+G390*0.095</f>
        <v>0.95</v>
      </c>
      <c r="N390" s="149" t="n">
        <f aca="false">+L390-M390</f>
        <v>499.05</v>
      </c>
      <c r="O390" s="149" t="n">
        <v>1</v>
      </c>
      <c r="P390" s="149" t="n">
        <f aca="false">+N390*O390</f>
        <v>499.05</v>
      </c>
      <c r="Q390" s="149" t="n">
        <v>16</v>
      </c>
      <c r="R390" s="149" t="n">
        <f aca="false">+P390*Q390</f>
        <v>7984.8</v>
      </c>
      <c r="S390" s="149" t="n">
        <f aca="false">+P390*3</f>
        <v>1497.15</v>
      </c>
      <c r="T390" s="149" t="n">
        <f aca="false">+P390*2</f>
        <v>998.1</v>
      </c>
      <c r="U390" s="149"/>
      <c r="V390" s="6" t="n">
        <f aca="false">+R390+S390+T390</f>
        <v>10480.05</v>
      </c>
      <c r="W390" s="20" t="n">
        <f aca="false">V390-T390</f>
        <v>9481.95</v>
      </c>
      <c r="X390" s="43" t="n">
        <f aca="false">V390-S390-T390</f>
        <v>7984.8</v>
      </c>
      <c r="Y390" s="6" t="s">
        <v>282</v>
      </c>
      <c r="Z390" s="20" t="s">
        <v>35</v>
      </c>
      <c r="AA390" s="20" t="s">
        <v>18</v>
      </c>
    </row>
    <row r="391" customFormat="false" ht="15.75" hidden="false" customHeight="true" outlineLevel="0" collapsed="false">
      <c r="A391" s="20" t="s">
        <v>29</v>
      </c>
      <c r="B391" s="143" t="s">
        <v>198</v>
      </c>
      <c r="C391" s="6" t="s">
        <v>543</v>
      </c>
      <c r="D391" s="6" t="s">
        <v>282</v>
      </c>
      <c r="E391" s="6" t="n">
        <v>5789815</v>
      </c>
      <c r="F391" s="8" t="n">
        <v>11956066</v>
      </c>
      <c r="G391" s="8" t="n">
        <v>2</v>
      </c>
      <c r="H391" s="145" t="s">
        <v>33</v>
      </c>
      <c r="I391" s="168"/>
      <c r="J391" s="169" t="n">
        <v>25</v>
      </c>
      <c r="K391" s="145" t="n">
        <v>0</v>
      </c>
      <c r="L391" s="8" t="n">
        <v>105</v>
      </c>
      <c r="M391" s="149" t="n">
        <f aca="false">+G391*0.095</f>
        <v>0.19</v>
      </c>
      <c r="N391" s="149" t="n">
        <f aca="false">+L391-M391</f>
        <v>104.81</v>
      </c>
      <c r="O391" s="149" t="n">
        <v>1</v>
      </c>
      <c r="P391" s="149" t="n">
        <f aca="false">+N391*O391</f>
        <v>104.81</v>
      </c>
      <c r="Q391" s="149" t="n">
        <v>16</v>
      </c>
      <c r="R391" s="149" t="n">
        <f aca="false">+P391*Q391</f>
        <v>1676.96</v>
      </c>
      <c r="S391" s="149" t="n">
        <f aca="false">+P391*3</f>
        <v>314.43</v>
      </c>
      <c r="T391" s="149" t="n">
        <f aca="false">+P391*2</f>
        <v>209.62</v>
      </c>
      <c r="U391" s="149"/>
      <c r="V391" s="6" t="n">
        <f aca="false">+R391+S391+T391</f>
        <v>2201.01</v>
      </c>
      <c r="W391" s="20" t="n">
        <f aca="false">V391-T391</f>
        <v>1991.39</v>
      </c>
      <c r="X391" s="43" t="n">
        <f aca="false">V391-S391-T391</f>
        <v>1676.96</v>
      </c>
      <c r="Y391" s="6" t="s">
        <v>282</v>
      </c>
      <c r="Z391" s="20" t="s">
        <v>35</v>
      </c>
      <c r="AA391" s="20" t="s">
        <v>18</v>
      </c>
    </row>
    <row r="392" customFormat="false" ht="15.75" hidden="false" customHeight="true" outlineLevel="0" collapsed="false">
      <c r="A392" s="20" t="s">
        <v>29</v>
      </c>
      <c r="B392" s="143" t="s">
        <v>198</v>
      </c>
      <c r="C392" s="6" t="s">
        <v>544</v>
      </c>
      <c r="D392" s="6" t="s">
        <v>282</v>
      </c>
      <c r="E392" s="6" t="n">
        <v>5789816</v>
      </c>
      <c r="F392" s="8" t="n">
        <v>11956067</v>
      </c>
      <c r="G392" s="8" t="n">
        <v>8</v>
      </c>
      <c r="H392" s="145" t="s">
        <v>33</v>
      </c>
      <c r="I392" s="168"/>
      <c r="J392" s="169" t="n">
        <v>25</v>
      </c>
      <c r="K392" s="145" t="n">
        <v>0</v>
      </c>
      <c r="L392" s="8" t="n">
        <v>433</v>
      </c>
      <c r="M392" s="149" t="n">
        <f aca="false">+G392*0.095</f>
        <v>0.76</v>
      </c>
      <c r="N392" s="149" t="n">
        <f aca="false">+L392-M392</f>
        <v>432.24</v>
      </c>
      <c r="O392" s="149" t="n">
        <v>1</v>
      </c>
      <c r="P392" s="149" t="n">
        <f aca="false">+N392*O392</f>
        <v>432.24</v>
      </c>
      <c r="Q392" s="149" t="n">
        <v>16</v>
      </c>
      <c r="R392" s="149" t="n">
        <f aca="false">+P392*Q392</f>
        <v>6915.84</v>
      </c>
      <c r="S392" s="149" t="n">
        <f aca="false">+P392*3</f>
        <v>1296.72</v>
      </c>
      <c r="T392" s="149" t="n">
        <f aca="false">+P392*2</f>
        <v>864.48</v>
      </c>
      <c r="U392" s="149"/>
      <c r="V392" s="6" t="n">
        <f aca="false">+R392+S392+T392</f>
        <v>9077.04</v>
      </c>
      <c r="W392" s="20" t="n">
        <f aca="false">V392-T392</f>
        <v>8212.56</v>
      </c>
      <c r="X392" s="43" t="n">
        <f aca="false">V392-S392-T392</f>
        <v>6915.84</v>
      </c>
      <c r="Y392" s="6" t="s">
        <v>282</v>
      </c>
      <c r="Z392" s="20" t="s">
        <v>35</v>
      </c>
      <c r="AA392" s="20" t="s">
        <v>18</v>
      </c>
    </row>
    <row r="393" customFormat="false" ht="15.75" hidden="false" customHeight="true" outlineLevel="0" collapsed="false">
      <c r="A393" s="20" t="s">
        <v>29</v>
      </c>
      <c r="B393" s="143" t="s">
        <v>198</v>
      </c>
      <c r="C393" s="6" t="s">
        <v>545</v>
      </c>
      <c r="D393" s="6" t="s">
        <v>282</v>
      </c>
      <c r="E393" s="6" t="n">
        <v>5789817</v>
      </c>
      <c r="F393" s="8" t="n">
        <v>11956068</v>
      </c>
      <c r="G393" s="8" t="n">
        <v>4</v>
      </c>
      <c r="H393" s="145" t="s">
        <v>33</v>
      </c>
      <c r="I393" s="168"/>
      <c r="J393" s="169" t="n">
        <v>25</v>
      </c>
      <c r="K393" s="145" t="n">
        <v>0</v>
      </c>
      <c r="L393" s="8" t="n">
        <v>195</v>
      </c>
      <c r="M393" s="149" t="n">
        <f aca="false">+G393*0.095</f>
        <v>0.38</v>
      </c>
      <c r="N393" s="149" t="n">
        <f aca="false">+L393-M393</f>
        <v>194.62</v>
      </c>
      <c r="O393" s="149" t="n">
        <v>1</v>
      </c>
      <c r="P393" s="149" t="n">
        <f aca="false">+N393*O393</f>
        <v>194.62</v>
      </c>
      <c r="Q393" s="149" t="n">
        <v>16</v>
      </c>
      <c r="R393" s="149" t="n">
        <f aca="false">+P393*Q393</f>
        <v>3113.92</v>
      </c>
      <c r="S393" s="149" t="n">
        <f aca="false">+P393*3</f>
        <v>583.86</v>
      </c>
      <c r="T393" s="149" t="n">
        <f aca="false">+P393*2</f>
        <v>389.24</v>
      </c>
      <c r="U393" s="149"/>
      <c r="V393" s="6" t="n">
        <f aca="false">+R393+S393+T393</f>
        <v>4087.02</v>
      </c>
      <c r="W393" s="20" t="n">
        <f aca="false">V393-T393</f>
        <v>3697.78</v>
      </c>
      <c r="X393" s="43" t="n">
        <f aca="false">V393-S393-T393</f>
        <v>3113.92</v>
      </c>
      <c r="Y393" s="6" t="s">
        <v>282</v>
      </c>
      <c r="Z393" s="20" t="s">
        <v>35</v>
      </c>
      <c r="AA393" s="20" t="s">
        <v>18</v>
      </c>
    </row>
    <row r="394" customFormat="false" ht="15.75" hidden="true" customHeight="true" outlineLevel="0" collapsed="false">
      <c r="A394" s="20" t="s">
        <v>29</v>
      </c>
      <c r="B394" s="143" t="s">
        <v>203</v>
      </c>
      <c r="C394" s="171" t="s">
        <v>546</v>
      </c>
      <c r="D394" s="6" t="s">
        <v>282</v>
      </c>
      <c r="E394" s="6" t="n">
        <v>5789818</v>
      </c>
      <c r="F394" s="172" t="n">
        <v>11955101</v>
      </c>
      <c r="G394" s="8" t="n">
        <v>4</v>
      </c>
      <c r="H394" s="145" t="s">
        <v>122</v>
      </c>
      <c r="I394" s="169"/>
      <c r="J394" s="8" t="n">
        <v>13</v>
      </c>
      <c r="K394" s="145" t="n">
        <v>0</v>
      </c>
      <c r="L394" s="8" t="n">
        <v>200</v>
      </c>
      <c r="M394" s="149" t="n">
        <f aca="false">+G394*0.095</f>
        <v>0.38</v>
      </c>
      <c r="N394" s="149" t="n">
        <f aca="false">+L394-M394</f>
        <v>199.62</v>
      </c>
      <c r="O394" s="149" t="n">
        <v>1</v>
      </c>
      <c r="P394" s="149" t="n">
        <f aca="false">+N394*O394</f>
        <v>199.62</v>
      </c>
      <c r="Q394" s="149" t="n">
        <v>19</v>
      </c>
      <c r="R394" s="149" t="n">
        <f aca="false">+P394*Q394</f>
        <v>3792.78</v>
      </c>
      <c r="S394" s="149" t="n">
        <f aca="false">+P394*4</f>
        <v>798.48</v>
      </c>
      <c r="T394" s="149" t="n">
        <f aca="false">+P394*2</f>
        <v>399.24</v>
      </c>
      <c r="U394" s="149"/>
      <c r="V394" s="6" t="n">
        <f aca="false">+R394+S394+T394</f>
        <v>4990.5</v>
      </c>
      <c r="W394" s="20" t="n">
        <f aca="false">V394-T394</f>
        <v>4591.26</v>
      </c>
      <c r="X394" s="43" t="n">
        <f aca="false">V394-S394-T394</f>
        <v>3792.78</v>
      </c>
      <c r="Y394" s="6" t="s">
        <v>282</v>
      </c>
      <c r="Z394" s="20" t="s">
        <v>35</v>
      </c>
      <c r="AA394" s="20" t="s">
        <v>18</v>
      </c>
    </row>
    <row r="395" customFormat="false" ht="15.75" hidden="false" customHeight="true" outlineLevel="0" collapsed="false">
      <c r="A395" s="20" t="s">
        <v>29</v>
      </c>
      <c r="B395" s="143" t="s">
        <v>203</v>
      </c>
      <c r="C395" s="171" t="s">
        <v>547</v>
      </c>
      <c r="D395" s="6" t="s">
        <v>282</v>
      </c>
      <c r="E395" s="6" t="n">
        <v>5789819</v>
      </c>
      <c r="F395" s="172" t="n">
        <v>11955102</v>
      </c>
      <c r="G395" s="8" t="n">
        <v>6</v>
      </c>
      <c r="H395" s="145" t="s">
        <v>33</v>
      </c>
      <c r="I395" s="169"/>
      <c r="J395" s="169" t="n">
        <v>25</v>
      </c>
      <c r="K395" s="145" t="n">
        <v>0</v>
      </c>
      <c r="L395" s="8" t="n">
        <v>224</v>
      </c>
      <c r="M395" s="149" t="n">
        <f aca="false">+G395*0.095</f>
        <v>0.57</v>
      </c>
      <c r="N395" s="149" t="n">
        <f aca="false">+L395-M395</f>
        <v>223.43</v>
      </c>
      <c r="O395" s="149" t="n">
        <v>1</v>
      </c>
      <c r="P395" s="149" t="n">
        <f aca="false">+N395*O395</f>
        <v>223.43</v>
      </c>
      <c r="Q395" s="149" t="n">
        <v>16</v>
      </c>
      <c r="R395" s="149" t="n">
        <f aca="false">+P395*Q395</f>
        <v>3574.88</v>
      </c>
      <c r="S395" s="149" t="n">
        <f aca="false">+P395*3</f>
        <v>670.29</v>
      </c>
      <c r="T395" s="149" t="n">
        <f aca="false">+P395*2</f>
        <v>446.86</v>
      </c>
      <c r="U395" s="149"/>
      <c r="V395" s="6" t="n">
        <f aca="false">+R395+S395+T395</f>
        <v>4692.03</v>
      </c>
      <c r="W395" s="20" t="n">
        <f aca="false">V395-T395</f>
        <v>4245.17</v>
      </c>
      <c r="X395" s="43" t="n">
        <f aca="false">V395-S395-T395</f>
        <v>3574.88</v>
      </c>
      <c r="Y395" s="6" t="s">
        <v>282</v>
      </c>
      <c r="Z395" s="20" t="s">
        <v>35</v>
      </c>
      <c r="AA395" s="20" t="s">
        <v>18</v>
      </c>
    </row>
    <row r="396" customFormat="false" ht="15.75" hidden="false" customHeight="true" outlineLevel="0" collapsed="false">
      <c r="A396" s="20" t="s">
        <v>29</v>
      </c>
      <c r="B396" s="143" t="s">
        <v>203</v>
      </c>
      <c r="C396" s="171" t="s">
        <v>548</v>
      </c>
      <c r="D396" s="6" t="s">
        <v>282</v>
      </c>
      <c r="E396" s="6" t="n">
        <v>5789820</v>
      </c>
      <c r="F396" s="172" t="n">
        <v>11955103</v>
      </c>
      <c r="G396" s="8" t="n">
        <v>14</v>
      </c>
      <c r="H396" s="145" t="s">
        <v>33</v>
      </c>
      <c r="I396" s="169"/>
      <c r="J396" s="169" t="n">
        <v>25</v>
      </c>
      <c r="K396" s="145" t="n">
        <v>0</v>
      </c>
      <c r="L396" s="8" t="n">
        <v>745</v>
      </c>
      <c r="M396" s="149" t="n">
        <f aca="false">+G396*0.095</f>
        <v>1.33</v>
      </c>
      <c r="N396" s="149" t="n">
        <f aca="false">+L396-M396</f>
        <v>743.67</v>
      </c>
      <c r="O396" s="149" t="n">
        <v>1</v>
      </c>
      <c r="P396" s="149" t="n">
        <f aca="false">+N396*O396</f>
        <v>743.67</v>
      </c>
      <c r="Q396" s="149" t="n">
        <v>16</v>
      </c>
      <c r="R396" s="149" t="n">
        <f aca="false">+P396*Q396</f>
        <v>11898.72</v>
      </c>
      <c r="S396" s="149" t="n">
        <f aca="false">+P396*3</f>
        <v>2231.01</v>
      </c>
      <c r="T396" s="149" t="n">
        <f aca="false">+P396*2</f>
        <v>1487.34</v>
      </c>
      <c r="U396" s="149"/>
      <c r="V396" s="6" t="n">
        <f aca="false">+R396+S396+T396</f>
        <v>15617.07</v>
      </c>
      <c r="W396" s="20" t="n">
        <f aca="false">V396-T396</f>
        <v>14129.73</v>
      </c>
      <c r="X396" s="43" t="n">
        <f aca="false">V396-S396-T396</f>
        <v>11898.72</v>
      </c>
      <c r="Y396" s="6" t="s">
        <v>282</v>
      </c>
      <c r="Z396" s="20" t="s">
        <v>35</v>
      </c>
      <c r="AA396" s="20" t="s">
        <v>18</v>
      </c>
    </row>
    <row r="397" customFormat="false" ht="15.75" hidden="false" customHeight="true" outlineLevel="0" collapsed="false">
      <c r="A397" s="20" t="s">
        <v>29</v>
      </c>
      <c r="B397" s="143" t="s">
        <v>203</v>
      </c>
      <c r="C397" s="171" t="s">
        <v>549</v>
      </c>
      <c r="D397" s="6" t="s">
        <v>282</v>
      </c>
      <c r="E397" s="6" t="n">
        <v>5789821</v>
      </c>
      <c r="F397" s="172" t="n">
        <v>11955104</v>
      </c>
      <c r="G397" s="8" t="n">
        <v>4</v>
      </c>
      <c r="H397" s="145" t="s">
        <v>33</v>
      </c>
      <c r="I397" s="169"/>
      <c r="J397" s="169" t="n">
        <v>25</v>
      </c>
      <c r="K397" s="145" t="n">
        <v>0</v>
      </c>
      <c r="L397" s="8" t="n">
        <v>219</v>
      </c>
      <c r="M397" s="149" t="n">
        <f aca="false">+G397*0.095</f>
        <v>0.38</v>
      </c>
      <c r="N397" s="149" t="n">
        <f aca="false">+L397-M397</f>
        <v>218.62</v>
      </c>
      <c r="O397" s="149" t="n">
        <v>1</v>
      </c>
      <c r="P397" s="149" t="n">
        <f aca="false">+N397*O397</f>
        <v>218.62</v>
      </c>
      <c r="Q397" s="149" t="n">
        <v>16</v>
      </c>
      <c r="R397" s="149" t="n">
        <f aca="false">+P397*Q397</f>
        <v>3497.92</v>
      </c>
      <c r="S397" s="149" t="n">
        <f aca="false">+P397*3</f>
        <v>655.86</v>
      </c>
      <c r="T397" s="149" t="n">
        <f aca="false">+P397*2</f>
        <v>437.24</v>
      </c>
      <c r="U397" s="149"/>
      <c r="V397" s="6" t="n">
        <f aca="false">+R397+S397+T397</f>
        <v>4591.02</v>
      </c>
      <c r="W397" s="20" t="n">
        <f aca="false">V397-T397</f>
        <v>4153.78</v>
      </c>
      <c r="X397" s="43" t="n">
        <f aca="false">V397-S397-T397</f>
        <v>3497.92</v>
      </c>
      <c r="Y397" s="6" t="s">
        <v>282</v>
      </c>
      <c r="Z397" s="20" t="s">
        <v>35</v>
      </c>
      <c r="AA397" s="20" t="s">
        <v>18</v>
      </c>
    </row>
    <row r="398" customFormat="false" ht="15.75" hidden="false" customHeight="true" outlineLevel="0" collapsed="false">
      <c r="A398" s="20" t="s">
        <v>29</v>
      </c>
      <c r="B398" s="143" t="s">
        <v>203</v>
      </c>
      <c r="C398" s="171" t="s">
        <v>550</v>
      </c>
      <c r="D398" s="6" t="s">
        <v>282</v>
      </c>
      <c r="E398" s="6" t="n">
        <v>5789822</v>
      </c>
      <c r="F398" s="172" t="n">
        <v>11955105</v>
      </c>
      <c r="G398" s="8" t="n">
        <v>14</v>
      </c>
      <c r="H398" s="145" t="s">
        <v>33</v>
      </c>
      <c r="I398" s="169"/>
      <c r="J398" s="169" t="n">
        <v>25</v>
      </c>
      <c r="K398" s="145" t="n">
        <v>0</v>
      </c>
      <c r="L398" s="8" t="n">
        <v>758</v>
      </c>
      <c r="M398" s="149" t="n">
        <f aca="false">+G398*0.095</f>
        <v>1.33</v>
      </c>
      <c r="N398" s="149" t="n">
        <f aca="false">+L398-M398</f>
        <v>756.67</v>
      </c>
      <c r="O398" s="149" t="n">
        <v>1</v>
      </c>
      <c r="P398" s="149" t="n">
        <f aca="false">+N398*O398</f>
        <v>756.67</v>
      </c>
      <c r="Q398" s="149" t="n">
        <v>16</v>
      </c>
      <c r="R398" s="149" t="n">
        <f aca="false">+P398*Q398</f>
        <v>12106.72</v>
      </c>
      <c r="S398" s="149" t="n">
        <f aca="false">+P398*3</f>
        <v>2270.01</v>
      </c>
      <c r="T398" s="149" t="n">
        <f aca="false">+P398*2</f>
        <v>1513.34</v>
      </c>
      <c r="U398" s="149"/>
      <c r="V398" s="6" t="n">
        <f aca="false">+R398+S398+T398</f>
        <v>15890.07</v>
      </c>
      <c r="W398" s="20" t="n">
        <f aca="false">V398-T398</f>
        <v>14376.73</v>
      </c>
      <c r="X398" s="43" t="n">
        <f aca="false">V398-S398-T398</f>
        <v>12106.72</v>
      </c>
      <c r="Y398" s="6" t="s">
        <v>282</v>
      </c>
      <c r="Z398" s="20" t="s">
        <v>35</v>
      </c>
      <c r="AA398" s="20" t="s">
        <v>18</v>
      </c>
    </row>
    <row r="399" customFormat="false" ht="15.75" hidden="false" customHeight="true" outlineLevel="0" collapsed="false">
      <c r="A399" s="20" t="s">
        <v>29</v>
      </c>
      <c r="B399" s="143" t="s">
        <v>203</v>
      </c>
      <c r="C399" s="171" t="s">
        <v>551</v>
      </c>
      <c r="D399" s="6" t="s">
        <v>282</v>
      </c>
      <c r="E399" s="6" t="n">
        <v>5789823</v>
      </c>
      <c r="F399" s="172" t="n">
        <v>11955106</v>
      </c>
      <c r="G399" s="8" t="n">
        <v>16</v>
      </c>
      <c r="H399" s="145" t="s">
        <v>33</v>
      </c>
      <c r="I399" s="169"/>
      <c r="J399" s="169" t="n">
        <v>25</v>
      </c>
      <c r="K399" s="145" t="n">
        <v>0</v>
      </c>
      <c r="L399" s="8" t="n">
        <v>831</v>
      </c>
      <c r="M399" s="149" t="n">
        <f aca="false">+G399*0.095</f>
        <v>1.52</v>
      </c>
      <c r="N399" s="149" t="n">
        <f aca="false">+L399-M399</f>
        <v>829.48</v>
      </c>
      <c r="O399" s="149" t="n">
        <v>1</v>
      </c>
      <c r="P399" s="149" t="n">
        <f aca="false">+N399*O399</f>
        <v>829.48</v>
      </c>
      <c r="Q399" s="149" t="n">
        <v>16</v>
      </c>
      <c r="R399" s="149" t="n">
        <f aca="false">+P399*Q399</f>
        <v>13271.68</v>
      </c>
      <c r="S399" s="149" t="n">
        <f aca="false">+P399*3</f>
        <v>2488.44</v>
      </c>
      <c r="T399" s="149" t="n">
        <f aca="false">+P399*2</f>
        <v>1658.96</v>
      </c>
      <c r="U399" s="149"/>
      <c r="V399" s="6" t="n">
        <f aca="false">+R399+S399+T399</f>
        <v>17419.08</v>
      </c>
      <c r="W399" s="20" t="n">
        <f aca="false">V399-T399</f>
        <v>15760.12</v>
      </c>
      <c r="X399" s="43" t="n">
        <f aca="false">V399-S399-T399</f>
        <v>13271.68</v>
      </c>
      <c r="Y399" s="6" t="s">
        <v>282</v>
      </c>
      <c r="Z399" s="20" t="s">
        <v>35</v>
      </c>
      <c r="AA399" s="20" t="s">
        <v>18</v>
      </c>
    </row>
    <row r="400" customFormat="false" ht="15.75" hidden="false" customHeight="true" outlineLevel="0" collapsed="false">
      <c r="A400" s="20" t="s">
        <v>29</v>
      </c>
      <c r="B400" s="143" t="s">
        <v>203</v>
      </c>
      <c r="C400" s="171" t="s">
        <v>552</v>
      </c>
      <c r="D400" s="6" t="s">
        <v>282</v>
      </c>
      <c r="E400" s="6" t="n">
        <v>5789824</v>
      </c>
      <c r="F400" s="172" t="n">
        <v>11955107</v>
      </c>
      <c r="G400" s="8" t="n">
        <v>1</v>
      </c>
      <c r="H400" s="145" t="s">
        <v>33</v>
      </c>
      <c r="I400" s="169"/>
      <c r="J400" s="169" t="n">
        <v>25</v>
      </c>
      <c r="K400" s="145" t="n">
        <v>0</v>
      </c>
      <c r="L400" s="8" t="n">
        <v>53</v>
      </c>
      <c r="M400" s="149" t="n">
        <f aca="false">+G400*0.095</f>
        <v>0.095</v>
      </c>
      <c r="N400" s="149" t="n">
        <f aca="false">+L400-M400</f>
        <v>52.905</v>
      </c>
      <c r="O400" s="149" t="n">
        <v>1</v>
      </c>
      <c r="P400" s="149" t="n">
        <f aca="false">+N400*O400</f>
        <v>52.905</v>
      </c>
      <c r="Q400" s="149" t="n">
        <v>16</v>
      </c>
      <c r="R400" s="149" t="n">
        <f aca="false">+P400*Q400</f>
        <v>846.48</v>
      </c>
      <c r="S400" s="149" t="n">
        <f aca="false">+P400*3</f>
        <v>158.715</v>
      </c>
      <c r="T400" s="149" t="n">
        <f aca="false">+P400*2</f>
        <v>105.81</v>
      </c>
      <c r="U400" s="149"/>
      <c r="V400" s="6" t="n">
        <f aca="false">+R400+S400+T400</f>
        <v>1111.005</v>
      </c>
      <c r="W400" s="20" t="n">
        <f aca="false">V400-T400</f>
        <v>1005.195</v>
      </c>
      <c r="X400" s="43" t="n">
        <f aca="false">V400-S400-T400</f>
        <v>846.48</v>
      </c>
      <c r="Y400" s="6" t="s">
        <v>282</v>
      </c>
      <c r="Z400" s="20" t="s">
        <v>35</v>
      </c>
      <c r="AA400" s="20" t="s">
        <v>18</v>
      </c>
    </row>
    <row r="401" customFormat="false" ht="15.75" hidden="false" customHeight="true" outlineLevel="0" collapsed="false">
      <c r="A401" s="20" t="s">
        <v>29</v>
      </c>
      <c r="B401" s="143" t="s">
        <v>203</v>
      </c>
      <c r="C401" s="171" t="s">
        <v>553</v>
      </c>
      <c r="D401" s="6" t="s">
        <v>282</v>
      </c>
      <c r="E401" s="6" t="n">
        <v>5789825</v>
      </c>
      <c r="F401" s="172" t="n">
        <v>11955108</v>
      </c>
      <c r="G401" s="8" t="n">
        <v>8</v>
      </c>
      <c r="H401" s="145" t="s">
        <v>33</v>
      </c>
      <c r="I401" s="169"/>
      <c r="J401" s="169" t="n">
        <v>25</v>
      </c>
      <c r="K401" s="145" t="n">
        <v>0</v>
      </c>
      <c r="L401" s="8" t="n">
        <v>427</v>
      </c>
      <c r="M401" s="149" t="n">
        <f aca="false">+G401*0.095</f>
        <v>0.76</v>
      </c>
      <c r="N401" s="149" t="n">
        <f aca="false">+L401-M401</f>
        <v>426.24</v>
      </c>
      <c r="O401" s="149" t="n">
        <v>1</v>
      </c>
      <c r="P401" s="149" t="n">
        <f aca="false">+N401*O401</f>
        <v>426.24</v>
      </c>
      <c r="Q401" s="149" t="n">
        <v>16</v>
      </c>
      <c r="R401" s="149" t="n">
        <f aca="false">+P401*Q401</f>
        <v>6819.84</v>
      </c>
      <c r="S401" s="149" t="n">
        <f aca="false">+P401*3</f>
        <v>1278.72</v>
      </c>
      <c r="T401" s="149" t="n">
        <f aca="false">+P401*2</f>
        <v>852.48</v>
      </c>
      <c r="U401" s="149"/>
      <c r="V401" s="6" t="n">
        <f aca="false">+R401+S401+T401</f>
        <v>8951.04</v>
      </c>
      <c r="W401" s="20" t="n">
        <f aca="false">V401-T401</f>
        <v>8098.56</v>
      </c>
      <c r="X401" s="43" t="n">
        <f aca="false">V401-S401-T401</f>
        <v>6819.84</v>
      </c>
      <c r="Y401" s="6" t="s">
        <v>282</v>
      </c>
      <c r="Z401" s="20" t="s">
        <v>35</v>
      </c>
      <c r="AA401" s="20" t="s">
        <v>18</v>
      </c>
    </row>
    <row r="402" customFormat="false" ht="15.75" hidden="false" customHeight="true" outlineLevel="0" collapsed="false">
      <c r="A402" s="20" t="s">
        <v>29</v>
      </c>
      <c r="B402" s="143" t="s">
        <v>203</v>
      </c>
      <c r="C402" s="171" t="s">
        <v>554</v>
      </c>
      <c r="D402" s="6" t="s">
        <v>282</v>
      </c>
      <c r="E402" s="6" t="n">
        <v>5789826</v>
      </c>
      <c r="F402" s="172" t="n">
        <v>11955109</v>
      </c>
      <c r="G402" s="8" t="n">
        <v>6</v>
      </c>
      <c r="H402" s="145" t="s">
        <v>33</v>
      </c>
      <c r="I402" s="169"/>
      <c r="J402" s="169" t="n">
        <v>25</v>
      </c>
      <c r="K402" s="145" t="n">
        <v>0</v>
      </c>
      <c r="L402" s="8" t="n">
        <v>320</v>
      </c>
      <c r="M402" s="149" t="n">
        <f aca="false">+G402*0.095</f>
        <v>0.57</v>
      </c>
      <c r="N402" s="149" t="n">
        <f aca="false">+L402-M402</f>
        <v>319.43</v>
      </c>
      <c r="O402" s="149" t="n">
        <v>1</v>
      </c>
      <c r="P402" s="149" t="n">
        <f aca="false">+N402*O402</f>
        <v>319.43</v>
      </c>
      <c r="Q402" s="149" t="n">
        <v>16</v>
      </c>
      <c r="R402" s="149" t="n">
        <f aca="false">+P402*Q402</f>
        <v>5110.88</v>
      </c>
      <c r="S402" s="149" t="n">
        <f aca="false">+P402*3</f>
        <v>958.29</v>
      </c>
      <c r="T402" s="149" t="n">
        <f aca="false">+P402*2</f>
        <v>638.86</v>
      </c>
      <c r="U402" s="149"/>
      <c r="V402" s="6" t="n">
        <f aca="false">+R402+S402+T402</f>
        <v>6708.03</v>
      </c>
      <c r="W402" s="20" t="n">
        <f aca="false">V402-T402</f>
        <v>6069.17</v>
      </c>
      <c r="X402" s="43" t="n">
        <f aca="false">V402-S402-T402</f>
        <v>5110.88</v>
      </c>
      <c r="Y402" s="6" t="s">
        <v>282</v>
      </c>
      <c r="Z402" s="20" t="s">
        <v>35</v>
      </c>
      <c r="AA402" s="20" t="s">
        <v>18</v>
      </c>
    </row>
    <row r="403" customFormat="false" ht="15.75" hidden="false" customHeight="true" outlineLevel="0" collapsed="false">
      <c r="A403" s="20" t="s">
        <v>29</v>
      </c>
      <c r="B403" s="143" t="s">
        <v>203</v>
      </c>
      <c r="C403" s="171" t="s">
        <v>555</v>
      </c>
      <c r="D403" s="6" t="s">
        <v>282</v>
      </c>
      <c r="E403" s="6" t="n">
        <v>5789827</v>
      </c>
      <c r="F403" s="172" t="n">
        <v>11955110</v>
      </c>
      <c r="G403" s="8" t="n">
        <v>20</v>
      </c>
      <c r="H403" s="145" t="s">
        <v>33</v>
      </c>
      <c r="I403" s="169"/>
      <c r="J403" s="169" t="n">
        <v>25</v>
      </c>
      <c r="K403" s="145" t="n">
        <v>0</v>
      </c>
      <c r="L403" s="8" t="n">
        <v>1144</v>
      </c>
      <c r="M403" s="149" t="n">
        <f aca="false">+G403*0.095</f>
        <v>1.9</v>
      </c>
      <c r="N403" s="149" t="n">
        <f aca="false">+L403-M403</f>
        <v>1142.1</v>
      </c>
      <c r="O403" s="149" t="n">
        <v>1</v>
      </c>
      <c r="P403" s="149" t="n">
        <f aca="false">+N403*O403</f>
        <v>1142.1</v>
      </c>
      <c r="Q403" s="149" t="n">
        <v>16</v>
      </c>
      <c r="R403" s="149" t="n">
        <f aca="false">+P403*Q403</f>
        <v>18273.6</v>
      </c>
      <c r="S403" s="149" t="n">
        <f aca="false">+P403*3</f>
        <v>3426.3</v>
      </c>
      <c r="T403" s="149" t="n">
        <f aca="false">+P403*2</f>
        <v>2284.2</v>
      </c>
      <c r="U403" s="149"/>
      <c r="V403" s="6" t="n">
        <f aca="false">+R403+S403+T403</f>
        <v>23984.1</v>
      </c>
      <c r="W403" s="20" t="n">
        <f aca="false">V403-T403</f>
        <v>21699.9</v>
      </c>
      <c r="X403" s="43" t="n">
        <f aca="false">V403-S403-T403</f>
        <v>18273.6</v>
      </c>
      <c r="Y403" s="6" t="s">
        <v>282</v>
      </c>
      <c r="Z403" s="20" t="s">
        <v>35</v>
      </c>
      <c r="AA403" s="20" t="s">
        <v>18</v>
      </c>
    </row>
    <row r="404" customFormat="false" ht="15.75" hidden="false" customHeight="true" outlineLevel="0" collapsed="false">
      <c r="A404" s="20" t="s">
        <v>29</v>
      </c>
      <c r="B404" s="143" t="s">
        <v>203</v>
      </c>
      <c r="C404" s="171" t="s">
        <v>556</v>
      </c>
      <c r="D404" s="6" t="s">
        <v>282</v>
      </c>
      <c r="E404" s="6" t="n">
        <v>5789828</v>
      </c>
      <c r="F404" s="172" t="n">
        <v>11956190</v>
      </c>
      <c r="G404" s="8" t="n">
        <v>20</v>
      </c>
      <c r="H404" s="145" t="s">
        <v>33</v>
      </c>
      <c r="I404" s="169"/>
      <c r="J404" s="169" t="n">
        <v>25</v>
      </c>
      <c r="K404" s="145" t="n">
        <v>0</v>
      </c>
      <c r="L404" s="8" t="n">
        <v>1104</v>
      </c>
      <c r="M404" s="149" t="n">
        <f aca="false">+G404*0.095</f>
        <v>1.9</v>
      </c>
      <c r="N404" s="149" t="n">
        <f aca="false">+L404-M404</f>
        <v>1102.1</v>
      </c>
      <c r="O404" s="149" t="n">
        <v>1</v>
      </c>
      <c r="P404" s="149" t="n">
        <f aca="false">+N404*O404</f>
        <v>1102.1</v>
      </c>
      <c r="Q404" s="149" t="n">
        <v>16</v>
      </c>
      <c r="R404" s="149" t="n">
        <f aca="false">+P404*Q404</f>
        <v>17633.6</v>
      </c>
      <c r="S404" s="149" t="n">
        <f aca="false">+P404*3</f>
        <v>3306.3</v>
      </c>
      <c r="T404" s="149" t="n">
        <f aca="false">+P404*2</f>
        <v>2204.2</v>
      </c>
      <c r="U404" s="149"/>
      <c r="V404" s="6" t="n">
        <f aca="false">+R404+S404+T404</f>
        <v>23144.1</v>
      </c>
      <c r="W404" s="20" t="n">
        <f aca="false">V404-T404</f>
        <v>20939.9</v>
      </c>
      <c r="X404" s="43" t="n">
        <f aca="false">V404-S404-T404</f>
        <v>17633.6</v>
      </c>
      <c r="Y404" s="6" t="s">
        <v>282</v>
      </c>
      <c r="Z404" s="20" t="s">
        <v>35</v>
      </c>
      <c r="AA404" s="20" t="s">
        <v>18</v>
      </c>
    </row>
    <row r="405" customFormat="false" ht="15.75" hidden="false" customHeight="true" outlineLevel="0" collapsed="false">
      <c r="A405" s="20" t="s">
        <v>29</v>
      </c>
      <c r="B405" s="143" t="s">
        <v>203</v>
      </c>
      <c r="C405" s="171" t="s">
        <v>557</v>
      </c>
      <c r="D405" s="6" t="s">
        <v>282</v>
      </c>
      <c r="E405" s="6" t="n">
        <v>5789829</v>
      </c>
      <c r="F405" s="172" t="n">
        <v>11956191</v>
      </c>
      <c r="G405" s="8" t="n">
        <v>7</v>
      </c>
      <c r="H405" s="145" t="s">
        <v>33</v>
      </c>
      <c r="I405" s="169"/>
      <c r="J405" s="169" t="n">
        <v>25</v>
      </c>
      <c r="K405" s="145" t="n">
        <v>0</v>
      </c>
      <c r="L405" s="8" t="n">
        <v>352</v>
      </c>
      <c r="M405" s="149" t="n">
        <f aca="false">+G405*0.095</f>
        <v>0.665</v>
      </c>
      <c r="N405" s="149" t="n">
        <f aca="false">+L405-M405</f>
        <v>351.335</v>
      </c>
      <c r="O405" s="149" t="n">
        <v>1</v>
      </c>
      <c r="P405" s="149" t="n">
        <f aca="false">+N405*O405</f>
        <v>351.335</v>
      </c>
      <c r="Q405" s="149" t="n">
        <v>16</v>
      </c>
      <c r="R405" s="149" t="n">
        <f aca="false">+P405*Q405</f>
        <v>5621.36</v>
      </c>
      <c r="S405" s="149" t="n">
        <f aca="false">+P405*3</f>
        <v>1054.005</v>
      </c>
      <c r="T405" s="149" t="n">
        <f aca="false">+P405*2</f>
        <v>702.67</v>
      </c>
      <c r="U405" s="149"/>
      <c r="V405" s="6" t="n">
        <f aca="false">+R405+S405+T405</f>
        <v>7378.035</v>
      </c>
      <c r="W405" s="20" t="n">
        <f aca="false">V405-T405</f>
        <v>6675.365</v>
      </c>
      <c r="X405" s="43" t="n">
        <f aca="false">V405-S405-T405</f>
        <v>5621.36</v>
      </c>
      <c r="Y405" s="6" t="s">
        <v>282</v>
      </c>
      <c r="Z405" s="20" t="s">
        <v>35</v>
      </c>
      <c r="AA405" s="20" t="s">
        <v>18</v>
      </c>
    </row>
    <row r="406" customFormat="false" ht="15.75" hidden="false" customHeight="true" outlineLevel="0" collapsed="false">
      <c r="A406" s="20" t="s">
        <v>29</v>
      </c>
      <c r="B406" s="143" t="s">
        <v>203</v>
      </c>
      <c r="C406" s="171" t="s">
        <v>558</v>
      </c>
      <c r="D406" s="6" t="s">
        <v>282</v>
      </c>
      <c r="E406" s="6" t="n">
        <v>5789830</v>
      </c>
      <c r="F406" s="172" t="n">
        <v>11955111</v>
      </c>
      <c r="G406" s="8" t="n">
        <v>8</v>
      </c>
      <c r="H406" s="145" t="s">
        <v>33</v>
      </c>
      <c r="I406" s="169"/>
      <c r="J406" s="169" t="n">
        <v>25</v>
      </c>
      <c r="K406" s="145" t="n">
        <v>0</v>
      </c>
      <c r="L406" s="8" t="n">
        <v>427</v>
      </c>
      <c r="M406" s="149" t="n">
        <f aca="false">+G406*0.095</f>
        <v>0.76</v>
      </c>
      <c r="N406" s="149" t="n">
        <f aca="false">+L406-M406</f>
        <v>426.24</v>
      </c>
      <c r="O406" s="149" t="n">
        <v>1</v>
      </c>
      <c r="P406" s="149" t="n">
        <f aca="false">+N406*O406</f>
        <v>426.24</v>
      </c>
      <c r="Q406" s="149" t="n">
        <v>16</v>
      </c>
      <c r="R406" s="149" t="n">
        <f aca="false">+P406*Q406</f>
        <v>6819.84</v>
      </c>
      <c r="S406" s="149" t="n">
        <f aca="false">+P406*3</f>
        <v>1278.72</v>
      </c>
      <c r="T406" s="149" t="n">
        <f aca="false">+P406*2</f>
        <v>852.48</v>
      </c>
      <c r="U406" s="149"/>
      <c r="V406" s="6" t="n">
        <f aca="false">+R406+S406+T406</f>
        <v>8951.04</v>
      </c>
      <c r="W406" s="20" t="n">
        <f aca="false">V406-T406</f>
        <v>8098.56</v>
      </c>
      <c r="X406" s="43" t="n">
        <f aca="false">V406-S406-T406</f>
        <v>6819.84</v>
      </c>
      <c r="Y406" s="6" t="s">
        <v>282</v>
      </c>
      <c r="Z406" s="20" t="s">
        <v>35</v>
      </c>
      <c r="AA406" s="20" t="s">
        <v>18</v>
      </c>
    </row>
    <row r="407" customFormat="false" ht="15.75" hidden="false" customHeight="true" outlineLevel="0" collapsed="false">
      <c r="A407" s="20" t="s">
        <v>29</v>
      </c>
      <c r="B407" s="143" t="s">
        <v>203</v>
      </c>
      <c r="C407" s="171" t="s">
        <v>559</v>
      </c>
      <c r="D407" s="6" t="s">
        <v>282</v>
      </c>
      <c r="E407" s="6" t="n">
        <v>5789831</v>
      </c>
      <c r="F407" s="172" t="n">
        <v>11956194</v>
      </c>
      <c r="G407" s="8" t="n">
        <v>1</v>
      </c>
      <c r="H407" s="145" t="s">
        <v>33</v>
      </c>
      <c r="I407" s="169"/>
      <c r="J407" s="169" t="n">
        <v>25</v>
      </c>
      <c r="K407" s="145" t="n">
        <v>0</v>
      </c>
      <c r="L407" s="8" t="n">
        <v>53</v>
      </c>
      <c r="M407" s="149" t="n">
        <f aca="false">+G407*0.095</f>
        <v>0.095</v>
      </c>
      <c r="N407" s="149" t="n">
        <f aca="false">+L407-M407</f>
        <v>52.905</v>
      </c>
      <c r="O407" s="149" t="n">
        <v>1</v>
      </c>
      <c r="P407" s="149" t="n">
        <f aca="false">+N407*O407</f>
        <v>52.905</v>
      </c>
      <c r="Q407" s="149" t="n">
        <v>16</v>
      </c>
      <c r="R407" s="149" t="n">
        <f aca="false">+P407*Q407</f>
        <v>846.48</v>
      </c>
      <c r="S407" s="149" t="n">
        <f aca="false">+P407*3</f>
        <v>158.715</v>
      </c>
      <c r="T407" s="149" t="n">
        <f aca="false">+P407*2</f>
        <v>105.81</v>
      </c>
      <c r="U407" s="149"/>
      <c r="V407" s="6" t="n">
        <f aca="false">+R407+S407+T407</f>
        <v>1111.005</v>
      </c>
      <c r="W407" s="20" t="n">
        <f aca="false">V407-T407</f>
        <v>1005.195</v>
      </c>
      <c r="X407" s="43" t="n">
        <f aca="false">V407-S407-T407</f>
        <v>846.48</v>
      </c>
      <c r="Y407" s="6" t="s">
        <v>282</v>
      </c>
      <c r="Z407" s="20" t="s">
        <v>35</v>
      </c>
      <c r="AA407" s="20" t="s">
        <v>18</v>
      </c>
    </row>
    <row r="408" customFormat="false" ht="15.75" hidden="false" customHeight="true" outlineLevel="0" collapsed="false">
      <c r="A408" s="20" t="s">
        <v>29</v>
      </c>
      <c r="B408" s="143" t="s">
        <v>203</v>
      </c>
      <c r="C408" s="171" t="s">
        <v>560</v>
      </c>
      <c r="D408" s="6" t="s">
        <v>282</v>
      </c>
      <c r="E408" s="6" t="n">
        <v>5789832</v>
      </c>
      <c r="F408" s="172" t="n">
        <v>11956195</v>
      </c>
      <c r="G408" s="8" t="n">
        <v>2</v>
      </c>
      <c r="H408" s="145" t="s">
        <v>33</v>
      </c>
      <c r="I408" s="169"/>
      <c r="J408" s="169" t="n">
        <v>25</v>
      </c>
      <c r="K408" s="145" t="n">
        <v>0</v>
      </c>
      <c r="L408" s="8" t="n">
        <v>105</v>
      </c>
      <c r="M408" s="149" t="n">
        <f aca="false">+G408*0.095</f>
        <v>0.19</v>
      </c>
      <c r="N408" s="149" t="n">
        <f aca="false">+L408-M408</f>
        <v>104.81</v>
      </c>
      <c r="O408" s="149" t="n">
        <v>1</v>
      </c>
      <c r="P408" s="149" t="n">
        <f aca="false">+N408*O408</f>
        <v>104.81</v>
      </c>
      <c r="Q408" s="149" t="n">
        <v>16</v>
      </c>
      <c r="R408" s="149" t="n">
        <f aca="false">+P408*Q408</f>
        <v>1676.96</v>
      </c>
      <c r="S408" s="149" t="n">
        <f aca="false">+P408*3</f>
        <v>314.43</v>
      </c>
      <c r="T408" s="149" t="n">
        <f aca="false">+P408*2</f>
        <v>209.62</v>
      </c>
      <c r="U408" s="149"/>
      <c r="V408" s="6" t="n">
        <f aca="false">+R408+S408+T408</f>
        <v>2201.01</v>
      </c>
      <c r="W408" s="20" t="n">
        <f aca="false">V408-T408</f>
        <v>1991.39</v>
      </c>
      <c r="X408" s="43" t="n">
        <f aca="false">V408-S408-T408</f>
        <v>1676.96</v>
      </c>
      <c r="Y408" s="6" t="s">
        <v>282</v>
      </c>
      <c r="Z408" s="20" t="s">
        <v>35</v>
      </c>
      <c r="AA408" s="20" t="s">
        <v>18</v>
      </c>
    </row>
    <row r="409" customFormat="false" ht="15.75" hidden="false" customHeight="true" outlineLevel="0" collapsed="false">
      <c r="A409" s="20" t="s">
        <v>29</v>
      </c>
      <c r="B409" s="143" t="s">
        <v>203</v>
      </c>
      <c r="C409" s="171" t="s">
        <v>561</v>
      </c>
      <c r="D409" s="6" t="s">
        <v>282</v>
      </c>
      <c r="E409" s="6" t="n">
        <v>5789833</v>
      </c>
      <c r="F409" s="172" t="n">
        <v>11955112</v>
      </c>
      <c r="G409" s="8" t="n">
        <v>8</v>
      </c>
      <c r="H409" s="145" t="s">
        <v>33</v>
      </c>
      <c r="I409" s="169"/>
      <c r="J409" s="169" t="n">
        <v>25</v>
      </c>
      <c r="K409" s="145" t="n">
        <v>0</v>
      </c>
      <c r="L409" s="8" t="n">
        <v>420</v>
      </c>
      <c r="M409" s="149" t="n">
        <f aca="false">+G409*0.095</f>
        <v>0.76</v>
      </c>
      <c r="N409" s="149" t="n">
        <f aca="false">+L409-M409</f>
        <v>419.24</v>
      </c>
      <c r="O409" s="149" t="n">
        <v>1</v>
      </c>
      <c r="P409" s="149" t="n">
        <f aca="false">+N409*O409</f>
        <v>419.24</v>
      </c>
      <c r="Q409" s="149" t="n">
        <v>16</v>
      </c>
      <c r="R409" s="149" t="n">
        <f aca="false">+P409*Q409</f>
        <v>6707.84</v>
      </c>
      <c r="S409" s="149" t="n">
        <f aca="false">+P409*3</f>
        <v>1257.72</v>
      </c>
      <c r="T409" s="149" t="n">
        <f aca="false">+P409*2</f>
        <v>838.48</v>
      </c>
      <c r="U409" s="149"/>
      <c r="V409" s="6" t="n">
        <f aca="false">+R409+S409+T409</f>
        <v>8804.04</v>
      </c>
      <c r="W409" s="20" t="n">
        <f aca="false">V409-T409</f>
        <v>7965.56</v>
      </c>
      <c r="X409" s="43" t="n">
        <f aca="false">V409-S409-T409</f>
        <v>6707.84</v>
      </c>
      <c r="Y409" s="6" t="s">
        <v>282</v>
      </c>
      <c r="Z409" s="20" t="s">
        <v>35</v>
      </c>
      <c r="AA409" s="20" t="s">
        <v>18</v>
      </c>
    </row>
    <row r="410" customFormat="false" ht="15.75" hidden="false" customHeight="true" outlineLevel="0" collapsed="false">
      <c r="A410" s="20" t="s">
        <v>29</v>
      </c>
      <c r="B410" s="143" t="s">
        <v>203</v>
      </c>
      <c r="C410" s="171" t="s">
        <v>562</v>
      </c>
      <c r="D410" s="6" t="s">
        <v>282</v>
      </c>
      <c r="E410" s="6" t="n">
        <v>5789834</v>
      </c>
      <c r="F410" s="172" t="n">
        <v>11955113</v>
      </c>
      <c r="G410" s="8" t="n">
        <v>3</v>
      </c>
      <c r="H410" s="145" t="s">
        <v>33</v>
      </c>
      <c r="I410" s="169"/>
      <c r="J410" s="169" t="n">
        <v>25</v>
      </c>
      <c r="K410" s="145" t="n">
        <v>0</v>
      </c>
      <c r="L410" s="8" t="n">
        <v>172</v>
      </c>
      <c r="M410" s="149" t="n">
        <f aca="false">+G410*0.095</f>
        <v>0.285</v>
      </c>
      <c r="N410" s="149" t="n">
        <f aca="false">+L410-M410</f>
        <v>171.715</v>
      </c>
      <c r="O410" s="149" t="n">
        <v>1</v>
      </c>
      <c r="P410" s="149" t="n">
        <f aca="false">+N410*O410</f>
        <v>171.715</v>
      </c>
      <c r="Q410" s="149" t="n">
        <v>16</v>
      </c>
      <c r="R410" s="149" t="n">
        <f aca="false">+P410*Q410</f>
        <v>2747.44</v>
      </c>
      <c r="S410" s="149" t="n">
        <f aca="false">+P410*3</f>
        <v>515.145</v>
      </c>
      <c r="T410" s="149" t="n">
        <f aca="false">+P410*2</f>
        <v>343.43</v>
      </c>
      <c r="U410" s="149"/>
      <c r="V410" s="6" t="n">
        <f aca="false">+R410+S410+T410</f>
        <v>3606.015</v>
      </c>
      <c r="W410" s="20" t="n">
        <f aca="false">V410-T410</f>
        <v>3262.585</v>
      </c>
      <c r="X410" s="43" t="n">
        <f aca="false">V410-S410-T410</f>
        <v>2747.44</v>
      </c>
      <c r="Y410" s="6" t="s">
        <v>282</v>
      </c>
      <c r="Z410" s="20" t="s">
        <v>35</v>
      </c>
      <c r="AA410" s="20" t="s">
        <v>18</v>
      </c>
    </row>
    <row r="411" customFormat="false" ht="15.75" hidden="false" customHeight="true" outlineLevel="0" collapsed="false">
      <c r="A411" s="20" t="s">
        <v>29</v>
      </c>
      <c r="B411" s="143" t="s">
        <v>203</v>
      </c>
      <c r="C411" s="171" t="s">
        <v>563</v>
      </c>
      <c r="D411" s="6" t="s">
        <v>282</v>
      </c>
      <c r="E411" s="6" t="n">
        <v>5789835</v>
      </c>
      <c r="F411" s="172" t="n">
        <v>11955114</v>
      </c>
      <c r="G411" s="8" t="n">
        <v>6</v>
      </c>
      <c r="H411" s="145" t="s">
        <v>33</v>
      </c>
      <c r="I411" s="169"/>
      <c r="J411" s="169" t="n">
        <v>25</v>
      </c>
      <c r="K411" s="145" t="n">
        <v>0</v>
      </c>
      <c r="L411" s="8" t="n">
        <v>327</v>
      </c>
      <c r="M411" s="149" t="n">
        <f aca="false">+G411*0.095</f>
        <v>0.57</v>
      </c>
      <c r="N411" s="149" t="n">
        <f aca="false">+L411-M411</f>
        <v>326.43</v>
      </c>
      <c r="O411" s="149" t="n">
        <v>1</v>
      </c>
      <c r="P411" s="149" t="n">
        <f aca="false">+N411*O411</f>
        <v>326.43</v>
      </c>
      <c r="Q411" s="149" t="n">
        <v>16</v>
      </c>
      <c r="R411" s="149" t="n">
        <f aca="false">+P411*Q411</f>
        <v>5222.88</v>
      </c>
      <c r="S411" s="149" t="n">
        <f aca="false">+P411*3</f>
        <v>979.29</v>
      </c>
      <c r="T411" s="149" t="n">
        <f aca="false">+P411*2</f>
        <v>652.86</v>
      </c>
      <c r="U411" s="149"/>
      <c r="V411" s="6" t="n">
        <f aca="false">+R411+S411+T411</f>
        <v>6855.03</v>
      </c>
      <c r="W411" s="20" t="n">
        <f aca="false">V411-T411</f>
        <v>6202.17</v>
      </c>
      <c r="X411" s="43" t="n">
        <f aca="false">V411-S411-T411</f>
        <v>5222.88</v>
      </c>
      <c r="Y411" s="6" t="s">
        <v>282</v>
      </c>
      <c r="Z411" s="20" t="s">
        <v>35</v>
      </c>
      <c r="AA411" s="20" t="s">
        <v>18</v>
      </c>
    </row>
    <row r="412" customFormat="false" ht="15.75" hidden="false" customHeight="true" outlineLevel="0" collapsed="false">
      <c r="A412" s="20" t="s">
        <v>29</v>
      </c>
      <c r="B412" s="143" t="s">
        <v>203</v>
      </c>
      <c r="C412" s="171" t="s">
        <v>564</v>
      </c>
      <c r="D412" s="6" t="s">
        <v>282</v>
      </c>
      <c r="E412" s="6" t="n">
        <v>5789836</v>
      </c>
      <c r="F412" s="172" t="n">
        <v>11955115</v>
      </c>
      <c r="G412" s="8" t="n">
        <v>1</v>
      </c>
      <c r="H412" s="145" t="s">
        <v>33</v>
      </c>
      <c r="I412" s="169"/>
      <c r="J412" s="169" t="n">
        <v>25</v>
      </c>
      <c r="K412" s="145" t="n">
        <v>0</v>
      </c>
      <c r="L412" s="8" t="n">
        <v>55</v>
      </c>
      <c r="M412" s="149" t="n">
        <f aca="false">+G412*0.095</f>
        <v>0.095</v>
      </c>
      <c r="N412" s="149" t="n">
        <f aca="false">+L412-M412</f>
        <v>54.905</v>
      </c>
      <c r="O412" s="149" t="n">
        <v>1</v>
      </c>
      <c r="P412" s="149" t="n">
        <f aca="false">+N412*O412</f>
        <v>54.905</v>
      </c>
      <c r="Q412" s="149" t="n">
        <v>16</v>
      </c>
      <c r="R412" s="149" t="n">
        <f aca="false">+P412*Q412</f>
        <v>878.48</v>
      </c>
      <c r="S412" s="149" t="n">
        <f aca="false">+P412*3</f>
        <v>164.715</v>
      </c>
      <c r="T412" s="149" t="n">
        <f aca="false">+P412*2</f>
        <v>109.81</v>
      </c>
      <c r="U412" s="149"/>
      <c r="V412" s="6" t="n">
        <f aca="false">+R412+S412+T412</f>
        <v>1153.005</v>
      </c>
      <c r="W412" s="20" t="n">
        <f aca="false">V412-T412</f>
        <v>1043.195</v>
      </c>
      <c r="X412" s="43" t="n">
        <f aca="false">V412-S412-T412</f>
        <v>878.48</v>
      </c>
      <c r="Y412" s="6" t="s">
        <v>282</v>
      </c>
      <c r="Z412" s="20" t="s">
        <v>35</v>
      </c>
      <c r="AA412" s="20" t="s">
        <v>18</v>
      </c>
    </row>
    <row r="413" customFormat="false" ht="15.75" hidden="false" customHeight="true" outlineLevel="0" collapsed="false">
      <c r="A413" s="20" t="s">
        <v>29</v>
      </c>
      <c r="B413" s="143" t="s">
        <v>203</v>
      </c>
      <c r="C413" s="171" t="s">
        <v>565</v>
      </c>
      <c r="D413" s="6" t="s">
        <v>282</v>
      </c>
      <c r="E413" s="6" t="n">
        <v>5789837</v>
      </c>
      <c r="F413" s="172" t="n">
        <v>11955118</v>
      </c>
      <c r="G413" s="8" t="n">
        <v>7</v>
      </c>
      <c r="H413" s="145" t="s">
        <v>33</v>
      </c>
      <c r="I413" s="169"/>
      <c r="J413" s="169" t="n">
        <v>25</v>
      </c>
      <c r="K413" s="145" t="n">
        <v>0</v>
      </c>
      <c r="L413" s="8" t="n">
        <v>403</v>
      </c>
      <c r="M413" s="149" t="n">
        <f aca="false">+G413*0.095</f>
        <v>0.665</v>
      </c>
      <c r="N413" s="149" t="n">
        <f aca="false">+L413-M413</f>
        <v>402.335</v>
      </c>
      <c r="O413" s="149" t="n">
        <v>1</v>
      </c>
      <c r="P413" s="149" t="n">
        <f aca="false">+N413*O413</f>
        <v>402.335</v>
      </c>
      <c r="Q413" s="149" t="n">
        <v>16</v>
      </c>
      <c r="R413" s="149" t="n">
        <f aca="false">+P413*Q413</f>
        <v>6437.36</v>
      </c>
      <c r="S413" s="149" t="n">
        <f aca="false">+P413*3</f>
        <v>1207.005</v>
      </c>
      <c r="T413" s="149" t="n">
        <f aca="false">+P413*2</f>
        <v>804.67</v>
      </c>
      <c r="U413" s="149"/>
      <c r="V413" s="6" t="n">
        <f aca="false">+R413+S413+T413</f>
        <v>8449.035</v>
      </c>
      <c r="W413" s="20" t="n">
        <f aca="false">V413-T413</f>
        <v>7644.365</v>
      </c>
      <c r="X413" s="43" t="n">
        <f aca="false">V413-S413-T413</f>
        <v>6437.36</v>
      </c>
      <c r="Y413" s="6" t="s">
        <v>282</v>
      </c>
      <c r="Z413" s="20" t="s">
        <v>35</v>
      </c>
      <c r="AA413" s="20" t="s">
        <v>18</v>
      </c>
    </row>
    <row r="414" customFormat="false" ht="15.75" hidden="false" customHeight="true" outlineLevel="0" collapsed="false">
      <c r="A414" s="20" t="s">
        <v>29</v>
      </c>
      <c r="B414" s="143" t="s">
        <v>203</v>
      </c>
      <c r="C414" s="171" t="s">
        <v>566</v>
      </c>
      <c r="D414" s="6" t="s">
        <v>282</v>
      </c>
      <c r="E414" s="6" t="n">
        <v>5789838</v>
      </c>
      <c r="F414" s="172" t="n">
        <v>11955119</v>
      </c>
      <c r="G414" s="8" t="n">
        <v>1</v>
      </c>
      <c r="H414" s="145" t="s">
        <v>33</v>
      </c>
      <c r="I414" s="169"/>
      <c r="J414" s="169" t="n">
        <v>25</v>
      </c>
      <c r="K414" s="145" t="n">
        <v>0</v>
      </c>
      <c r="L414" s="8" t="n">
        <v>54</v>
      </c>
      <c r="M414" s="149" t="n">
        <f aca="false">+G414*0.095</f>
        <v>0.095</v>
      </c>
      <c r="N414" s="149" t="n">
        <f aca="false">+L414-M414</f>
        <v>53.905</v>
      </c>
      <c r="O414" s="149" t="n">
        <v>1</v>
      </c>
      <c r="P414" s="149" t="n">
        <f aca="false">+N414*O414</f>
        <v>53.905</v>
      </c>
      <c r="Q414" s="149" t="n">
        <v>16</v>
      </c>
      <c r="R414" s="149" t="n">
        <f aca="false">+P414*Q414</f>
        <v>862.48</v>
      </c>
      <c r="S414" s="149" t="n">
        <f aca="false">+P414*3</f>
        <v>161.715</v>
      </c>
      <c r="T414" s="149" t="n">
        <f aca="false">+P414*2</f>
        <v>107.81</v>
      </c>
      <c r="U414" s="149"/>
      <c r="V414" s="6" t="n">
        <f aca="false">+R414+S414+T414</f>
        <v>1132.005</v>
      </c>
      <c r="W414" s="20" t="n">
        <f aca="false">V414-T414</f>
        <v>1024.195</v>
      </c>
      <c r="X414" s="43" t="n">
        <f aca="false">V414-S414-T414</f>
        <v>862.48</v>
      </c>
      <c r="Y414" s="6" t="s">
        <v>282</v>
      </c>
      <c r="Z414" s="20" t="s">
        <v>35</v>
      </c>
      <c r="AA414" s="20" t="s">
        <v>18</v>
      </c>
    </row>
    <row r="415" customFormat="false" ht="15.75" hidden="false" customHeight="true" outlineLevel="0" collapsed="false">
      <c r="A415" s="20" t="s">
        <v>29</v>
      </c>
      <c r="B415" s="143" t="s">
        <v>203</v>
      </c>
      <c r="C415" s="171" t="s">
        <v>567</v>
      </c>
      <c r="D415" s="6" t="s">
        <v>282</v>
      </c>
      <c r="E415" s="6" t="n">
        <v>5789839</v>
      </c>
      <c r="F415" s="172" t="n">
        <v>11955120</v>
      </c>
      <c r="G415" s="8" t="n">
        <v>8</v>
      </c>
      <c r="H415" s="145" t="s">
        <v>33</v>
      </c>
      <c r="I415" s="169"/>
      <c r="J415" s="169" t="n">
        <v>25</v>
      </c>
      <c r="K415" s="145" t="n">
        <v>0</v>
      </c>
      <c r="L415" s="8" t="n">
        <v>421</v>
      </c>
      <c r="M415" s="149" t="n">
        <f aca="false">+G415*0.095</f>
        <v>0.76</v>
      </c>
      <c r="N415" s="149" t="n">
        <f aca="false">+L415-M415</f>
        <v>420.24</v>
      </c>
      <c r="O415" s="149" t="n">
        <v>1</v>
      </c>
      <c r="P415" s="149" t="n">
        <f aca="false">+N415*O415</f>
        <v>420.24</v>
      </c>
      <c r="Q415" s="149" t="n">
        <v>16</v>
      </c>
      <c r="R415" s="149" t="n">
        <f aca="false">+P415*Q415</f>
        <v>6723.84</v>
      </c>
      <c r="S415" s="149" t="n">
        <f aca="false">+P415*3</f>
        <v>1260.72</v>
      </c>
      <c r="T415" s="149" t="n">
        <f aca="false">+P415*2</f>
        <v>840.48</v>
      </c>
      <c r="U415" s="149"/>
      <c r="V415" s="6" t="n">
        <f aca="false">+R415+S415+T415</f>
        <v>8825.04</v>
      </c>
      <c r="W415" s="20" t="n">
        <f aca="false">V415-T415</f>
        <v>7984.56</v>
      </c>
      <c r="X415" s="43" t="n">
        <f aca="false">V415-S415-T415</f>
        <v>6723.84</v>
      </c>
      <c r="Y415" s="6" t="s">
        <v>282</v>
      </c>
      <c r="Z415" s="20" t="s">
        <v>35</v>
      </c>
      <c r="AA415" s="20" t="s">
        <v>18</v>
      </c>
    </row>
    <row r="416" customFormat="false" ht="15.75" hidden="false" customHeight="true" outlineLevel="0" collapsed="false">
      <c r="A416" s="20" t="s">
        <v>29</v>
      </c>
      <c r="B416" s="143" t="s">
        <v>203</v>
      </c>
      <c r="C416" s="171" t="s">
        <v>568</v>
      </c>
      <c r="D416" s="6" t="s">
        <v>282</v>
      </c>
      <c r="E416" s="6" t="n">
        <v>5789840</v>
      </c>
      <c r="F416" s="172" t="n">
        <v>11955121</v>
      </c>
      <c r="G416" s="8" t="n">
        <v>5</v>
      </c>
      <c r="H416" s="145" t="s">
        <v>33</v>
      </c>
      <c r="I416" s="169"/>
      <c r="J416" s="169" t="n">
        <v>25</v>
      </c>
      <c r="K416" s="145" t="n">
        <v>0</v>
      </c>
      <c r="L416" s="8" t="n">
        <v>264</v>
      </c>
      <c r="M416" s="149" t="n">
        <f aca="false">+G416*0.095</f>
        <v>0.475</v>
      </c>
      <c r="N416" s="149" t="n">
        <f aca="false">+L416-M416</f>
        <v>263.525</v>
      </c>
      <c r="O416" s="149" t="n">
        <v>1</v>
      </c>
      <c r="P416" s="149" t="n">
        <f aca="false">+N416*O416</f>
        <v>263.525</v>
      </c>
      <c r="Q416" s="149" t="n">
        <v>16</v>
      </c>
      <c r="R416" s="149" t="n">
        <f aca="false">+P416*Q416</f>
        <v>4216.4</v>
      </c>
      <c r="S416" s="149" t="n">
        <f aca="false">+P416*3</f>
        <v>790.575</v>
      </c>
      <c r="T416" s="149" t="n">
        <f aca="false">+P416*2</f>
        <v>527.05</v>
      </c>
      <c r="U416" s="149"/>
      <c r="V416" s="6" t="n">
        <f aca="false">+R416+S416+T416</f>
        <v>5534.025</v>
      </c>
      <c r="W416" s="20" t="n">
        <f aca="false">V416-T416</f>
        <v>5006.975</v>
      </c>
      <c r="X416" s="43" t="n">
        <f aca="false">V416-S416-T416</f>
        <v>4216.4</v>
      </c>
      <c r="Y416" s="6" t="s">
        <v>282</v>
      </c>
      <c r="Z416" s="20" t="s">
        <v>35</v>
      </c>
      <c r="AA416" s="20" t="s">
        <v>18</v>
      </c>
    </row>
    <row r="417" customFormat="false" ht="15.75" hidden="false" customHeight="true" outlineLevel="0" collapsed="false">
      <c r="A417" s="20" t="s">
        <v>29</v>
      </c>
      <c r="B417" s="143" t="s">
        <v>203</v>
      </c>
      <c r="C417" s="171" t="s">
        <v>569</v>
      </c>
      <c r="D417" s="6" t="s">
        <v>282</v>
      </c>
      <c r="E417" s="6" t="n">
        <v>5789841</v>
      </c>
      <c r="F417" s="172" t="n">
        <v>11955122</v>
      </c>
      <c r="G417" s="8" t="n">
        <v>13</v>
      </c>
      <c r="H417" s="145" t="s">
        <v>33</v>
      </c>
      <c r="I417" s="169"/>
      <c r="J417" s="169" t="n">
        <v>25</v>
      </c>
      <c r="K417" s="145" t="n">
        <v>0</v>
      </c>
      <c r="L417" s="8" t="n">
        <v>701</v>
      </c>
      <c r="M417" s="149" t="n">
        <f aca="false">+G417*0.095</f>
        <v>1.235</v>
      </c>
      <c r="N417" s="149" t="n">
        <f aca="false">+L417-M417</f>
        <v>699.765</v>
      </c>
      <c r="O417" s="149" t="n">
        <v>1</v>
      </c>
      <c r="P417" s="149" t="n">
        <f aca="false">+N417*O417</f>
        <v>699.765</v>
      </c>
      <c r="Q417" s="149" t="n">
        <v>16</v>
      </c>
      <c r="R417" s="149" t="n">
        <f aca="false">+P417*Q417</f>
        <v>11196.24</v>
      </c>
      <c r="S417" s="149" t="n">
        <f aca="false">+P417*3</f>
        <v>2099.295</v>
      </c>
      <c r="T417" s="149" t="n">
        <f aca="false">+P417*2</f>
        <v>1399.53</v>
      </c>
      <c r="U417" s="149"/>
      <c r="V417" s="6" t="n">
        <f aca="false">+R417+S417+T417</f>
        <v>14695.065</v>
      </c>
      <c r="W417" s="20" t="n">
        <f aca="false">V417-T417</f>
        <v>13295.535</v>
      </c>
      <c r="X417" s="43" t="n">
        <f aca="false">V417-S417-T417</f>
        <v>11196.24</v>
      </c>
      <c r="Y417" s="6" t="s">
        <v>282</v>
      </c>
      <c r="Z417" s="20" t="s">
        <v>35</v>
      </c>
      <c r="AA417" s="20" t="s">
        <v>18</v>
      </c>
    </row>
    <row r="418" customFormat="false" ht="15.75" hidden="false" customHeight="true" outlineLevel="0" collapsed="false">
      <c r="A418" s="20" t="s">
        <v>29</v>
      </c>
      <c r="B418" s="143" t="s">
        <v>203</v>
      </c>
      <c r="C418" s="171" t="s">
        <v>570</v>
      </c>
      <c r="D418" s="6" t="s">
        <v>282</v>
      </c>
      <c r="E418" s="6" t="n">
        <v>5789842</v>
      </c>
      <c r="F418" s="172" t="n">
        <v>11955123</v>
      </c>
      <c r="G418" s="8" t="n">
        <v>12</v>
      </c>
      <c r="H418" s="145" t="s">
        <v>33</v>
      </c>
      <c r="I418" s="169"/>
      <c r="J418" s="169" t="n">
        <v>25</v>
      </c>
      <c r="K418" s="145" t="n">
        <v>0</v>
      </c>
      <c r="L418" s="8" t="n">
        <v>682</v>
      </c>
      <c r="M418" s="149" t="n">
        <f aca="false">+G418*0.095</f>
        <v>1.14</v>
      </c>
      <c r="N418" s="149" t="n">
        <f aca="false">+L418-M418</f>
        <v>680.86</v>
      </c>
      <c r="O418" s="149" t="n">
        <v>1</v>
      </c>
      <c r="P418" s="149" t="n">
        <f aca="false">+N418*O418</f>
        <v>680.86</v>
      </c>
      <c r="Q418" s="149" t="n">
        <v>16</v>
      </c>
      <c r="R418" s="149" t="n">
        <f aca="false">+P418*Q418</f>
        <v>10893.76</v>
      </c>
      <c r="S418" s="149" t="n">
        <f aca="false">+P418*3</f>
        <v>2042.58</v>
      </c>
      <c r="T418" s="149" t="n">
        <f aca="false">+P418*2</f>
        <v>1361.72</v>
      </c>
      <c r="U418" s="149"/>
      <c r="V418" s="6" t="n">
        <f aca="false">+R418+S418+T418</f>
        <v>14298.06</v>
      </c>
      <c r="W418" s="20" t="n">
        <f aca="false">V418-T418</f>
        <v>12936.34</v>
      </c>
      <c r="X418" s="43" t="n">
        <f aca="false">V418-S418-T418</f>
        <v>10893.76</v>
      </c>
      <c r="Y418" s="6" t="s">
        <v>282</v>
      </c>
      <c r="Z418" s="20" t="s">
        <v>35</v>
      </c>
      <c r="AA418" s="20" t="s">
        <v>18</v>
      </c>
    </row>
    <row r="419" customFormat="false" ht="15.75" hidden="false" customHeight="true" outlineLevel="0" collapsed="false">
      <c r="A419" s="20" t="s">
        <v>29</v>
      </c>
      <c r="B419" s="143" t="s">
        <v>203</v>
      </c>
      <c r="C419" s="171" t="s">
        <v>571</v>
      </c>
      <c r="D419" s="6" t="s">
        <v>282</v>
      </c>
      <c r="E419" s="6" t="n">
        <v>5789843</v>
      </c>
      <c r="F419" s="172" t="n">
        <v>11955124</v>
      </c>
      <c r="G419" s="8" t="n">
        <v>4</v>
      </c>
      <c r="H419" s="145" t="s">
        <v>33</v>
      </c>
      <c r="I419" s="169"/>
      <c r="J419" s="169" t="n">
        <v>25</v>
      </c>
      <c r="K419" s="145" t="n">
        <v>0</v>
      </c>
      <c r="L419" s="8" t="n">
        <v>208</v>
      </c>
      <c r="M419" s="149" t="n">
        <f aca="false">+G419*0.095</f>
        <v>0.38</v>
      </c>
      <c r="N419" s="149" t="n">
        <f aca="false">+L419-M419</f>
        <v>207.62</v>
      </c>
      <c r="O419" s="149" t="n">
        <v>1</v>
      </c>
      <c r="P419" s="149" t="n">
        <f aca="false">+N419*O419</f>
        <v>207.62</v>
      </c>
      <c r="Q419" s="149" t="n">
        <v>16</v>
      </c>
      <c r="R419" s="149" t="n">
        <f aca="false">+P419*Q419</f>
        <v>3321.92</v>
      </c>
      <c r="S419" s="149" t="n">
        <f aca="false">+P419*3</f>
        <v>622.86</v>
      </c>
      <c r="T419" s="149" t="n">
        <f aca="false">+P419*2</f>
        <v>415.24</v>
      </c>
      <c r="U419" s="149"/>
      <c r="V419" s="6" t="n">
        <f aca="false">+R419+S419+T419</f>
        <v>4360.02</v>
      </c>
      <c r="W419" s="20" t="n">
        <f aca="false">V419-T419</f>
        <v>3944.78</v>
      </c>
      <c r="X419" s="43" t="n">
        <f aca="false">V419-S419-T419</f>
        <v>3321.92</v>
      </c>
      <c r="Y419" s="6" t="s">
        <v>282</v>
      </c>
      <c r="Z419" s="20" t="s">
        <v>35</v>
      </c>
      <c r="AA419" s="20" t="s">
        <v>18</v>
      </c>
    </row>
    <row r="420" customFormat="false" ht="15.75" hidden="false" customHeight="true" outlineLevel="0" collapsed="false">
      <c r="A420" s="20" t="s">
        <v>29</v>
      </c>
      <c r="B420" s="143" t="s">
        <v>203</v>
      </c>
      <c r="C420" s="171" t="s">
        <v>572</v>
      </c>
      <c r="D420" s="6" t="s">
        <v>282</v>
      </c>
      <c r="E420" s="6" t="n">
        <v>5789844</v>
      </c>
      <c r="F420" s="172" t="n">
        <v>11955125</v>
      </c>
      <c r="G420" s="8" t="n">
        <v>2</v>
      </c>
      <c r="H420" s="145" t="s">
        <v>33</v>
      </c>
      <c r="I420" s="169"/>
      <c r="J420" s="169" t="n">
        <v>25</v>
      </c>
      <c r="K420" s="145" t="n">
        <v>0</v>
      </c>
      <c r="L420" s="8" t="n">
        <v>109</v>
      </c>
      <c r="M420" s="149" t="n">
        <f aca="false">+G420*0.095</f>
        <v>0.19</v>
      </c>
      <c r="N420" s="149" t="n">
        <f aca="false">+L420-M420</f>
        <v>108.81</v>
      </c>
      <c r="O420" s="149" t="n">
        <v>1</v>
      </c>
      <c r="P420" s="149" t="n">
        <f aca="false">+N420*O420</f>
        <v>108.81</v>
      </c>
      <c r="Q420" s="149" t="n">
        <v>16</v>
      </c>
      <c r="R420" s="149" t="n">
        <f aca="false">+P420*Q420</f>
        <v>1740.96</v>
      </c>
      <c r="S420" s="149" t="n">
        <f aca="false">+P420*3</f>
        <v>326.43</v>
      </c>
      <c r="T420" s="149" t="n">
        <f aca="false">+P420*2</f>
        <v>217.62</v>
      </c>
      <c r="U420" s="149"/>
      <c r="V420" s="6" t="n">
        <f aca="false">+R420+S420+T420</f>
        <v>2285.01</v>
      </c>
      <c r="W420" s="20" t="n">
        <f aca="false">V420-T420</f>
        <v>2067.39</v>
      </c>
      <c r="X420" s="43" t="n">
        <f aca="false">V420-S420-T420</f>
        <v>1740.96</v>
      </c>
      <c r="Y420" s="6" t="s">
        <v>282</v>
      </c>
      <c r="Z420" s="20" t="s">
        <v>35</v>
      </c>
      <c r="AA420" s="20" t="s">
        <v>18</v>
      </c>
    </row>
    <row r="421" customFormat="false" ht="15.75" hidden="false" customHeight="true" outlineLevel="0" collapsed="false">
      <c r="A421" s="20" t="s">
        <v>29</v>
      </c>
      <c r="B421" s="143" t="s">
        <v>203</v>
      </c>
      <c r="C421" s="171" t="s">
        <v>573</v>
      </c>
      <c r="D421" s="6" t="s">
        <v>282</v>
      </c>
      <c r="E421" s="6" t="n">
        <v>5789845</v>
      </c>
      <c r="F421" s="172" t="n">
        <v>11955126</v>
      </c>
      <c r="G421" s="8" t="n">
        <v>1</v>
      </c>
      <c r="H421" s="145" t="s">
        <v>33</v>
      </c>
      <c r="I421" s="169"/>
      <c r="J421" s="169" t="n">
        <v>25</v>
      </c>
      <c r="K421" s="145" t="n">
        <v>0</v>
      </c>
      <c r="L421" s="8" t="n">
        <v>50</v>
      </c>
      <c r="M421" s="149" t="n">
        <f aca="false">+G421*0.095</f>
        <v>0.095</v>
      </c>
      <c r="N421" s="149" t="n">
        <f aca="false">+L421-M421</f>
        <v>49.905</v>
      </c>
      <c r="O421" s="149" t="n">
        <v>1</v>
      </c>
      <c r="P421" s="149" t="n">
        <f aca="false">+N421*O421</f>
        <v>49.905</v>
      </c>
      <c r="Q421" s="149" t="n">
        <v>16</v>
      </c>
      <c r="R421" s="149" t="n">
        <f aca="false">+P421*Q421</f>
        <v>798.48</v>
      </c>
      <c r="S421" s="149" t="n">
        <f aca="false">+P421*3</f>
        <v>149.715</v>
      </c>
      <c r="T421" s="149" t="n">
        <f aca="false">+P421*2</f>
        <v>99.81</v>
      </c>
      <c r="U421" s="149"/>
      <c r="V421" s="6" t="n">
        <f aca="false">+R421+S421+T421</f>
        <v>1048.005</v>
      </c>
      <c r="W421" s="20" t="n">
        <f aca="false">V421-T421</f>
        <v>948.195</v>
      </c>
      <c r="X421" s="43" t="n">
        <f aca="false">V421-S421-T421</f>
        <v>798.48</v>
      </c>
      <c r="Y421" s="6" t="s">
        <v>282</v>
      </c>
      <c r="Z421" s="20" t="s">
        <v>35</v>
      </c>
      <c r="AA421" s="20" t="s">
        <v>18</v>
      </c>
    </row>
    <row r="422" customFormat="false" ht="15.75" hidden="false" customHeight="true" outlineLevel="0" collapsed="false">
      <c r="A422" s="20" t="s">
        <v>29</v>
      </c>
      <c r="B422" s="143" t="s">
        <v>203</v>
      </c>
      <c r="C422" s="171" t="s">
        <v>574</v>
      </c>
      <c r="D422" s="6" t="s">
        <v>282</v>
      </c>
      <c r="E422" s="6" t="n">
        <v>5789846</v>
      </c>
      <c r="F422" s="172" t="n">
        <v>11955127</v>
      </c>
      <c r="G422" s="8" t="n">
        <v>1</v>
      </c>
      <c r="H422" s="145" t="s">
        <v>33</v>
      </c>
      <c r="I422" s="169"/>
      <c r="J422" s="169" t="n">
        <v>25</v>
      </c>
      <c r="K422" s="145" t="n">
        <v>0</v>
      </c>
      <c r="L422" s="8" t="n">
        <v>51</v>
      </c>
      <c r="M422" s="149" t="n">
        <f aca="false">+G422*0.095</f>
        <v>0.095</v>
      </c>
      <c r="N422" s="149" t="n">
        <f aca="false">+L422-M422</f>
        <v>50.905</v>
      </c>
      <c r="O422" s="149" t="n">
        <v>1</v>
      </c>
      <c r="P422" s="149" t="n">
        <f aca="false">+N422*O422</f>
        <v>50.905</v>
      </c>
      <c r="Q422" s="149" t="n">
        <v>16</v>
      </c>
      <c r="R422" s="149" t="n">
        <f aca="false">+P422*Q422</f>
        <v>814.48</v>
      </c>
      <c r="S422" s="149" t="n">
        <f aca="false">+P422*3</f>
        <v>152.715</v>
      </c>
      <c r="T422" s="149" t="n">
        <f aca="false">+P422*2</f>
        <v>101.81</v>
      </c>
      <c r="U422" s="149"/>
      <c r="V422" s="6" t="n">
        <f aca="false">+R422+S422+T422</f>
        <v>1069.005</v>
      </c>
      <c r="W422" s="20" t="n">
        <f aca="false">V422-T422</f>
        <v>967.195</v>
      </c>
      <c r="X422" s="43" t="n">
        <f aca="false">V422-S422-T422</f>
        <v>814.48</v>
      </c>
      <c r="Y422" s="6" t="s">
        <v>282</v>
      </c>
      <c r="Z422" s="20" t="s">
        <v>35</v>
      </c>
      <c r="AA422" s="20" t="s">
        <v>18</v>
      </c>
    </row>
    <row r="423" customFormat="false" ht="15.75" hidden="false" customHeight="true" outlineLevel="0" collapsed="false">
      <c r="A423" s="20" t="s">
        <v>29</v>
      </c>
      <c r="B423" s="143" t="s">
        <v>203</v>
      </c>
      <c r="C423" s="171" t="s">
        <v>575</v>
      </c>
      <c r="D423" s="6" t="s">
        <v>282</v>
      </c>
      <c r="E423" s="6" t="n">
        <v>5789847</v>
      </c>
      <c r="F423" s="172" t="n">
        <v>11955128</v>
      </c>
      <c r="G423" s="8" t="n">
        <v>1</v>
      </c>
      <c r="H423" s="145" t="s">
        <v>33</v>
      </c>
      <c r="I423" s="169"/>
      <c r="J423" s="169" t="n">
        <v>25</v>
      </c>
      <c r="K423" s="145" t="n">
        <v>0</v>
      </c>
      <c r="L423" s="8" t="n">
        <v>50</v>
      </c>
      <c r="M423" s="149" t="n">
        <f aca="false">+G423*0.095</f>
        <v>0.095</v>
      </c>
      <c r="N423" s="149" t="n">
        <f aca="false">+L423-M423</f>
        <v>49.905</v>
      </c>
      <c r="O423" s="149" t="n">
        <v>1</v>
      </c>
      <c r="P423" s="149" t="n">
        <f aca="false">+N423*O423</f>
        <v>49.905</v>
      </c>
      <c r="Q423" s="149" t="n">
        <v>16</v>
      </c>
      <c r="R423" s="149" t="n">
        <f aca="false">+P423*Q423</f>
        <v>798.48</v>
      </c>
      <c r="S423" s="149" t="n">
        <f aca="false">+P423*3</f>
        <v>149.715</v>
      </c>
      <c r="T423" s="149" t="n">
        <f aca="false">+P423*2</f>
        <v>99.81</v>
      </c>
      <c r="U423" s="149"/>
      <c r="V423" s="6" t="n">
        <f aca="false">+R423+S423+T423</f>
        <v>1048.005</v>
      </c>
      <c r="W423" s="20" t="n">
        <f aca="false">V423-T423</f>
        <v>948.195</v>
      </c>
      <c r="X423" s="43" t="n">
        <f aca="false">V423-S423-T423</f>
        <v>798.48</v>
      </c>
      <c r="Y423" s="6" t="s">
        <v>282</v>
      </c>
      <c r="Z423" s="20" t="s">
        <v>35</v>
      </c>
      <c r="AA423" s="20" t="s">
        <v>18</v>
      </c>
    </row>
    <row r="424" customFormat="false" ht="15.75" hidden="false" customHeight="true" outlineLevel="0" collapsed="false">
      <c r="A424" s="20" t="s">
        <v>29</v>
      </c>
      <c r="B424" s="143" t="s">
        <v>203</v>
      </c>
      <c r="C424" s="171" t="s">
        <v>576</v>
      </c>
      <c r="D424" s="6" t="s">
        <v>282</v>
      </c>
      <c r="E424" s="6" t="n">
        <v>5789848</v>
      </c>
      <c r="F424" s="172" t="n">
        <v>11955129</v>
      </c>
      <c r="G424" s="8" t="n">
        <v>8</v>
      </c>
      <c r="H424" s="145" t="s">
        <v>33</v>
      </c>
      <c r="I424" s="169"/>
      <c r="J424" s="169" t="n">
        <v>25</v>
      </c>
      <c r="K424" s="145" t="n">
        <v>0</v>
      </c>
      <c r="L424" s="8" t="n">
        <v>438</v>
      </c>
      <c r="M424" s="149" t="n">
        <f aca="false">+G424*0.095</f>
        <v>0.76</v>
      </c>
      <c r="N424" s="149" t="n">
        <f aca="false">+L424-M424</f>
        <v>437.24</v>
      </c>
      <c r="O424" s="149" t="n">
        <v>1</v>
      </c>
      <c r="P424" s="149" t="n">
        <f aca="false">+N424*O424</f>
        <v>437.24</v>
      </c>
      <c r="Q424" s="149" t="n">
        <v>16</v>
      </c>
      <c r="R424" s="149" t="n">
        <f aca="false">+P424*Q424</f>
        <v>6995.84</v>
      </c>
      <c r="S424" s="149" t="n">
        <f aca="false">+P424*3</f>
        <v>1311.72</v>
      </c>
      <c r="T424" s="149" t="n">
        <f aca="false">+P424*2</f>
        <v>874.48</v>
      </c>
      <c r="U424" s="149"/>
      <c r="V424" s="6" t="n">
        <f aca="false">+R424+S424+T424</f>
        <v>9182.04</v>
      </c>
      <c r="W424" s="20" t="n">
        <f aca="false">V424-T424</f>
        <v>8307.56</v>
      </c>
      <c r="X424" s="43" t="n">
        <f aca="false">V424-S424-T424</f>
        <v>6995.84</v>
      </c>
      <c r="Y424" s="6" t="s">
        <v>282</v>
      </c>
      <c r="Z424" s="20" t="s">
        <v>35</v>
      </c>
      <c r="AA424" s="20" t="s">
        <v>18</v>
      </c>
    </row>
    <row r="425" customFormat="false" ht="15.75" hidden="false" customHeight="true" outlineLevel="0" collapsed="false">
      <c r="A425" s="20" t="s">
        <v>29</v>
      </c>
      <c r="B425" s="143" t="s">
        <v>203</v>
      </c>
      <c r="C425" s="171" t="s">
        <v>577</v>
      </c>
      <c r="D425" s="6" t="s">
        <v>282</v>
      </c>
      <c r="E425" s="6" t="n">
        <v>5789849</v>
      </c>
      <c r="F425" s="172" t="n">
        <v>11955130</v>
      </c>
      <c r="G425" s="8" t="n">
        <v>4</v>
      </c>
      <c r="H425" s="145" t="s">
        <v>33</v>
      </c>
      <c r="I425" s="169"/>
      <c r="J425" s="169" t="n">
        <v>25</v>
      </c>
      <c r="K425" s="145" t="n">
        <v>0</v>
      </c>
      <c r="L425" s="8" t="n">
        <v>212</v>
      </c>
      <c r="M425" s="149" t="n">
        <f aca="false">+G425*0.095</f>
        <v>0.38</v>
      </c>
      <c r="N425" s="149" t="n">
        <f aca="false">+L425-M425</f>
        <v>211.62</v>
      </c>
      <c r="O425" s="149" t="n">
        <v>1</v>
      </c>
      <c r="P425" s="149" t="n">
        <f aca="false">+N425*O425</f>
        <v>211.62</v>
      </c>
      <c r="Q425" s="149" t="n">
        <v>16</v>
      </c>
      <c r="R425" s="149" t="n">
        <f aca="false">+P425*Q425</f>
        <v>3385.92</v>
      </c>
      <c r="S425" s="149" t="n">
        <f aca="false">+P425*3</f>
        <v>634.86</v>
      </c>
      <c r="T425" s="149" t="n">
        <f aca="false">+P425*2</f>
        <v>423.24</v>
      </c>
      <c r="U425" s="149"/>
      <c r="V425" s="6" t="n">
        <f aca="false">+R425+S425+T425</f>
        <v>4444.02</v>
      </c>
      <c r="W425" s="20" t="n">
        <f aca="false">V425-T425</f>
        <v>4020.78</v>
      </c>
      <c r="X425" s="43" t="n">
        <f aca="false">V425-S425-T425</f>
        <v>3385.92</v>
      </c>
      <c r="Y425" s="6" t="s">
        <v>282</v>
      </c>
      <c r="Z425" s="20" t="s">
        <v>35</v>
      </c>
      <c r="AA425" s="20" t="s">
        <v>18</v>
      </c>
    </row>
    <row r="426" customFormat="false" ht="15.75" hidden="false" customHeight="true" outlineLevel="0" collapsed="false">
      <c r="A426" s="20" t="s">
        <v>29</v>
      </c>
      <c r="B426" s="143" t="s">
        <v>203</v>
      </c>
      <c r="C426" s="171" t="s">
        <v>578</v>
      </c>
      <c r="D426" s="6" t="s">
        <v>282</v>
      </c>
      <c r="E426" s="6" t="n">
        <v>5789850</v>
      </c>
      <c r="F426" s="172" t="n">
        <v>11955131</v>
      </c>
      <c r="G426" s="8" t="n">
        <v>4</v>
      </c>
      <c r="H426" s="145" t="s">
        <v>33</v>
      </c>
      <c r="I426" s="169"/>
      <c r="J426" s="169" t="n">
        <v>25</v>
      </c>
      <c r="K426" s="145" t="n">
        <v>0</v>
      </c>
      <c r="L426" s="8" t="n">
        <v>196</v>
      </c>
      <c r="M426" s="149" t="n">
        <f aca="false">+G426*0.095</f>
        <v>0.38</v>
      </c>
      <c r="N426" s="149" t="n">
        <f aca="false">+L426-M426</f>
        <v>195.62</v>
      </c>
      <c r="O426" s="149" t="n">
        <v>1</v>
      </c>
      <c r="P426" s="149" t="n">
        <f aca="false">+N426*O426</f>
        <v>195.62</v>
      </c>
      <c r="Q426" s="149" t="n">
        <v>16</v>
      </c>
      <c r="R426" s="149" t="n">
        <f aca="false">+P426*Q426</f>
        <v>3129.92</v>
      </c>
      <c r="S426" s="149" t="n">
        <f aca="false">+P426*3</f>
        <v>586.86</v>
      </c>
      <c r="T426" s="149" t="n">
        <f aca="false">+P426*2</f>
        <v>391.24</v>
      </c>
      <c r="U426" s="149"/>
      <c r="V426" s="6" t="n">
        <f aca="false">+R426+S426+T426</f>
        <v>4108.02</v>
      </c>
      <c r="W426" s="20" t="n">
        <f aca="false">V426-T426</f>
        <v>3716.78</v>
      </c>
      <c r="X426" s="43" t="n">
        <f aca="false">V426-S426-T426</f>
        <v>3129.92</v>
      </c>
      <c r="Y426" s="6" t="s">
        <v>282</v>
      </c>
      <c r="Z426" s="20" t="s">
        <v>35</v>
      </c>
      <c r="AA426" s="20" t="s">
        <v>18</v>
      </c>
    </row>
    <row r="427" customFormat="false" ht="15.75" hidden="false" customHeight="true" outlineLevel="0" collapsed="false">
      <c r="A427" s="20" t="s">
        <v>29</v>
      </c>
      <c r="B427" s="143" t="s">
        <v>203</v>
      </c>
      <c r="C427" s="171" t="s">
        <v>579</v>
      </c>
      <c r="D427" s="6" t="s">
        <v>282</v>
      </c>
      <c r="E427" s="6" t="n">
        <v>5789851</v>
      </c>
      <c r="F427" s="172" t="n">
        <v>11955134</v>
      </c>
      <c r="G427" s="8" t="n">
        <v>16</v>
      </c>
      <c r="H427" s="145" t="s">
        <v>33</v>
      </c>
      <c r="I427" s="169"/>
      <c r="J427" s="169" t="n">
        <v>25</v>
      </c>
      <c r="K427" s="145" t="n">
        <v>0</v>
      </c>
      <c r="L427" s="8" t="n">
        <v>818</v>
      </c>
      <c r="M427" s="149" t="n">
        <f aca="false">+G427*0.095</f>
        <v>1.52</v>
      </c>
      <c r="N427" s="149" t="n">
        <f aca="false">+L427-M427</f>
        <v>816.48</v>
      </c>
      <c r="O427" s="149" t="n">
        <v>1</v>
      </c>
      <c r="P427" s="149" t="n">
        <f aca="false">+N427*O427</f>
        <v>816.48</v>
      </c>
      <c r="Q427" s="149" t="n">
        <v>16</v>
      </c>
      <c r="R427" s="149" t="n">
        <f aca="false">+P427*Q427</f>
        <v>13063.68</v>
      </c>
      <c r="S427" s="149" t="n">
        <f aca="false">+P427*3</f>
        <v>2449.44</v>
      </c>
      <c r="T427" s="149" t="n">
        <f aca="false">+P427*2</f>
        <v>1632.96</v>
      </c>
      <c r="U427" s="149"/>
      <c r="V427" s="6" t="n">
        <f aca="false">+R427+S427+T427</f>
        <v>17146.08</v>
      </c>
      <c r="W427" s="20" t="n">
        <f aca="false">V427-T427</f>
        <v>15513.12</v>
      </c>
      <c r="X427" s="43" t="n">
        <f aca="false">V427-S427-T427</f>
        <v>13063.68</v>
      </c>
      <c r="Y427" s="6" t="s">
        <v>282</v>
      </c>
      <c r="Z427" s="20" t="s">
        <v>35</v>
      </c>
      <c r="AA427" s="20" t="s">
        <v>18</v>
      </c>
    </row>
    <row r="428" customFormat="false" ht="15.75" hidden="false" customHeight="true" outlineLevel="0" collapsed="false">
      <c r="A428" s="20" t="s">
        <v>29</v>
      </c>
      <c r="B428" s="143" t="s">
        <v>203</v>
      </c>
      <c r="C428" s="171" t="s">
        <v>580</v>
      </c>
      <c r="D428" s="6" t="s">
        <v>282</v>
      </c>
      <c r="E428" s="6" t="n">
        <v>5789852</v>
      </c>
      <c r="F428" s="172" t="n">
        <v>11955136</v>
      </c>
      <c r="G428" s="8" t="n">
        <v>8</v>
      </c>
      <c r="H428" s="145" t="s">
        <v>33</v>
      </c>
      <c r="I428" s="169"/>
      <c r="J428" s="169" t="n">
        <v>25</v>
      </c>
      <c r="K428" s="145" t="n">
        <v>0</v>
      </c>
      <c r="L428" s="8" t="n">
        <v>454</v>
      </c>
      <c r="M428" s="149" t="n">
        <f aca="false">+G428*0.095</f>
        <v>0.76</v>
      </c>
      <c r="N428" s="149" t="n">
        <f aca="false">+L428-M428</f>
        <v>453.24</v>
      </c>
      <c r="O428" s="149" t="n">
        <v>1</v>
      </c>
      <c r="P428" s="149" t="n">
        <f aca="false">+N428*O428</f>
        <v>453.24</v>
      </c>
      <c r="Q428" s="149" t="n">
        <v>16</v>
      </c>
      <c r="R428" s="149" t="n">
        <f aca="false">+P428*Q428</f>
        <v>7251.84</v>
      </c>
      <c r="S428" s="149" t="n">
        <f aca="false">+P428*3</f>
        <v>1359.72</v>
      </c>
      <c r="T428" s="149" t="n">
        <f aca="false">+P428*2</f>
        <v>906.48</v>
      </c>
      <c r="U428" s="149"/>
      <c r="V428" s="6" t="n">
        <f aca="false">+R428+S428+T428</f>
        <v>9518.04</v>
      </c>
      <c r="W428" s="20" t="n">
        <f aca="false">V428-T428</f>
        <v>8611.56</v>
      </c>
      <c r="X428" s="43" t="n">
        <f aca="false">V428-S428-T428</f>
        <v>7251.84</v>
      </c>
      <c r="Y428" s="6" t="s">
        <v>282</v>
      </c>
      <c r="Z428" s="20" t="s">
        <v>35</v>
      </c>
      <c r="AA428" s="20" t="s">
        <v>18</v>
      </c>
    </row>
    <row r="429" customFormat="false" ht="15.75" hidden="false" customHeight="true" outlineLevel="0" collapsed="false">
      <c r="A429" s="20" t="s">
        <v>29</v>
      </c>
      <c r="B429" s="143" t="s">
        <v>203</v>
      </c>
      <c r="C429" s="171" t="s">
        <v>581</v>
      </c>
      <c r="D429" s="6" t="s">
        <v>282</v>
      </c>
      <c r="E429" s="6" t="n">
        <v>5789853</v>
      </c>
      <c r="F429" s="172" t="n">
        <v>11955137</v>
      </c>
      <c r="G429" s="8" t="n">
        <v>2</v>
      </c>
      <c r="H429" s="145" t="s">
        <v>33</v>
      </c>
      <c r="I429" s="169"/>
      <c r="J429" s="169" t="n">
        <v>25</v>
      </c>
      <c r="K429" s="145" t="n">
        <v>0</v>
      </c>
      <c r="L429" s="8" t="n">
        <v>97</v>
      </c>
      <c r="M429" s="149" t="n">
        <f aca="false">+G429*0.095</f>
        <v>0.19</v>
      </c>
      <c r="N429" s="149" t="n">
        <f aca="false">+L429-M429</f>
        <v>96.81</v>
      </c>
      <c r="O429" s="149" t="n">
        <v>1</v>
      </c>
      <c r="P429" s="149" t="n">
        <f aca="false">+N429*O429</f>
        <v>96.81</v>
      </c>
      <c r="Q429" s="149" t="n">
        <v>16</v>
      </c>
      <c r="R429" s="149" t="n">
        <f aca="false">+P429*Q429</f>
        <v>1548.96</v>
      </c>
      <c r="S429" s="149" t="n">
        <f aca="false">+P429*3</f>
        <v>290.43</v>
      </c>
      <c r="T429" s="149" t="n">
        <f aca="false">+P429*2</f>
        <v>193.62</v>
      </c>
      <c r="U429" s="149"/>
      <c r="V429" s="6" t="n">
        <f aca="false">+R429+S429+T429</f>
        <v>2033.01</v>
      </c>
      <c r="W429" s="20" t="n">
        <f aca="false">V429-T429</f>
        <v>1839.39</v>
      </c>
      <c r="X429" s="43" t="n">
        <f aca="false">V429-S429-T429</f>
        <v>1548.96</v>
      </c>
      <c r="Y429" s="6" t="s">
        <v>282</v>
      </c>
      <c r="Z429" s="20" t="s">
        <v>35</v>
      </c>
      <c r="AA429" s="20" t="s">
        <v>18</v>
      </c>
    </row>
    <row r="430" customFormat="false" ht="15.75" hidden="false" customHeight="true" outlineLevel="0" collapsed="false">
      <c r="A430" s="20" t="s">
        <v>29</v>
      </c>
      <c r="B430" s="143" t="s">
        <v>203</v>
      </c>
      <c r="C430" s="171" t="s">
        <v>582</v>
      </c>
      <c r="D430" s="6" t="s">
        <v>282</v>
      </c>
      <c r="E430" s="6" t="n">
        <v>5789854</v>
      </c>
      <c r="F430" s="172" t="n">
        <v>11955141</v>
      </c>
      <c r="G430" s="8" t="n">
        <v>3</v>
      </c>
      <c r="H430" s="145" t="s">
        <v>33</v>
      </c>
      <c r="I430" s="169"/>
      <c r="J430" s="169" t="n">
        <v>25</v>
      </c>
      <c r="K430" s="145" t="n">
        <v>0</v>
      </c>
      <c r="L430" s="8" t="n">
        <v>148</v>
      </c>
      <c r="M430" s="149" t="n">
        <f aca="false">+G430*0.095</f>
        <v>0.285</v>
      </c>
      <c r="N430" s="149" t="n">
        <f aca="false">+L430-M430</f>
        <v>147.715</v>
      </c>
      <c r="O430" s="149" t="n">
        <v>1</v>
      </c>
      <c r="P430" s="149" t="n">
        <f aca="false">+N430*O430</f>
        <v>147.715</v>
      </c>
      <c r="Q430" s="149" t="n">
        <v>16</v>
      </c>
      <c r="R430" s="149" t="n">
        <f aca="false">+P430*Q430</f>
        <v>2363.44</v>
      </c>
      <c r="S430" s="149" t="n">
        <f aca="false">+P430*3</f>
        <v>443.145</v>
      </c>
      <c r="T430" s="149" t="n">
        <f aca="false">+P430*2</f>
        <v>295.43</v>
      </c>
      <c r="U430" s="149"/>
      <c r="V430" s="6" t="n">
        <f aca="false">+R430+S430+T430</f>
        <v>3102.015</v>
      </c>
      <c r="W430" s="20" t="n">
        <f aca="false">V430-T430</f>
        <v>2806.585</v>
      </c>
      <c r="X430" s="43" t="n">
        <f aca="false">V430-S430-T430</f>
        <v>2363.44</v>
      </c>
      <c r="Y430" s="6" t="s">
        <v>282</v>
      </c>
      <c r="Z430" s="20" t="s">
        <v>35</v>
      </c>
      <c r="AA430" s="20" t="s">
        <v>18</v>
      </c>
    </row>
    <row r="431" customFormat="false" ht="15.75" hidden="false" customHeight="true" outlineLevel="0" collapsed="false">
      <c r="A431" s="20" t="s">
        <v>29</v>
      </c>
      <c r="B431" s="143" t="s">
        <v>203</v>
      </c>
      <c r="C431" s="171" t="s">
        <v>583</v>
      </c>
      <c r="D431" s="6" t="s">
        <v>282</v>
      </c>
      <c r="E431" s="6" t="n">
        <v>5789855</v>
      </c>
      <c r="F431" s="172" t="n">
        <v>11955142</v>
      </c>
      <c r="G431" s="8" t="n">
        <v>1</v>
      </c>
      <c r="H431" s="145" t="s">
        <v>33</v>
      </c>
      <c r="I431" s="169"/>
      <c r="J431" s="169" t="n">
        <v>25</v>
      </c>
      <c r="K431" s="145" t="n">
        <v>0</v>
      </c>
      <c r="L431" s="8" t="n">
        <v>56</v>
      </c>
      <c r="M431" s="149" t="n">
        <f aca="false">+G431*0.095</f>
        <v>0.095</v>
      </c>
      <c r="N431" s="149" t="n">
        <f aca="false">+L431-M431</f>
        <v>55.905</v>
      </c>
      <c r="O431" s="149" t="n">
        <v>1</v>
      </c>
      <c r="P431" s="149" t="n">
        <f aca="false">+N431*O431</f>
        <v>55.905</v>
      </c>
      <c r="Q431" s="149" t="n">
        <v>16</v>
      </c>
      <c r="R431" s="149" t="n">
        <f aca="false">+P431*Q431</f>
        <v>894.48</v>
      </c>
      <c r="S431" s="149" t="n">
        <f aca="false">+P431*3</f>
        <v>167.715</v>
      </c>
      <c r="T431" s="149" t="n">
        <f aca="false">+P431*2</f>
        <v>111.81</v>
      </c>
      <c r="U431" s="149"/>
      <c r="V431" s="6" t="n">
        <f aca="false">+R431+S431+T431</f>
        <v>1174.005</v>
      </c>
      <c r="W431" s="20" t="n">
        <f aca="false">V431-T431</f>
        <v>1062.195</v>
      </c>
      <c r="X431" s="43" t="n">
        <f aca="false">V431-S431-T431</f>
        <v>894.48</v>
      </c>
      <c r="Y431" s="6" t="s">
        <v>282</v>
      </c>
      <c r="Z431" s="20" t="s">
        <v>35</v>
      </c>
      <c r="AA431" s="20" t="s">
        <v>18</v>
      </c>
    </row>
    <row r="432" customFormat="false" ht="15.75" hidden="false" customHeight="true" outlineLevel="0" collapsed="false">
      <c r="A432" s="20" t="s">
        <v>29</v>
      </c>
      <c r="B432" s="143" t="s">
        <v>203</v>
      </c>
      <c r="C432" s="171" t="s">
        <v>584</v>
      </c>
      <c r="D432" s="6" t="s">
        <v>282</v>
      </c>
      <c r="E432" s="6" t="n">
        <v>5789856</v>
      </c>
      <c r="F432" s="172" t="n">
        <v>11955143</v>
      </c>
      <c r="G432" s="8" t="n">
        <v>4</v>
      </c>
      <c r="H432" s="145" t="s">
        <v>33</v>
      </c>
      <c r="I432" s="169"/>
      <c r="J432" s="169" t="n">
        <v>25</v>
      </c>
      <c r="K432" s="145" t="n">
        <v>0</v>
      </c>
      <c r="L432" s="8" t="n">
        <v>205</v>
      </c>
      <c r="M432" s="149" t="n">
        <f aca="false">+G432*0.095</f>
        <v>0.38</v>
      </c>
      <c r="N432" s="149" t="n">
        <f aca="false">+L432-M432</f>
        <v>204.62</v>
      </c>
      <c r="O432" s="149" t="n">
        <v>1</v>
      </c>
      <c r="P432" s="149" t="n">
        <f aca="false">+N432*O432</f>
        <v>204.62</v>
      </c>
      <c r="Q432" s="149" t="n">
        <v>16</v>
      </c>
      <c r="R432" s="149" t="n">
        <f aca="false">+P432*Q432</f>
        <v>3273.92</v>
      </c>
      <c r="S432" s="149" t="n">
        <f aca="false">+P432*3</f>
        <v>613.86</v>
      </c>
      <c r="T432" s="149" t="n">
        <f aca="false">+P432*2</f>
        <v>409.24</v>
      </c>
      <c r="U432" s="149"/>
      <c r="V432" s="6" t="n">
        <f aca="false">+R432+S432+T432</f>
        <v>4297.02</v>
      </c>
      <c r="W432" s="20" t="n">
        <f aca="false">V432-T432</f>
        <v>3887.78</v>
      </c>
      <c r="X432" s="43" t="n">
        <f aca="false">V432-S432-T432</f>
        <v>3273.92</v>
      </c>
      <c r="Y432" s="6" t="s">
        <v>282</v>
      </c>
      <c r="Z432" s="20" t="s">
        <v>35</v>
      </c>
      <c r="AA432" s="20" t="s">
        <v>18</v>
      </c>
    </row>
    <row r="433" customFormat="false" ht="15.75" hidden="false" customHeight="true" outlineLevel="0" collapsed="false">
      <c r="A433" s="20" t="s">
        <v>29</v>
      </c>
      <c r="B433" s="143" t="s">
        <v>203</v>
      </c>
      <c r="C433" s="171" t="s">
        <v>585</v>
      </c>
      <c r="D433" s="6" t="s">
        <v>282</v>
      </c>
      <c r="E433" s="6" t="n">
        <v>5789857</v>
      </c>
      <c r="F433" s="172" t="n">
        <v>11955144</v>
      </c>
      <c r="G433" s="8" t="n">
        <v>6</v>
      </c>
      <c r="H433" s="145" t="s">
        <v>33</v>
      </c>
      <c r="I433" s="169"/>
      <c r="J433" s="169" t="n">
        <v>25</v>
      </c>
      <c r="K433" s="145" t="n">
        <v>0</v>
      </c>
      <c r="L433" s="8" t="n">
        <v>303</v>
      </c>
      <c r="M433" s="149" t="n">
        <f aca="false">+G433*0.095</f>
        <v>0.57</v>
      </c>
      <c r="N433" s="149" t="n">
        <f aca="false">+L433-M433</f>
        <v>302.43</v>
      </c>
      <c r="O433" s="149" t="n">
        <v>1</v>
      </c>
      <c r="P433" s="149" t="n">
        <f aca="false">+N433*O433</f>
        <v>302.43</v>
      </c>
      <c r="Q433" s="149" t="n">
        <v>16</v>
      </c>
      <c r="R433" s="149" t="n">
        <f aca="false">+P433*Q433</f>
        <v>4838.88</v>
      </c>
      <c r="S433" s="149" t="n">
        <f aca="false">+P433*3</f>
        <v>907.29</v>
      </c>
      <c r="T433" s="149" t="n">
        <f aca="false">+P433*2</f>
        <v>604.86</v>
      </c>
      <c r="U433" s="149"/>
      <c r="V433" s="6" t="n">
        <f aca="false">+R433+S433+T433</f>
        <v>6351.03</v>
      </c>
      <c r="W433" s="20" t="n">
        <f aca="false">V433-T433</f>
        <v>5746.17</v>
      </c>
      <c r="X433" s="43" t="n">
        <f aca="false">V433-S433-T433</f>
        <v>4838.88</v>
      </c>
      <c r="Y433" s="6" t="s">
        <v>282</v>
      </c>
      <c r="Z433" s="20" t="s">
        <v>35</v>
      </c>
      <c r="AA433" s="20" t="s">
        <v>18</v>
      </c>
    </row>
    <row r="434" customFormat="false" ht="15.75" hidden="false" customHeight="true" outlineLevel="0" collapsed="false">
      <c r="A434" s="20" t="s">
        <v>29</v>
      </c>
      <c r="B434" s="143" t="s">
        <v>203</v>
      </c>
      <c r="C434" s="171" t="s">
        <v>586</v>
      </c>
      <c r="D434" s="6" t="s">
        <v>282</v>
      </c>
      <c r="E434" s="6" t="n">
        <v>5789858</v>
      </c>
      <c r="F434" s="172" t="n">
        <v>11955148</v>
      </c>
      <c r="G434" s="8" t="n">
        <v>16</v>
      </c>
      <c r="H434" s="145" t="s">
        <v>33</v>
      </c>
      <c r="I434" s="169"/>
      <c r="J434" s="169" t="n">
        <v>25</v>
      </c>
      <c r="K434" s="145" t="n">
        <v>0</v>
      </c>
      <c r="L434" s="8" t="n">
        <v>824</v>
      </c>
      <c r="M434" s="149" t="n">
        <f aca="false">+G434*0.095</f>
        <v>1.52</v>
      </c>
      <c r="N434" s="149" t="n">
        <f aca="false">+L434-M434</f>
        <v>822.48</v>
      </c>
      <c r="O434" s="149" t="n">
        <v>1</v>
      </c>
      <c r="P434" s="149" t="n">
        <f aca="false">+N434*O434</f>
        <v>822.48</v>
      </c>
      <c r="Q434" s="149" t="n">
        <v>16</v>
      </c>
      <c r="R434" s="149" t="n">
        <f aca="false">+P434*Q434</f>
        <v>13159.68</v>
      </c>
      <c r="S434" s="149" t="n">
        <f aca="false">+P434*3</f>
        <v>2467.44</v>
      </c>
      <c r="T434" s="149" t="n">
        <f aca="false">+P434*2</f>
        <v>1644.96</v>
      </c>
      <c r="U434" s="149"/>
      <c r="V434" s="6" t="n">
        <f aca="false">+R434+S434+T434</f>
        <v>17272.08</v>
      </c>
      <c r="W434" s="20" t="n">
        <f aca="false">V434-T434</f>
        <v>15627.12</v>
      </c>
      <c r="X434" s="43" t="n">
        <f aca="false">V434-S434-T434</f>
        <v>13159.68</v>
      </c>
      <c r="Y434" s="6" t="s">
        <v>282</v>
      </c>
      <c r="Z434" s="20" t="s">
        <v>35</v>
      </c>
      <c r="AA434" s="20" t="s">
        <v>18</v>
      </c>
    </row>
    <row r="435" customFormat="false" ht="15.75" hidden="false" customHeight="true" outlineLevel="0" collapsed="false">
      <c r="A435" s="20" t="s">
        <v>29</v>
      </c>
      <c r="B435" s="143" t="s">
        <v>203</v>
      </c>
      <c r="C435" s="171" t="s">
        <v>587</v>
      </c>
      <c r="D435" s="6" t="s">
        <v>282</v>
      </c>
      <c r="E435" s="6" t="n">
        <v>5789859</v>
      </c>
      <c r="F435" s="172" t="n">
        <v>11955149</v>
      </c>
      <c r="G435" s="8" t="n">
        <v>9</v>
      </c>
      <c r="H435" s="145" t="s">
        <v>33</v>
      </c>
      <c r="I435" s="169"/>
      <c r="J435" s="169" t="n">
        <v>25</v>
      </c>
      <c r="K435" s="145" t="n">
        <v>0</v>
      </c>
      <c r="L435" s="8" t="n">
        <v>448</v>
      </c>
      <c r="M435" s="149" t="n">
        <f aca="false">+G435*0.095</f>
        <v>0.855</v>
      </c>
      <c r="N435" s="149" t="n">
        <f aca="false">+L435-M435</f>
        <v>447.145</v>
      </c>
      <c r="O435" s="149" t="n">
        <v>1</v>
      </c>
      <c r="P435" s="149" t="n">
        <f aca="false">+N435*O435</f>
        <v>447.145</v>
      </c>
      <c r="Q435" s="149" t="n">
        <v>16</v>
      </c>
      <c r="R435" s="149" t="n">
        <f aca="false">+P435*Q435</f>
        <v>7154.32</v>
      </c>
      <c r="S435" s="149" t="n">
        <f aca="false">+P435*3</f>
        <v>1341.435</v>
      </c>
      <c r="T435" s="149" t="n">
        <f aca="false">+P435*2</f>
        <v>894.29</v>
      </c>
      <c r="U435" s="149"/>
      <c r="V435" s="6" t="n">
        <f aca="false">+R435+S435+T435</f>
        <v>9390.045</v>
      </c>
      <c r="W435" s="20" t="n">
        <f aca="false">V435-T435</f>
        <v>8495.755</v>
      </c>
      <c r="X435" s="43" t="n">
        <f aca="false">V435-S435-T435</f>
        <v>7154.32</v>
      </c>
      <c r="Y435" s="6" t="s">
        <v>282</v>
      </c>
      <c r="Z435" s="20" t="s">
        <v>35</v>
      </c>
      <c r="AA435" s="20" t="s">
        <v>18</v>
      </c>
    </row>
    <row r="436" customFormat="false" ht="15.75" hidden="false" customHeight="true" outlineLevel="0" collapsed="false">
      <c r="A436" s="20" t="s">
        <v>29</v>
      </c>
      <c r="B436" s="143" t="s">
        <v>203</v>
      </c>
      <c r="C436" s="171" t="s">
        <v>588</v>
      </c>
      <c r="D436" s="6" t="s">
        <v>282</v>
      </c>
      <c r="E436" s="6" t="n">
        <v>5789860</v>
      </c>
      <c r="F436" s="172" t="n">
        <v>11955147</v>
      </c>
      <c r="G436" s="8" t="n">
        <v>5</v>
      </c>
      <c r="H436" s="145" t="s">
        <v>33</v>
      </c>
      <c r="I436" s="169"/>
      <c r="J436" s="169" t="n">
        <v>25</v>
      </c>
      <c r="K436" s="145" t="n">
        <v>0</v>
      </c>
      <c r="L436" s="8" t="n">
        <v>274</v>
      </c>
      <c r="M436" s="149" t="n">
        <f aca="false">+G436*0.095</f>
        <v>0.475</v>
      </c>
      <c r="N436" s="149" t="n">
        <f aca="false">+L436-M436</f>
        <v>273.525</v>
      </c>
      <c r="O436" s="149" t="n">
        <v>1</v>
      </c>
      <c r="P436" s="149" t="n">
        <f aca="false">+N436*O436</f>
        <v>273.525</v>
      </c>
      <c r="Q436" s="149" t="n">
        <v>16</v>
      </c>
      <c r="R436" s="149" t="n">
        <f aca="false">+P436*Q436</f>
        <v>4376.4</v>
      </c>
      <c r="S436" s="149" t="n">
        <f aca="false">+P436*3</f>
        <v>820.575</v>
      </c>
      <c r="T436" s="149" t="n">
        <f aca="false">+P436*2</f>
        <v>547.05</v>
      </c>
      <c r="U436" s="149"/>
      <c r="V436" s="6" t="n">
        <f aca="false">+R436+S436+T436</f>
        <v>5744.025</v>
      </c>
      <c r="W436" s="20" t="n">
        <f aca="false">V436-T436</f>
        <v>5196.975</v>
      </c>
      <c r="X436" s="43" t="n">
        <f aca="false">V436-S436-T436</f>
        <v>4376.4</v>
      </c>
      <c r="Y436" s="6" t="s">
        <v>282</v>
      </c>
      <c r="Z436" s="20" t="s">
        <v>35</v>
      </c>
      <c r="AA436" s="20" t="s">
        <v>18</v>
      </c>
    </row>
    <row r="437" customFormat="false" ht="15.75" hidden="false" customHeight="true" outlineLevel="0" collapsed="false">
      <c r="A437" s="20" t="s">
        <v>29</v>
      </c>
      <c r="B437" s="143" t="s">
        <v>203</v>
      </c>
      <c r="C437" s="171" t="s">
        <v>589</v>
      </c>
      <c r="D437" s="173" t="s">
        <v>282</v>
      </c>
      <c r="E437" s="173" t="n">
        <v>5789861</v>
      </c>
      <c r="F437" s="172" t="n">
        <v>11955148</v>
      </c>
      <c r="G437" s="174" t="n">
        <v>5</v>
      </c>
      <c r="H437" s="145" t="s">
        <v>33</v>
      </c>
      <c r="I437" s="175"/>
      <c r="J437" s="175" t="n">
        <v>25</v>
      </c>
      <c r="K437" s="145" t="n">
        <v>0</v>
      </c>
      <c r="L437" s="174" t="n">
        <v>280</v>
      </c>
      <c r="M437" s="176" t="n">
        <f aca="false">+G437*0.095</f>
        <v>0.475</v>
      </c>
      <c r="N437" s="176" t="n">
        <f aca="false">+L437-M437</f>
        <v>279.525</v>
      </c>
      <c r="O437" s="176" t="n">
        <v>1</v>
      </c>
      <c r="P437" s="176" t="n">
        <f aca="false">+N437*O437</f>
        <v>279.525</v>
      </c>
      <c r="Q437" s="176" t="n">
        <v>16</v>
      </c>
      <c r="R437" s="176" t="n">
        <f aca="false">+P437*Q437</f>
        <v>4472.4</v>
      </c>
      <c r="S437" s="176" t="n">
        <f aca="false">+P437*3</f>
        <v>838.575</v>
      </c>
      <c r="T437" s="176" t="n">
        <f aca="false">+P437*2</f>
        <v>559.05</v>
      </c>
      <c r="U437" s="176"/>
      <c r="V437" s="173" t="n">
        <f aca="false">+R437+S437+T437</f>
        <v>5870.025</v>
      </c>
      <c r="W437" s="20" t="n">
        <f aca="false">V437-T437</f>
        <v>5310.975</v>
      </c>
      <c r="X437" s="43" t="n">
        <f aca="false">V437-S437-T437</f>
        <v>4472.4</v>
      </c>
      <c r="Y437" s="173" t="s">
        <v>282</v>
      </c>
      <c r="Z437" s="20" t="s">
        <v>35</v>
      </c>
      <c r="AA437" s="20" t="s">
        <v>18</v>
      </c>
    </row>
    <row r="438" customFormat="false" ht="13.8" hidden="false" customHeight="false" outlineLevel="0" collapsed="false">
      <c r="A438" s="20" t="s">
        <v>29</v>
      </c>
      <c r="B438" s="143" t="s">
        <v>206</v>
      </c>
      <c r="C438" s="171" t="s">
        <v>590</v>
      </c>
      <c r="D438" s="6" t="s">
        <v>31</v>
      </c>
      <c r="E438" s="6" t="n">
        <v>5789862</v>
      </c>
      <c r="F438" s="172" t="n">
        <v>11955951</v>
      </c>
      <c r="G438" s="8" t="n">
        <v>56</v>
      </c>
      <c r="H438" s="145" t="s">
        <v>33</v>
      </c>
      <c r="I438" s="169"/>
      <c r="J438" s="169" t="n">
        <v>22</v>
      </c>
      <c r="K438" s="145" t="n">
        <v>0</v>
      </c>
      <c r="L438" s="8" t="n">
        <v>2426</v>
      </c>
      <c r="M438" s="149" t="n">
        <f aca="false">+G438*0.095</f>
        <v>5.32</v>
      </c>
      <c r="N438" s="149" t="n">
        <f aca="false">+L438-M438</f>
        <v>2420.68</v>
      </c>
      <c r="O438" s="149" t="n">
        <v>1.04</v>
      </c>
      <c r="P438" s="149" t="n">
        <f aca="false">+N438*O438</f>
        <v>2517.5072</v>
      </c>
      <c r="Q438" s="149" t="n">
        <v>16</v>
      </c>
      <c r="R438" s="149" t="n">
        <f aca="false">+P438*Q438</f>
        <v>40280.1152</v>
      </c>
      <c r="S438" s="149" t="n">
        <f aca="false">+P438*3</f>
        <v>7552.5216</v>
      </c>
      <c r="T438" s="149"/>
      <c r="U438" s="149"/>
      <c r="V438" s="6" t="n">
        <f aca="false">+R438+S438+T438</f>
        <v>47832.6368</v>
      </c>
      <c r="W438" s="20" t="n">
        <f aca="false">V438-T438</f>
        <v>47832.6368</v>
      </c>
      <c r="X438" s="43" t="n">
        <f aca="false">V438-S438-T438</f>
        <v>40280.1152</v>
      </c>
      <c r="Y438" s="6" t="s">
        <v>31</v>
      </c>
      <c r="Z438" s="20" t="s">
        <v>35</v>
      </c>
      <c r="AA438" s="20" t="s">
        <v>18</v>
      </c>
    </row>
    <row r="439" customFormat="false" ht="15.75" hidden="false" customHeight="true" outlineLevel="0" collapsed="false">
      <c r="A439" s="20" t="s">
        <v>29</v>
      </c>
      <c r="B439" s="143" t="s">
        <v>206</v>
      </c>
      <c r="C439" s="171" t="s">
        <v>591</v>
      </c>
      <c r="D439" s="6" t="s">
        <v>31</v>
      </c>
      <c r="E439" s="6" t="n">
        <v>5789863</v>
      </c>
      <c r="F439" s="172" t="n">
        <v>11955952</v>
      </c>
      <c r="G439" s="8" t="n">
        <v>145</v>
      </c>
      <c r="H439" s="145" t="s">
        <v>33</v>
      </c>
      <c r="I439" s="169"/>
      <c r="J439" s="169" t="n">
        <v>22</v>
      </c>
      <c r="K439" s="145" t="n">
        <v>0</v>
      </c>
      <c r="L439" s="8" t="n">
        <v>7067</v>
      </c>
      <c r="M439" s="149" t="n">
        <f aca="false">+G439*0.095</f>
        <v>13.775</v>
      </c>
      <c r="N439" s="149" t="n">
        <f aca="false">+L439-M439</f>
        <v>7053.225</v>
      </c>
      <c r="O439" s="149" t="n">
        <v>1.04</v>
      </c>
      <c r="P439" s="149" t="n">
        <f aca="false">+N439*O439</f>
        <v>7335.354</v>
      </c>
      <c r="Q439" s="149" t="n">
        <v>16</v>
      </c>
      <c r="R439" s="149" t="n">
        <f aca="false">+P439*Q439</f>
        <v>117365.664</v>
      </c>
      <c r="S439" s="149" t="n">
        <f aca="false">+P439*3</f>
        <v>22006.062</v>
      </c>
      <c r="T439" s="149"/>
      <c r="U439" s="149"/>
      <c r="V439" s="6" t="n">
        <f aca="false">+R439+S439+T439</f>
        <v>139371.726</v>
      </c>
      <c r="W439" s="20" t="n">
        <f aca="false">V439-T439</f>
        <v>139371.726</v>
      </c>
      <c r="X439" s="43" t="n">
        <f aca="false">V439-S439-T439</f>
        <v>117365.664</v>
      </c>
      <c r="Y439" s="6" t="s">
        <v>31</v>
      </c>
      <c r="Z439" s="20" t="s">
        <v>35</v>
      </c>
      <c r="AA439" s="20" t="s">
        <v>18</v>
      </c>
    </row>
    <row r="440" customFormat="false" ht="15.75" hidden="true" customHeight="true" outlineLevel="0" collapsed="false">
      <c r="A440" s="20" t="s">
        <v>29</v>
      </c>
      <c r="B440" s="143" t="s">
        <v>207</v>
      </c>
      <c r="C440" s="171" t="s">
        <v>592</v>
      </c>
      <c r="D440" s="146" t="s">
        <v>328</v>
      </c>
      <c r="E440" s="6" t="n">
        <v>5789864</v>
      </c>
      <c r="F440" s="172" t="n">
        <v>11954770</v>
      </c>
      <c r="G440" s="8" t="n">
        <v>43</v>
      </c>
      <c r="H440" s="145" t="s">
        <v>122</v>
      </c>
      <c r="I440" s="169"/>
      <c r="J440" s="147" t="n">
        <v>14</v>
      </c>
      <c r="K440" s="145" t="n">
        <v>0</v>
      </c>
      <c r="L440" s="8" t="n">
        <v>2179</v>
      </c>
      <c r="M440" s="149" t="n">
        <f aca="false">+G440*0.095</f>
        <v>4.085</v>
      </c>
      <c r="N440" s="149" t="n">
        <f aca="false">+L440-M440</f>
        <v>2174.915</v>
      </c>
      <c r="O440" s="149" t="n">
        <v>1</v>
      </c>
      <c r="P440" s="149" t="n">
        <f aca="false">+N440*O440</f>
        <v>2174.915</v>
      </c>
      <c r="Q440" s="149" t="n">
        <v>19</v>
      </c>
      <c r="R440" s="149" t="n">
        <f aca="false">+P440*Q440</f>
        <v>41323.385</v>
      </c>
      <c r="S440" s="149" t="n">
        <f aca="false">+P440*4</f>
        <v>8699.66</v>
      </c>
      <c r="T440" s="149"/>
      <c r="U440" s="149"/>
      <c r="V440" s="6" t="n">
        <f aca="false">+R440+S440+T440</f>
        <v>50023.045</v>
      </c>
      <c r="W440" s="20" t="n">
        <f aca="false">V440-T440</f>
        <v>50023.045</v>
      </c>
      <c r="X440" s="43" t="n">
        <f aca="false">V440-S440-T440</f>
        <v>41323.385</v>
      </c>
      <c r="Y440" s="6" t="s">
        <v>328</v>
      </c>
      <c r="Z440" s="20" t="s">
        <v>35</v>
      </c>
      <c r="AA440" s="20" t="s">
        <v>18</v>
      </c>
    </row>
    <row r="441" customFormat="false" ht="15" hidden="true" customHeight="false" outlineLevel="0" collapsed="false">
      <c r="A441" s="20" t="s">
        <v>593</v>
      </c>
      <c r="B441" s="143" t="s">
        <v>194</v>
      </c>
      <c r="C441" s="150" t="s">
        <v>594</v>
      </c>
      <c r="D441" s="177" t="s">
        <v>282</v>
      </c>
      <c r="E441" s="178" t="n">
        <v>5612272</v>
      </c>
      <c r="F441" s="152"/>
      <c r="G441" s="151" t="n">
        <v>10</v>
      </c>
      <c r="H441" s="145" t="s">
        <v>122</v>
      </c>
      <c r="I441" s="152"/>
      <c r="J441" s="151" t="n">
        <v>14</v>
      </c>
      <c r="K441" s="145" t="n">
        <v>0</v>
      </c>
      <c r="L441" s="153" t="n">
        <v>477</v>
      </c>
      <c r="M441" s="150" t="n">
        <f aca="false">+G441*0.095</f>
        <v>0.95</v>
      </c>
      <c r="N441" s="153" t="n">
        <f aca="false">+L441-M441</f>
        <v>476.05</v>
      </c>
      <c r="O441" s="152" t="n">
        <v>1</v>
      </c>
      <c r="P441" s="153" t="n">
        <f aca="false">+N441*O441</f>
        <v>476.05</v>
      </c>
      <c r="Q441" s="150" t="n">
        <v>19</v>
      </c>
      <c r="R441" s="153" t="n">
        <f aca="false">+P441*Q441</f>
        <v>9044.95</v>
      </c>
      <c r="S441" s="154" t="n">
        <f aca="false">+P441*4</f>
        <v>1904.2</v>
      </c>
      <c r="T441" s="154" t="n">
        <f aca="false">+P441*2</f>
        <v>952.1</v>
      </c>
      <c r="U441" s="154"/>
      <c r="V441" s="155" t="n">
        <f aca="false">+R441+S441+T441</f>
        <v>11901.25</v>
      </c>
      <c r="W441" s="20" t="n">
        <f aca="false">V441-T441</f>
        <v>10949.15</v>
      </c>
      <c r="X441" s="43" t="n">
        <f aca="false">V441-S441-T441</f>
        <v>9044.95</v>
      </c>
      <c r="Y441" s="177" t="s">
        <v>282</v>
      </c>
      <c r="Z441" s="20" t="s">
        <v>35</v>
      </c>
      <c r="AA441" s="20" t="s">
        <v>18</v>
      </c>
    </row>
    <row r="442" customFormat="false" ht="15" hidden="true" customHeight="false" outlineLevel="0" collapsed="false">
      <c r="A442" s="20" t="s">
        <v>593</v>
      </c>
      <c r="B442" s="143" t="s">
        <v>194</v>
      </c>
      <c r="C442" s="150"/>
      <c r="D442" s="177" t="s">
        <v>282</v>
      </c>
      <c r="E442" s="178" t="n">
        <v>5612273</v>
      </c>
      <c r="F442" s="152"/>
      <c r="G442" s="151" t="n">
        <v>3</v>
      </c>
      <c r="H442" s="145" t="s">
        <v>122</v>
      </c>
      <c r="I442" s="152"/>
      <c r="J442" s="151" t="n">
        <v>14</v>
      </c>
      <c r="K442" s="145" t="n">
        <v>0</v>
      </c>
      <c r="L442" s="153" t="n">
        <v>147</v>
      </c>
      <c r="M442" s="150" t="n">
        <f aca="false">+G442*0.095</f>
        <v>0.285</v>
      </c>
      <c r="N442" s="153" t="n">
        <f aca="false">+L442-M442</f>
        <v>146.715</v>
      </c>
      <c r="O442" s="152" t="n">
        <v>1</v>
      </c>
      <c r="P442" s="153" t="n">
        <f aca="false">+N442*O442</f>
        <v>146.715</v>
      </c>
      <c r="Q442" s="150" t="n">
        <v>19</v>
      </c>
      <c r="R442" s="153" t="n">
        <f aca="false">+P442*Q442</f>
        <v>2787.585</v>
      </c>
      <c r="S442" s="154" t="n">
        <f aca="false">+P442*4</f>
        <v>586.86</v>
      </c>
      <c r="T442" s="154" t="n">
        <f aca="false">+P442*2</f>
        <v>293.43</v>
      </c>
      <c r="U442" s="154"/>
      <c r="V442" s="155" t="n">
        <f aca="false">+R442+S442+T442</f>
        <v>3667.875</v>
      </c>
      <c r="W442" s="20" t="n">
        <f aca="false">V442-T442</f>
        <v>3374.445</v>
      </c>
      <c r="X442" s="43" t="n">
        <f aca="false">V442-S442-T442</f>
        <v>2787.585</v>
      </c>
      <c r="Y442" s="177" t="s">
        <v>282</v>
      </c>
      <c r="Z442" s="20" t="s">
        <v>35</v>
      </c>
      <c r="AA442" s="20" t="s">
        <v>18</v>
      </c>
    </row>
    <row r="443" customFormat="false" ht="15" hidden="true" customHeight="false" outlineLevel="0" collapsed="false">
      <c r="A443" s="20" t="s">
        <v>593</v>
      </c>
      <c r="B443" s="143" t="s">
        <v>194</v>
      </c>
      <c r="C443" s="150"/>
      <c r="D443" s="177" t="s">
        <v>282</v>
      </c>
      <c r="E443" s="178" t="n">
        <v>5612274</v>
      </c>
      <c r="F443" s="152"/>
      <c r="G443" s="151" t="n">
        <v>8</v>
      </c>
      <c r="H443" s="145" t="s">
        <v>122</v>
      </c>
      <c r="I443" s="152"/>
      <c r="J443" s="151" t="n">
        <v>10.9</v>
      </c>
      <c r="K443" s="145" t="n">
        <v>0</v>
      </c>
      <c r="L443" s="153" t="n">
        <v>420</v>
      </c>
      <c r="M443" s="150" t="n">
        <f aca="false">+G443*0.095</f>
        <v>0.76</v>
      </c>
      <c r="N443" s="153" t="n">
        <f aca="false">+L443-M443</f>
        <v>419.24</v>
      </c>
      <c r="O443" s="152" t="n">
        <v>1</v>
      </c>
      <c r="P443" s="153" t="n">
        <f aca="false">+N443*O443</f>
        <v>419.24</v>
      </c>
      <c r="Q443" s="150" t="n">
        <v>19</v>
      </c>
      <c r="R443" s="153" t="n">
        <f aca="false">+P443*Q443</f>
        <v>7965.56</v>
      </c>
      <c r="S443" s="154" t="n">
        <f aca="false">+P443*4</f>
        <v>1676.96</v>
      </c>
      <c r="T443" s="154" t="n">
        <f aca="false">+P443*2</f>
        <v>838.48</v>
      </c>
      <c r="U443" s="154"/>
      <c r="V443" s="155" t="n">
        <f aca="false">+R443+S443+T443</f>
        <v>10481</v>
      </c>
      <c r="W443" s="20" t="n">
        <f aca="false">V443-T443</f>
        <v>9642.52</v>
      </c>
      <c r="X443" s="43" t="n">
        <f aca="false">V443-S443-T443</f>
        <v>7965.56</v>
      </c>
      <c r="Y443" s="177" t="s">
        <v>282</v>
      </c>
      <c r="Z443" s="20" t="s">
        <v>35</v>
      </c>
      <c r="AA443" s="20" t="s">
        <v>18</v>
      </c>
    </row>
    <row r="444" customFormat="false" ht="15" hidden="true" customHeight="false" outlineLevel="0" collapsed="false">
      <c r="A444" s="20" t="s">
        <v>593</v>
      </c>
      <c r="B444" s="143" t="s">
        <v>194</v>
      </c>
      <c r="C444" s="150"/>
      <c r="D444" s="177" t="s">
        <v>282</v>
      </c>
      <c r="E444" s="178" t="n">
        <v>5612275</v>
      </c>
      <c r="F444" s="152"/>
      <c r="G444" s="151" t="n">
        <v>9</v>
      </c>
      <c r="H444" s="145" t="s">
        <v>122</v>
      </c>
      <c r="I444" s="152"/>
      <c r="J444" s="151" t="n">
        <v>14</v>
      </c>
      <c r="K444" s="145" t="n">
        <v>0</v>
      </c>
      <c r="L444" s="153" t="n">
        <v>516</v>
      </c>
      <c r="M444" s="150" t="n">
        <f aca="false">+G444*0.095</f>
        <v>0.855</v>
      </c>
      <c r="N444" s="153" t="n">
        <f aca="false">+L444-M444</f>
        <v>515.145</v>
      </c>
      <c r="O444" s="152" t="n">
        <v>1</v>
      </c>
      <c r="P444" s="153" t="n">
        <f aca="false">+N444*O444</f>
        <v>515.145</v>
      </c>
      <c r="Q444" s="150" t="n">
        <v>19</v>
      </c>
      <c r="R444" s="153" t="n">
        <f aca="false">+P444*Q444</f>
        <v>9787.755</v>
      </c>
      <c r="S444" s="154" t="n">
        <f aca="false">+P444*4</f>
        <v>2060.58</v>
      </c>
      <c r="T444" s="154" t="n">
        <f aca="false">+P444*2</f>
        <v>1030.29</v>
      </c>
      <c r="U444" s="154"/>
      <c r="V444" s="155" t="n">
        <f aca="false">+R444+S444+T444</f>
        <v>12878.625</v>
      </c>
      <c r="W444" s="20" t="n">
        <f aca="false">V444-T444</f>
        <v>11848.335</v>
      </c>
      <c r="X444" s="43" t="n">
        <f aca="false">V444-S444-T444</f>
        <v>9787.755</v>
      </c>
      <c r="Y444" s="177" t="s">
        <v>282</v>
      </c>
      <c r="Z444" s="20" t="s">
        <v>35</v>
      </c>
      <c r="AA444" s="20" t="s">
        <v>18</v>
      </c>
    </row>
    <row r="445" customFormat="false" ht="15" hidden="true" customHeight="false" outlineLevel="0" collapsed="false">
      <c r="A445" s="20" t="s">
        <v>593</v>
      </c>
      <c r="B445" s="143" t="s">
        <v>194</v>
      </c>
      <c r="C445" s="150"/>
      <c r="D445" s="177" t="s">
        <v>282</v>
      </c>
      <c r="E445" s="178" t="n">
        <v>5612276</v>
      </c>
      <c r="F445" s="152"/>
      <c r="G445" s="151" t="n">
        <v>8</v>
      </c>
      <c r="H445" s="145" t="s">
        <v>122</v>
      </c>
      <c r="I445" s="152"/>
      <c r="J445" s="151" t="n">
        <v>10.9</v>
      </c>
      <c r="K445" s="145" t="n">
        <v>0</v>
      </c>
      <c r="L445" s="153" t="n">
        <v>390</v>
      </c>
      <c r="M445" s="150" t="n">
        <f aca="false">+G445*0.095</f>
        <v>0.76</v>
      </c>
      <c r="N445" s="153" t="n">
        <f aca="false">+L445-M445</f>
        <v>389.24</v>
      </c>
      <c r="O445" s="152" t="n">
        <v>1</v>
      </c>
      <c r="P445" s="153" t="n">
        <f aca="false">+N445*O445</f>
        <v>389.24</v>
      </c>
      <c r="Q445" s="150" t="n">
        <v>19</v>
      </c>
      <c r="R445" s="153" t="n">
        <f aca="false">+P445*Q445</f>
        <v>7395.56</v>
      </c>
      <c r="S445" s="154" t="n">
        <f aca="false">+P445*4</f>
        <v>1556.96</v>
      </c>
      <c r="T445" s="154" t="n">
        <f aca="false">+P445*2</f>
        <v>778.48</v>
      </c>
      <c r="U445" s="154"/>
      <c r="V445" s="155" t="n">
        <f aca="false">+R445+S445+T445</f>
        <v>9731</v>
      </c>
      <c r="W445" s="20" t="n">
        <f aca="false">V445-T445</f>
        <v>8952.52</v>
      </c>
      <c r="X445" s="43" t="n">
        <f aca="false">V445-S445-T445</f>
        <v>7395.56</v>
      </c>
      <c r="Y445" s="177" t="s">
        <v>282</v>
      </c>
      <c r="Z445" s="20" t="s">
        <v>35</v>
      </c>
      <c r="AA445" s="20" t="s">
        <v>18</v>
      </c>
    </row>
    <row r="446" customFormat="false" ht="15" hidden="true" customHeight="false" outlineLevel="0" collapsed="false">
      <c r="A446" s="20" t="s">
        <v>593</v>
      </c>
      <c r="B446" s="143" t="s">
        <v>194</v>
      </c>
      <c r="C446" s="150"/>
      <c r="D446" s="177" t="s">
        <v>282</v>
      </c>
      <c r="E446" s="178" t="n">
        <v>5612277</v>
      </c>
      <c r="F446" s="152"/>
      <c r="G446" s="151" t="n">
        <v>8</v>
      </c>
      <c r="H446" s="145" t="s">
        <v>122</v>
      </c>
      <c r="I446" s="152"/>
      <c r="J446" s="151" t="n">
        <v>14</v>
      </c>
      <c r="K446" s="145" t="n">
        <v>0</v>
      </c>
      <c r="L446" s="153" t="n">
        <v>420</v>
      </c>
      <c r="M446" s="150" t="n">
        <f aca="false">+G446*0.095</f>
        <v>0.76</v>
      </c>
      <c r="N446" s="153" t="n">
        <f aca="false">+L446-M446</f>
        <v>419.24</v>
      </c>
      <c r="O446" s="152" t="n">
        <v>1</v>
      </c>
      <c r="P446" s="153" t="n">
        <f aca="false">+N446*O446</f>
        <v>419.24</v>
      </c>
      <c r="Q446" s="150" t="n">
        <v>19</v>
      </c>
      <c r="R446" s="153" t="n">
        <f aca="false">+P446*Q446</f>
        <v>7965.56</v>
      </c>
      <c r="S446" s="154" t="n">
        <f aca="false">+P446*4</f>
        <v>1676.96</v>
      </c>
      <c r="T446" s="154" t="n">
        <f aca="false">+P446*2</f>
        <v>838.48</v>
      </c>
      <c r="U446" s="154"/>
      <c r="V446" s="155" t="n">
        <f aca="false">+R446+S446+T446</f>
        <v>10481</v>
      </c>
      <c r="W446" s="20" t="n">
        <f aca="false">V446-T446</f>
        <v>9642.52</v>
      </c>
      <c r="X446" s="43" t="n">
        <f aca="false">V446-S446-T446</f>
        <v>7965.56</v>
      </c>
      <c r="Y446" s="177" t="s">
        <v>282</v>
      </c>
      <c r="Z446" s="20" t="s">
        <v>35</v>
      </c>
      <c r="AA446" s="20" t="s">
        <v>18</v>
      </c>
    </row>
    <row r="447" customFormat="false" ht="15" hidden="true" customHeight="false" outlineLevel="0" collapsed="false">
      <c r="A447" s="20" t="s">
        <v>593</v>
      </c>
      <c r="B447" s="143" t="s">
        <v>194</v>
      </c>
      <c r="C447" s="161"/>
      <c r="D447" s="177" t="s">
        <v>282</v>
      </c>
      <c r="E447" s="178" t="n">
        <v>5612278</v>
      </c>
      <c r="F447" s="158"/>
      <c r="G447" s="159" t="n">
        <v>8</v>
      </c>
      <c r="H447" s="145" t="s">
        <v>122</v>
      </c>
      <c r="I447" s="152"/>
      <c r="J447" s="159" t="n">
        <v>14</v>
      </c>
      <c r="K447" s="145" t="n">
        <v>0</v>
      </c>
      <c r="L447" s="160" t="n">
        <v>372</v>
      </c>
      <c r="M447" s="150" t="n">
        <f aca="false">+G447*0.095</f>
        <v>0.76</v>
      </c>
      <c r="N447" s="153" t="n">
        <f aca="false">+L447-M447</f>
        <v>371.24</v>
      </c>
      <c r="O447" s="152" t="n">
        <v>1</v>
      </c>
      <c r="P447" s="153" t="n">
        <f aca="false">+N447*O447</f>
        <v>371.24</v>
      </c>
      <c r="Q447" s="150" t="n">
        <v>19</v>
      </c>
      <c r="R447" s="153" t="n">
        <f aca="false">+P447*Q447</f>
        <v>7053.56</v>
      </c>
      <c r="S447" s="154" t="n">
        <f aca="false">+P447*4</f>
        <v>1484.96</v>
      </c>
      <c r="T447" s="154" t="n">
        <f aca="false">+P447*2</f>
        <v>742.48</v>
      </c>
      <c r="U447" s="154"/>
      <c r="V447" s="155" t="n">
        <f aca="false">+R447+S447+T447</f>
        <v>9281</v>
      </c>
      <c r="W447" s="20" t="n">
        <f aca="false">V447-T447</f>
        <v>8538.52</v>
      </c>
      <c r="X447" s="43" t="n">
        <f aca="false">V447-S447-T447</f>
        <v>7053.56</v>
      </c>
      <c r="Y447" s="177" t="s">
        <v>282</v>
      </c>
      <c r="Z447" s="20" t="s">
        <v>35</v>
      </c>
      <c r="AA447" s="20" t="s">
        <v>18</v>
      </c>
    </row>
    <row r="448" customFormat="false" ht="15" hidden="false" customHeight="false" outlineLevel="0" collapsed="false">
      <c r="A448" s="20" t="s">
        <v>593</v>
      </c>
      <c r="B448" s="143" t="s">
        <v>194</v>
      </c>
      <c r="C448" s="150"/>
      <c r="D448" s="177" t="s">
        <v>282</v>
      </c>
      <c r="E448" s="178" t="n">
        <v>5612279</v>
      </c>
      <c r="F448" s="152"/>
      <c r="G448" s="151" t="n">
        <v>12</v>
      </c>
      <c r="H448" s="145" t="s">
        <v>33</v>
      </c>
      <c r="I448" s="152"/>
      <c r="J448" s="151" t="n">
        <v>25</v>
      </c>
      <c r="K448" s="145" t="n">
        <v>0</v>
      </c>
      <c r="L448" s="153" t="n">
        <v>602</v>
      </c>
      <c r="M448" s="150" t="n">
        <f aca="false">+G448*0.095</f>
        <v>1.14</v>
      </c>
      <c r="N448" s="153" t="n">
        <f aca="false">+L448-M448</f>
        <v>600.86</v>
      </c>
      <c r="O448" s="152" t="n">
        <v>1</v>
      </c>
      <c r="P448" s="153" t="n">
        <f aca="false">+N448*O448</f>
        <v>600.86</v>
      </c>
      <c r="Q448" s="150" t="n">
        <v>16</v>
      </c>
      <c r="R448" s="153" t="n">
        <f aca="false">+P448*Q448</f>
        <v>9613.76</v>
      </c>
      <c r="S448" s="154" t="n">
        <f aca="false">+P448*3</f>
        <v>1802.58</v>
      </c>
      <c r="T448" s="154" t="n">
        <f aca="false">+P448*2</f>
        <v>1201.72</v>
      </c>
      <c r="U448" s="154"/>
      <c r="V448" s="155" t="n">
        <f aca="false">+R448+S448+T448</f>
        <v>12618.06</v>
      </c>
      <c r="W448" s="20" t="n">
        <f aca="false">V448-T448</f>
        <v>11416.34</v>
      </c>
      <c r="X448" s="43" t="n">
        <f aca="false">V448-S448-T448</f>
        <v>9613.76</v>
      </c>
      <c r="Y448" s="177" t="s">
        <v>282</v>
      </c>
      <c r="Z448" s="20" t="s">
        <v>35</v>
      </c>
      <c r="AA448" s="20" t="s">
        <v>18</v>
      </c>
    </row>
    <row r="449" customFormat="false" ht="15" hidden="false" customHeight="false" outlineLevel="0" collapsed="false">
      <c r="A449" s="20" t="s">
        <v>593</v>
      </c>
      <c r="B449" s="143" t="s">
        <v>194</v>
      </c>
      <c r="C449" s="161"/>
      <c r="D449" s="177" t="s">
        <v>282</v>
      </c>
      <c r="E449" s="178" t="n">
        <v>5612280</v>
      </c>
      <c r="F449" s="158"/>
      <c r="G449" s="159" t="n">
        <v>16</v>
      </c>
      <c r="H449" s="145" t="s">
        <v>33</v>
      </c>
      <c r="I449" s="152"/>
      <c r="J449" s="151" t="n">
        <v>25</v>
      </c>
      <c r="K449" s="145" t="n">
        <v>0</v>
      </c>
      <c r="L449" s="160" t="n">
        <v>702</v>
      </c>
      <c r="M449" s="150" t="n">
        <f aca="false">+G449*0.095</f>
        <v>1.52</v>
      </c>
      <c r="N449" s="153" t="n">
        <f aca="false">+L449-M449</f>
        <v>700.48</v>
      </c>
      <c r="O449" s="152" t="n">
        <v>1</v>
      </c>
      <c r="P449" s="153" t="n">
        <f aca="false">+N449*O449</f>
        <v>700.48</v>
      </c>
      <c r="Q449" s="150" t="n">
        <v>16</v>
      </c>
      <c r="R449" s="153" t="n">
        <f aca="false">+P449*Q449</f>
        <v>11207.68</v>
      </c>
      <c r="S449" s="154" t="n">
        <f aca="false">+P449*3</f>
        <v>2101.44</v>
      </c>
      <c r="T449" s="154" t="n">
        <f aca="false">+P449*2</f>
        <v>1400.96</v>
      </c>
      <c r="U449" s="154"/>
      <c r="V449" s="155" t="n">
        <f aca="false">+R449+S449+T449</f>
        <v>14710.08</v>
      </c>
      <c r="W449" s="20" t="n">
        <f aca="false">V449-T449</f>
        <v>13309.12</v>
      </c>
      <c r="X449" s="43" t="n">
        <f aca="false">V449-S449-T449</f>
        <v>11207.68</v>
      </c>
      <c r="Y449" s="177" t="s">
        <v>282</v>
      </c>
      <c r="Z449" s="20" t="s">
        <v>35</v>
      </c>
      <c r="AA449" s="20" t="s">
        <v>18</v>
      </c>
    </row>
    <row r="450" customFormat="false" ht="15" hidden="false" customHeight="false" outlineLevel="0" collapsed="false">
      <c r="A450" s="20" t="s">
        <v>593</v>
      </c>
      <c r="B450" s="143" t="s">
        <v>194</v>
      </c>
      <c r="C450" s="150"/>
      <c r="D450" s="177" t="s">
        <v>282</v>
      </c>
      <c r="E450" s="178" t="n">
        <v>5612281</v>
      </c>
      <c r="F450" s="152"/>
      <c r="G450" s="151" t="n">
        <v>6</v>
      </c>
      <c r="H450" s="145" t="s">
        <v>33</v>
      </c>
      <c r="I450" s="152"/>
      <c r="J450" s="151" t="n">
        <v>25</v>
      </c>
      <c r="K450" s="145" t="n">
        <v>0</v>
      </c>
      <c r="L450" s="153" t="n">
        <v>277</v>
      </c>
      <c r="M450" s="150" t="n">
        <f aca="false">+G450*0.095</f>
        <v>0.57</v>
      </c>
      <c r="N450" s="153" t="n">
        <f aca="false">+L450-M450</f>
        <v>276.43</v>
      </c>
      <c r="O450" s="152" t="n">
        <v>1</v>
      </c>
      <c r="P450" s="153" t="n">
        <f aca="false">+N450*O450</f>
        <v>276.43</v>
      </c>
      <c r="Q450" s="150" t="n">
        <v>16</v>
      </c>
      <c r="R450" s="153" t="n">
        <f aca="false">+P450*Q450</f>
        <v>4422.88</v>
      </c>
      <c r="S450" s="154" t="n">
        <f aca="false">+P450*3</f>
        <v>829.29</v>
      </c>
      <c r="T450" s="154" t="n">
        <f aca="false">+P450*2</f>
        <v>552.86</v>
      </c>
      <c r="U450" s="154"/>
      <c r="V450" s="155" t="n">
        <f aca="false">+R450+S450+T450</f>
        <v>5805.03</v>
      </c>
      <c r="W450" s="20" t="n">
        <f aca="false">V450-T450</f>
        <v>5252.17</v>
      </c>
      <c r="X450" s="43" t="n">
        <f aca="false">V450-S450-T450</f>
        <v>4422.88</v>
      </c>
      <c r="Y450" s="177" t="s">
        <v>282</v>
      </c>
      <c r="Z450" s="20" t="s">
        <v>35</v>
      </c>
      <c r="AA450" s="20" t="s">
        <v>18</v>
      </c>
    </row>
    <row r="451" customFormat="false" ht="15" hidden="false" customHeight="false" outlineLevel="0" collapsed="false">
      <c r="A451" s="20" t="s">
        <v>593</v>
      </c>
      <c r="B451" s="143" t="s">
        <v>194</v>
      </c>
      <c r="C451" s="161"/>
      <c r="D451" s="177" t="s">
        <v>282</v>
      </c>
      <c r="E451" s="178" t="n">
        <v>5612282</v>
      </c>
      <c r="F451" s="158"/>
      <c r="G451" s="159" t="n">
        <v>8</v>
      </c>
      <c r="H451" s="145" t="s">
        <v>33</v>
      </c>
      <c r="I451" s="152"/>
      <c r="J451" s="151" t="n">
        <v>25</v>
      </c>
      <c r="K451" s="145" t="n">
        <v>0</v>
      </c>
      <c r="L451" s="160" t="n">
        <v>417</v>
      </c>
      <c r="M451" s="150" t="n">
        <f aca="false">+G451*0.095</f>
        <v>0.76</v>
      </c>
      <c r="N451" s="153" t="n">
        <f aca="false">+L451-M451</f>
        <v>416.24</v>
      </c>
      <c r="O451" s="152" t="n">
        <v>1</v>
      </c>
      <c r="P451" s="153" t="n">
        <f aca="false">+N451*O451</f>
        <v>416.24</v>
      </c>
      <c r="Q451" s="150" t="n">
        <v>16</v>
      </c>
      <c r="R451" s="153" t="n">
        <f aca="false">+P451*Q451</f>
        <v>6659.84</v>
      </c>
      <c r="S451" s="154" t="n">
        <f aca="false">+P451*3</f>
        <v>1248.72</v>
      </c>
      <c r="T451" s="154" t="n">
        <f aca="false">+P451*2</f>
        <v>832.48</v>
      </c>
      <c r="U451" s="154"/>
      <c r="V451" s="155" t="n">
        <f aca="false">+R451+S451+T451</f>
        <v>8741.04</v>
      </c>
      <c r="W451" s="20" t="n">
        <f aca="false">V451-T451</f>
        <v>7908.56</v>
      </c>
      <c r="X451" s="43" t="n">
        <f aca="false">V451-S451-T451</f>
        <v>6659.84</v>
      </c>
      <c r="Y451" s="177" t="s">
        <v>282</v>
      </c>
      <c r="Z451" s="20" t="s">
        <v>35</v>
      </c>
      <c r="AA451" s="20" t="s">
        <v>18</v>
      </c>
    </row>
    <row r="452" customFormat="false" ht="15" hidden="false" customHeight="false" outlineLevel="0" collapsed="false">
      <c r="A452" s="20" t="s">
        <v>593</v>
      </c>
      <c r="B452" s="143" t="s">
        <v>194</v>
      </c>
      <c r="C452" s="150"/>
      <c r="D452" s="177" t="s">
        <v>282</v>
      </c>
      <c r="E452" s="178" t="n">
        <v>5612283</v>
      </c>
      <c r="F452" s="152"/>
      <c r="G452" s="151" t="n">
        <v>6</v>
      </c>
      <c r="H452" s="145" t="s">
        <v>33</v>
      </c>
      <c r="I452" s="152"/>
      <c r="J452" s="151" t="n">
        <v>25</v>
      </c>
      <c r="K452" s="145" t="n">
        <v>0</v>
      </c>
      <c r="L452" s="153" t="n">
        <v>319</v>
      </c>
      <c r="M452" s="150" t="n">
        <f aca="false">+G452*0.095</f>
        <v>0.57</v>
      </c>
      <c r="N452" s="153" t="n">
        <f aca="false">+L452-M452</f>
        <v>318.43</v>
      </c>
      <c r="O452" s="152" t="n">
        <v>1</v>
      </c>
      <c r="P452" s="153" t="n">
        <f aca="false">+N452*O452</f>
        <v>318.43</v>
      </c>
      <c r="Q452" s="150" t="n">
        <v>16</v>
      </c>
      <c r="R452" s="153" t="n">
        <f aca="false">+P452*Q452</f>
        <v>5094.88</v>
      </c>
      <c r="S452" s="154" t="n">
        <f aca="false">+P452*3</f>
        <v>955.29</v>
      </c>
      <c r="T452" s="154" t="n">
        <f aca="false">+P452*2</f>
        <v>636.86</v>
      </c>
      <c r="U452" s="154"/>
      <c r="V452" s="155" t="n">
        <f aca="false">+R452+S452+T452</f>
        <v>6687.03</v>
      </c>
      <c r="W452" s="20" t="n">
        <f aca="false">V452-T452</f>
        <v>6050.17</v>
      </c>
      <c r="X452" s="43" t="n">
        <f aca="false">V452-S452-T452</f>
        <v>5094.88</v>
      </c>
      <c r="Y452" s="177" t="s">
        <v>282</v>
      </c>
      <c r="Z452" s="20" t="s">
        <v>35</v>
      </c>
      <c r="AA452" s="20" t="s">
        <v>18</v>
      </c>
    </row>
    <row r="453" customFormat="false" ht="15" hidden="false" customHeight="false" outlineLevel="0" collapsed="false">
      <c r="A453" s="20" t="s">
        <v>593</v>
      </c>
      <c r="B453" s="143" t="s">
        <v>194</v>
      </c>
      <c r="C453" s="161"/>
      <c r="D453" s="177" t="s">
        <v>282</v>
      </c>
      <c r="E453" s="178" t="n">
        <v>5612284</v>
      </c>
      <c r="F453" s="158"/>
      <c r="G453" s="159" t="n">
        <v>24</v>
      </c>
      <c r="H453" s="145" t="s">
        <v>33</v>
      </c>
      <c r="I453" s="152"/>
      <c r="J453" s="151" t="n">
        <v>25</v>
      </c>
      <c r="K453" s="145" t="n">
        <v>0</v>
      </c>
      <c r="L453" s="160" t="n">
        <v>1169</v>
      </c>
      <c r="M453" s="150" t="n">
        <f aca="false">+G453*0.095</f>
        <v>2.28</v>
      </c>
      <c r="N453" s="153" t="n">
        <f aca="false">+L453-M453</f>
        <v>1166.72</v>
      </c>
      <c r="O453" s="152" t="n">
        <v>1</v>
      </c>
      <c r="P453" s="153" t="n">
        <f aca="false">+N453*O453</f>
        <v>1166.72</v>
      </c>
      <c r="Q453" s="150" t="n">
        <v>16</v>
      </c>
      <c r="R453" s="153" t="n">
        <f aca="false">+P453*Q453</f>
        <v>18667.52</v>
      </c>
      <c r="S453" s="154" t="n">
        <f aca="false">+P453*3</f>
        <v>3500.16</v>
      </c>
      <c r="T453" s="154" t="n">
        <f aca="false">+P453*2</f>
        <v>2333.44</v>
      </c>
      <c r="U453" s="154"/>
      <c r="V453" s="155" t="n">
        <f aca="false">+R453+S453+T453</f>
        <v>24501.12</v>
      </c>
      <c r="W453" s="20" t="n">
        <f aca="false">V453-T453</f>
        <v>22167.68</v>
      </c>
      <c r="X453" s="43" t="n">
        <f aca="false">V453-S453-T453</f>
        <v>18667.52</v>
      </c>
      <c r="Y453" s="177" t="s">
        <v>282</v>
      </c>
      <c r="Z453" s="20" t="s">
        <v>35</v>
      </c>
      <c r="AA453" s="20" t="s">
        <v>18</v>
      </c>
    </row>
    <row r="454" customFormat="false" ht="15" hidden="false" customHeight="false" outlineLevel="0" collapsed="false">
      <c r="A454" s="20" t="s">
        <v>593</v>
      </c>
      <c r="B454" s="143" t="s">
        <v>194</v>
      </c>
      <c r="C454" s="150"/>
      <c r="D454" s="177" t="s">
        <v>282</v>
      </c>
      <c r="E454" s="178" t="n">
        <v>5612285</v>
      </c>
      <c r="F454" s="152"/>
      <c r="G454" s="151" t="n">
        <v>14</v>
      </c>
      <c r="H454" s="145" t="s">
        <v>33</v>
      </c>
      <c r="I454" s="152"/>
      <c r="J454" s="151" t="n">
        <v>25</v>
      </c>
      <c r="K454" s="145" t="n">
        <v>0</v>
      </c>
      <c r="L454" s="153" t="n">
        <v>700</v>
      </c>
      <c r="M454" s="150" t="n">
        <f aca="false">+G454*0.095</f>
        <v>1.33</v>
      </c>
      <c r="N454" s="153" t="n">
        <f aca="false">+L454-M454</f>
        <v>698.67</v>
      </c>
      <c r="O454" s="152" t="n">
        <v>1</v>
      </c>
      <c r="P454" s="153" t="n">
        <f aca="false">+N454*O454</f>
        <v>698.67</v>
      </c>
      <c r="Q454" s="150" t="n">
        <v>16</v>
      </c>
      <c r="R454" s="153" t="n">
        <f aca="false">+P454*Q454</f>
        <v>11178.72</v>
      </c>
      <c r="S454" s="154" t="n">
        <f aca="false">+P454*3</f>
        <v>2096.01</v>
      </c>
      <c r="T454" s="154" t="n">
        <f aca="false">+P454*2</f>
        <v>1397.34</v>
      </c>
      <c r="U454" s="154"/>
      <c r="V454" s="155" t="n">
        <f aca="false">+R454+S454+T454</f>
        <v>14672.07</v>
      </c>
      <c r="W454" s="20" t="n">
        <f aca="false">V454-T454</f>
        <v>13274.73</v>
      </c>
      <c r="X454" s="43" t="n">
        <f aca="false">V454-S454-T454</f>
        <v>11178.72</v>
      </c>
      <c r="Y454" s="177" t="s">
        <v>282</v>
      </c>
      <c r="Z454" s="20" t="s">
        <v>35</v>
      </c>
      <c r="AA454" s="20" t="s">
        <v>18</v>
      </c>
    </row>
    <row r="455" customFormat="false" ht="15" hidden="false" customHeight="false" outlineLevel="0" collapsed="false">
      <c r="A455" s="20" t="s">
        <v>593</v>
      </c>
      <c r="B455" s="143" t="s">
        <v>194</v>
      </c>
      <c r="C455" s="161"/>
      <c r="D455" s="177" t="s">
        <v>282</v>
      </c>
      <c r="E455" s="178" t="n">
        <v>5612286</v>
      </c>
      <c r="F455" s="158"/>
      <c r="G455" s="159" t="n">
        <v>4</v>
      </c>
      <c r="H455" s="145" t="s">
        <v>33</v>
      </c>
      <c r="I455" s="152"/>
      <c r="J455" s="151" t="n">
        <v>25</v>
      </c>
      <c r="K455" s="145" t="n">
        <v>0</v>
      </c>
      <c r="L455" s="160" t="n">
        <v>200</v>
      </c>
      <c r="M455" s="150" t="n">
        <f aca="false">+G455*0.095</f>
        <v>0.38</v>
      </c>
      <c r="N455" s="153" t="n">
        <f aca="false">+L455-M455</f>
        <v>199.62</v>
      </c>
      <c r="O455" s="152" t="n">
        <v>1</v>
      </c>
      <c r="P455" s="153" t="n">
        <f aca="false">+N455*O455</f>
        <v>199.62</v>
      </c>
      <c r="Q455" s="150" t="n">
        <v>16</v>
      </c>
      <c r="R455" s="153" t="n">
        <f aca="false">+P455*Q455</f>
        <v>3193.92</v>
      </c>
      <c r="S455" s="154" t="n">
        <f aca="false">+P455*3</f>
        <v>598.86</v>
      </c>
      <c r="T455" s="154" t="n">
        <f aca="false">+P455*2</f>
        <v>399.24</v>
      </c>
      <c r="U455" s="154"/>
      <c r="V455" s="155" t="n">
        <f aca="false">+R455+S455+T455</f>
        <v>4192.02</v>
      </c>
      <c r="W455" s="20" t="n">
        <f aca="false">V455-T455</f>
        <v>3792.78</v>
      </c>
      <c r="X455" s="43" t="n">
        <f aca="false">V455-S455-T455</f>
        <v>3193.92</v>
      </c>
      <c r="Y455" s="177" t="s">
        <v>282</v>
      </c>
      <c r="Z455" s="20" t="s">
        <v>35</v>
      </c>
      <c r="AA455" s="20" t="s">
        <v>18</v>
      </c>
    </row>
    <row r="456" customFormat="false" ht="15" hidden="true" customHeight="false" outlineLevel="0" collapsed="false">
      <c r="A456" s="20" t="s">
        <v>593</v>
      </c>
      <c r="B456" s="143" t="s">
        <v>194</v>
      </c>
      <c r="C456" s="150"/>
      <c r="D456" s="177" t="s">
        <v>282</v>
      </c>
      <c r="E456" s="178" t="n">
        <v>5612287</v>
      </c>
      <c r="F456" s="152"/>
      <c r="G456" s="151" t="n">
        <v>8</v>
      </c>
      <c r="H456" s="145" t="s">
        <v>122</v>
      </c>
      <c r="I456" s="152"/>
      <c r="J456" s="151" t="n">
        <v>14</v>
      </c>
      <c r="K456" s="145" t="n">
        <v>0</v>
      </c>
      <c r="L456" s="153" t="n">
        <v>353</v>
      </c>
      <c r="M456" s="150" t="n">
        <f aca="false">+G456*0.095</f>
        <v>0.76</v>
      </c>
      <c r="N456" s="153" t="n">
        <f aca="false">+L456-M456</f>
        <v>352.24</v>
      </c>
      <c r="O456" s="152" t="n">
        <v>1</v>
      </c>
      <c r="P456" s="153" t="n">
        <f aca="false">+N456*O456</f>
        <v>352.24</v>
      </c>
      <c r="Q456" s="150" t="n">
        <v>19</v>
      </c>
      <c r="R456" s="153" t="n">
        <f aca="false">+P456*Q456</f>
        <v>6692.56</v>
      </c>
      <c r="S456" s="154" t="n">
        <f aca="false">+P456*4</f>
        <v>1408.96</v>
      </c>
      <c r="T456" s="154" t="n">
        <f aca="false">+P456*2</f>
        <v>704.48</v>
      </c>
      <c r="U456" s="154"/>
      <c r="V456" s="155" t="n">
        <f aca="false">+R456+S456+T456</f>
        <v>8806</v>
      </c>
      <c r="W456" s="20" t="n">
        <f aca="false">V456-T456</f>
        <v>8101.52</v>
      </c>
      <c r="X456" s="43" t="n">
        <f aca="false">V456-S456-T456</f>
        <v>6692.56</v>
      </c>
      <c r="Y456" s="177" t="s">
        <v>282</v>
      </c>
      <c r="Z456" s="20" t="s">
        <v>35</v>
      </c>
      <c r="AA456" s="20" t="s">
        <v>18</v>
      </c>
    </row>
    <row r="457" customFormat="false" ht="15" hidden="true" customHeight="false" outlineLevel="0" collapsed="false">
      <c r="A457" s="20" t="s">
        <v>593</v>
      </c>
      <c r="B457" s="143" t="s">
        <v>194</v>
      </c>
      <c r="C457" s="161"/>
      <c r="D457" s="177" t="s">
        <v>282</v>
      </c>
      <c r="E457" s="178" t="n">
        <v>5612288</v>
      </c>
      <c r="F457" s="158"/>
      <c r="G457" s="159" t="n">
        <v>3</v>
      </c>
      <c r="H457" s="145" t="s">
        <v>122</v>
      </c>
      <c r="I457" s="152"/>
      <c r="J457" s="151" t="n">
        <v>14</v>
      </c>
      <c r="K457" s="145" t="n">
        <v>0</v>
      </c>
      <c r="L457" s="160" t="n">
        <v>145</v>
      </c>
      <c r="M457" s="150" t="n">
        <f aca="false">+G457*0.095</f>
        <v>0.285</v>
      </c>
      <c r="N457" s="153" t="n">
        <f aca="false">+L457-M457</f>
        <v>144.715</v>
      </c>
      <c r="O457" s="152" t="n">
        <v>1</v>
      </c>
      <c r="P457" s="153" t="n">
        <f aca="false">+N457*O457</f>
        <v>144.715</v>
      </c>
      <c r="Q457" s="150" t="n">
        <v>19</v>
      </c>
      <c r="R457" s="153" t="n">
        <f aca="false">+P457*Q457</f>
        <v>2749.585</v>
      </c>
      <c r="S457" s="154" t="n">
        <f aca="false">+P457*4</f>
        <v>578.86</v>
      </c>
      <c r="T457" s="154" t="n">
        <f aca="false">+P457*2</f>
        <v>289.43</v>
      </c>
      <c r="U457" s="154"/>
      <c r="V457" s="155" t="n">
        <f aca="false">+R457+S457+T457</f>
        <v>3617.875</v>
      </c>
      <c r="W457" s="20" t="n">
        <f aca="false">V457-T457</f>
        <v>3328.445</v>
      </c>
      <c r="X457" s="43" t="n">
        <f aca="false">V457-S457-T457</f>
        <v>2749.585</v>
      </c>
      <c r="Y457" s="177" t="s">
        <v>282</v>
      </c>
      <c r="Z457" s="20" t="s">
        <v>35</v>
      </c>
      <c r="AA457" s="20" t="s">
        <v>18</v>
      </c>
    </row>
    <row r="458" customFormat="false" ht="15" hidden="false" customHeight="false" outlineLevel="0" collapsed="false">
      <c r="A458" s="20" t="s">
        <v>593</v>
      </c>
      <c r="B458" s="143" t="s">
        <v>194</v>
      </c>
      <c r="C458" s="150"/>
      <c r="D458" s="177" t="s">
        <v>282</v>
      </c>
      <c r="E458" s="178" t="n">
        <v>5612289</v>
      </c>
      <c r="F458" s="152"/>
      <c r="G458" s="151" t="n">
        <v>1</v>
      </c>
      <c r="H458" s="145" t="s">
        <v>33</v>
      </c>
      <c r="I458" s="152"/>
      <c r="J458" s="151" t="n">
        <v>25</v>
      </c>
      <c r="K458" s="145" t="n">
        <v>0</v>
      </c>
      <c r="L458" s="153" t="n">
        <v>60</v>
      </c>
      <c r="M458" s="150" t="n">
        <f aca="false">+G458*0.095</f>
        <v>0.095</v>
      </c>
      <c r="N458" s="153" t="n">
        <f aca="false">+L458-M458</f>
        <v>59.905</v>
      </c>
      <c r="O458" s="152" t="n">
        <v>1</v>
      </c>
      <c r="P458" s="153" t="n">
        <f aca="false">+N458*O458</f>
        <v>59.905</v>
      </c>
      <c r="Q458" s="150" t="n">
        <v>16</v>
      </c>
      <c r="R458" s="153" t="n">
        <f aca="false">+P458*Q458</f>
        <v>958.48</v>
      </c>
      <c r="S458" s="154" t="n">
        <f aca="false">+P458*3</f>
        <v>179.715</v>
      </c>
      <c r="T458" s="154" t="n">
        <f aca="false">+P458*2</f>
        <v>119.81</v>
      </c>
      <c r="U458" s="154"/>
      <c r="V458" s="155" t="n">
        <f aca="false">+R458+S458+T458</f>
        <v>1258.005</v>
      </c>
      <c r="W458" s="20" t="n">
        <f aca="false">V458-T458</f>
        <v>1138.195</v>
      </c>
      <c r="X458" s="43" t="n">
        <f aca="false">V458-S458-T458</f>
        <v>958.48</v>
      </c>
      <c r="Y458" s="177" t="s">
        <v>282</v>
      </c>
      <c r="Z458" s="20" t="s">
        <v>35</v>
      </c>
      <c r="AA458" s="20" t="s">
        <v>18</v>
      </c>
    </row>
    <row r="459" customFormat="false" ht="15" hidden="false" customHeight="false" outlineLevel="0" collapsed="false">
      <c r="A459" s="20" t="s">
        <v>593</v>
      </c>
      <c r="B459" s="143" t="s">
        <v>194</v>
      </c>
      <c r="C459" s="161"/>
      <c r="D459" s="177" t="s">
        <v>282</v>
      </c>
      <c r="E459" s="178" t="n">
        <v>5612290</v>
      </c>
      <c r="F459" s="158"/>
      <c r="G459" s="159" t="n">
        <v>5</v>
      </c>
      <c r="H459" s="145" t="s">
        <v>33</v>
      </c>
      <c r="I459" s="152"/>
      <c r="J459" s="151" t="n">
        <v>25</v>
      </c>
      <c r="K459" s="145" t="n">
        <v>0</v>
      </c>
      <c r="L459" s="160" t="n">
        <v>246</v>
      </c>
      <c r="M459" s="150" t="n">
        <f aca="false">+G459*0.095</f>
        <v>0.475</v>
      </c>
      <c r="N459" s="153" t="n">
        <f aca="false">+L459-M459</f>
        <v>245.525</v>
      </c>
      <c r="O459" s="152" t="n">
        <v>1</v>
      </c>
      <c r="P459" s="153" t="n">
        <f aca="false">+N459*O459</f>
        <v>245.525</v>
      </c>
      <c r="Q459" s="150" t="n">
        <v>16</v>
      </c>
      <c r="R459" s="153" t="n">
        <f aca="false">+P459*Q459</f>
        <v>3928.4</v>
      </c>
      <c r="S459" s="154" t="n">
        <f aca="false">+P459*3</f>
        <v>736.575</v>
      </c>
      <c r="T459" s="154" t="n">
        <f aca="false">+P459*2</f>
        <v>491.05</v>
      </c>
      <c r="U459" s="154"/>
      <c r="V459" s="155" t="n">
        <f aca="false">+R459+S459+T459</f>
        <v>5156.025</v>
      </c>
      <c r="W459" s="20" t="n">
        <f aca="false">V459-T459</f>
        <v>4664.975</v>
      </c>
      <c r="X459" s="43" t="n">
        <f aca="false">V459-S459-T459</f>
        <v>3928.4</v>
      </c>
      <c r="Y459" s="177" t="s">
        <v>282</v>
      </c>
      <c r="Z459" s="20" t="s">
        <v>35</v>
      </c>
      <c r="AA459" s="20" t="s">
        <v>18</v>
      </c>
    </row>
    <row r="460" customFormat="false" ht="15" hidden="false" customHeight="false" outlineLevel="0" collapsed="false">
      <c r="A460" s="20" t="s">
        <v>593</v>
      </c>
      <c r="B460" s="143" t="s">
        <v>194</v>
      </c>
      <c r="C460" s="150"/>
      <c r="D460" s="177" t="s">
        <v>282</v>
      </c>
      <c r="E460" s="178" t="n">
        <v>5612291</v>
      </c>
      <c r="F460" s="152"/>
      <c r="G460" s="151" t="n">
        <v>5</v>
      </c>
      <c r="H460" s="145" t="s">
        <v>33</v>
      </c>
      <c r="I460" s="152"/>
      <c r="J460" s="151" t="n">
        <v>25</v>
      </c>
      <c r="K460" s="145" t="n">
        <v>0</v>
      </c>
      <c r="L460" s="153" t="n">
        <v>265</v>
      </c>
      <c r="M460" s="150" t="n">
        <f aca="false">+G460*0.095</f>
        <v>0.475</v>
      </c>
      <c r="N460" s="153" t="n">
        <f aca="false">+L460-M460</f>
        <v>264.525</v>
      </c>
      <c r="O460" s="152" t="n">
        <v>1</v>
      </c>
      <c r="P460" s="153" t="n">
        <f aca="false">+N460*O460</f>
        <v>264.525</v>
      </c>
      <c r="Q460" s="150" t="n">
        <v>16</v>
      </c>
      <c r="R460" s="153" t="n">
        <f aca="false">+P460*Q460</f>
        <v>4232.4</v>
      </c>
      <c r="S460" s="154" t="n">
        <f aca="false">+P460*3</f>
        <v>793.575</v>
      </c>
      <c r="T460" s="154" t="n">
        <f aca="false">+P460*2</f>
        <v>529.05</v>
      </c>
      <c r="U460" s="154"/>
      <c r="V460" s="155" t="n">
        <f aca="false">+R460+S460+T460</f>
        <v>5555.025</v>
      </c>
      <c r="W460" s="20" t="n">
        <f aca="false">V460-T460</f>
        <v>5025.975</v>
      </c>
      <c r="X460" s="43" t="n">
        <f aca="false">V460-S460-T460</f>
        <v>4232.4</v>
      </c>
      <c r="Y460" s="177" t="s">
        <v>282</v>
      </c>
      <c r="Z460" s="20" t="s">
        <v>35</v>
      </c>
      <c r="AA460" s="20" t="s">
        <v>18</v>
      </c>
    </row>
    <row r="461" customFormat="false" ht="15" hidden="false" customHeight="false" outlineLevel="0" collapsed="false">
      <c r="A461" s="20" t="s">
        <v>593</v>
      </c>
      <c r="B461" s="143" t="s">
        <v>194</v>
      </c>
      <c r="C461" s="161"/>
      <c r="D461" s="177" t="s">
        <v>282</v>
      </c>
      <c r="E461" s="178" t="n">
        <v>5612292</v>
      </c>
      <c r="F461" s="158"/>
      <c r="G461" s="159" t="n">
        <v>6</v>
      </c>
      <c r="H461" s="145" t="s">
        <v>33</v>
      </c>
      <c r="I461" s="152"/>
      <c r="J461" s="151" t="n">
        <v>25</v>
      </c>
      <c r="K461" s="145" t="n">
        <v>0</v>
      </c>
      <c r="L461" s="160" t="n">
        <v>266</v>
      </c>
      <c r="M461" s="150" t="n">
        <f aca="false">+G461*0.095</f>
        <v>0.57</v>
      </c>
      <c r="N461" s="153" t="n">
        <f aca="false">+L461-M461</f>
        <v>265.43</v>
      </c>
      <c r="O461" s="152" t="n">
        <v>1</v>
      </c>
      <c r="P461" s="153" t="n">
        <f aca="false">+N461*O461</f>
        <v>265.43</v>
      </c>
      <c r="Q461" s="150" t="n">
        <v>16</v>
      </c>
      <c r="R461" s="153" t="n">
        <f aca="false">+P461*Q461</f>
        <v>4246.88</v>
      </c>
      <c r="S461" s="154" t="n">
        <f aca="false">+P461*3</f>
        <v>796.29</v>
      </c>
      <c r="T461" s="154" t="n">
        <f aca="false">+P461*2</f>
        <v>530.86</v>
      </c>
      <c r="U461" s="154"/>
      <c r="V461" s="155" t="n">
        <f aca="false">+R461+S461+T461</f>
        <v>5574.03</v>
      </c>
      <c r="W461" s="20" t="n">
        <f aca="false">V461-T461</f>
        <v>5043.17</v>
      </c>
      <c r="X461" s="43" t="n">
        <f aca="false">V461-S461-T461</f>
        <v>4246.88</v>
      </c>
      <c r="Y461" s="177" t="s">
        <v>282</v>
      </c>
      <c r="Z461" s="20" t="s">
        <v>35</v>
      </c>
      <c r="AA461" s="20" t="s">
        <v>18</v>
      </c>
    </row>
    <row r="462" customFormat="false" ht="15" hidden="false" customHeight="false" outlineLevel="0" collapsed="false">
      <c r="A462" s="20" t="s">
        <v>593</v>
      </c>
      <c r="B462" s="143" t="s">
        <v>194</v>
      </c>
      <c r="C462" s="150"/>
      <c r="D462" s="177" t="s">
        <v>282</v>
      </c>
      <c r="E462" s="178" t="n">
        <v>5612293</v>
      </c>
      <c r="F462" s="152"/>
      <c r="G462" s="151" t="n">
        <v>6</v>
      </c>
      <c r="H462" s="145" t="s">
        <v>33</v>
      </c>
      <c r="I462" s="152"/>
      <c r="J462" s="151" t="n">
        <v>25</v>
      </c>
      <c r="K462" s="145" t="n">
        <v>0</v>
      </c>
      <c r="L462" s="153" t="n">
        <v>295</v>
      </c>
      <c r="M462" s="150" t="n">
        <f aca="false">+G462*0.095</f>
        <v>0.57</v>
      </c>
      <c r="N462" s="153" t="n">
        <f aca="false">+L462-M462</f>
        <v>294.43</v>
      </c>
      <c r="O462" s="152" t="n">
        <v>1</v>
      </c>
      <c r="P462" s="153" t="n">
        <f aca="false">+N462*O462</f>
        <v>294.43</v>
      </c>
      <c r="Q462" s="150" t="n">
        <v>16</v>
      </c>
      <c r="R462" s="153" t="n">
        <f aca="false">+P462*Q462</f>
        <v>4710.88</v>
      </c>
      <c r="S462" s="154" t="n">
        <f aca="false">+P462*3</f>
        <v>883.29</v>
      </c>
      <c r="T462" s="154" t="n">
        <f aca="false">+P462*2</f>
        <v>588.86</v>
      </c>
      <c r="U462" s="154"/>
      <c r="V462" s="155" t="n">
        <f aca="false">+R462+S462+T462</f>
        <v>6183.03</v>
      </c>
      <c r="W462" s="20" t="n">
        <f aca="false">V462-T462</f>
        <v>5594.17</v>
      </c>
      <c r="X462" s="43" t="n">
        <f aca="false">V462-S462-T462</f>
        <v>4710.88</v>
      </c>
      <c r="Y462" s="177" t="s">
        <v>282</v>
      </c>
      <c r="Z462" s="20" t="s">
        <v>35</v>
      </c>
      <c r="AA462" s="20" t="s">
        <v>18</v>
      </c>
    </row>
    <row r="463" customFormat="false" ht="15" hidden="false" customHeight="false" outlineLevel="0" collapsed="false">
      <c r="A463" s="20" t="s">
        <v>593</v>
      </c>
      <c r="B463" s="143" t="s">
        <v>194</v>
      </c>
      <c r="C463" s="161"/>
      <c r="D463" s="177" t="s">
        <v>282</v>
      </c>
      <c r="E463" s="178" t="n">
        <v>5612294</v>
      </c>
      <c r="F463" s="158"/>
      <c r="G463" s="159" t="n">
        <v>8</v>
      </c>
      <c r="H463" s="145" t="s">
        <v>33</v>
      </c>
      <c r="I463" s="152"/>
      <c r="J463" s="151" t="n">
        <v>25</v>
      </c>
      <c r="K463" s="145" t="n">
        <v>0</v>
      </c>
      <c r="L463" s="160" t="n">
        <v>395</v>
      </c>
      <c r="M463" s="150" t="n">
        <f aca="false">+G463*0.095</f>
        <v>0.76</v>
      </c>
      <c r="N463" s="153" t="n">
        <f aca="false">+L463-M463</f>
        <v>394.24</v>
      </c>
      <c r="O463" s="152" t="n">
        <v>1</v>
      </c>
      <c r="P463" s="153" t="n">
        <f aca="false">+N463*O463</f>
        <v>394.24</v>
      </c>
      <c r="Q463" s="150" t="n">
        <v>16</v>
      </c>
      <c r="R463" s="153" t="n">
        <f aca="false">+P463*Q463</f>
        <v>6307.84</v>
      </c>
      <c r="S463" s="154" t="n">
        <f aca="false">+P463*3</f>
        <v>1182.72</v>
      </c>
      <c r="T463" s="154" t="n">
        <f aca="false">+P463*2</f>
        <v>788.48</v>
      </c>
      <c r="U463" s="154"/>
      <c r="V463" s="155" t="n">
        <f aca="false">+R463+S463+T463</f>
        <v>8279.04</v>
      </c>
      <c r="W463" s="20" t="n">
        <f aca="false">V463-T463</f>
        <v>7490.56</v>
      </c>
      <c r="X463" s="43" t="n">
        <f aca="false">V463-S463-T463</f>
        <v>6307.84</v>
      </c>
      <c r="Y463" s="177" t="s">
        <v>282</v>
      </c>
      <c r="Z463" s="20" t="s">
        <v>35</v>
      </c>
      <c r="AA463" s="20" t="s">
        <v>18</v>
      </c>
    </row>
    <row r="464" customFormat="false" ht="15" hidden="false" customHeight="false" outlineLevel="0" collapsed="false">
      <c r="A464" s="20" t="s">
        <v>593</v>
      </c>
      <c r="B464" s="143" t="s">
        <v>194</v>
      </c>
      <c r="C464" s="150"/>
      <c r="D464" s="177" t="s">
        <v>282</v>
      </c>
      <c r="E464" s="178" t="n">
        <v>5612295</v>
      </c>
      <c r="F464" s="152"/>
      <c r="G464" s="151" t="n">
        <v>4</v>
      </c>
      <c r="H464" s="145" t="s">
        <v>33</v>
      </c>
      <c r="I464" s="152"/>
      <c r="J464" s="151" t="n">
        <v>25</v>
      </c>
      <c r="K464" s="145" t="n">
        <v>0</v>
      </c>
      <c r="L464" s="153" t="n">
        <v>216</v>
      </c>
      <c r="M464" s="150" t="n">
        <f aca="false">+G464*0.095</f>
        <v>0.38</v>
      </c>
      <c r="N464" s="153" t="n">
        <f aca="false">+L464-M464</f>
        <v>215.62</v>
      </c>
      <c r="O464" s="152" t="n">
        <v>1</v>
      </c>
      <c r="P464" s="153" t="n">
        <f aca="false">+N464*O464</f>
        <v>215.62</v>
      </c>
      <c r="Q464" s="150" t="n">
        <v>16</v>
      </c>
      <c r="R464" s="153" t="n">
        <f aca="false">+P464*Q464</f>
        <v>3449.92</v>
      </c>
      <c r="S464" s="154" t="n">
        <f aca="false">+P464*3</f>
        <v>646.86</v>
      </c>
      <c r="T464" s="154" t="n">
        <f aca="false">+P464*2</f>
        <v>431.24</v>
      </c>
      <c r="U464" s="154"/>
      <c r="V464" s="155" t="n">
        <f aca="false">+R464+S464+T464</f>
        <v>4528.02</v>
      </c>
      <c r="W464" s="20" t="n">
        <f aca="false">V464-T464</f>
        <v>4096.78</v>
      </c>
      <c r="X464" s="43" t="n">
        <f aca="false">V464-S464-T464</f>
        <v>3449.92</v>
      </c>
      <c r="Y464" s="177" t="s">
        <v>282</v>
      </c>
      <c r="Z464" s="20" t="s">
        <v>35</v>
      </c>
      <c r="AA464" s="20" t="s">
        <v>18</v>
      </c>
    </row>
    <row r="465" customFormat="false" ht="15" hidden="false" customHeight="false" outlineLevel="0" collapsed="false">
      <c r="A465" s="20" t="s">
        <v>593</v>
      </c>
      <c r="B465" s="143" t="s">
        <v>194</v>
      </c>
      <c r="C465" s="161"/>
      <c r="D465" s="177" t="s">
        <v>282</v>
      </c>
      <c r="E465" s="178" t="n">
        <v>5612296</v>
      </c>
      <c r="F465" s="158"/>
      <c r="G465" s="159" t="n">
        <v>4</v>
      </c>
      <c r="H465" s="145" t="s">
        <v>33</v>
      </c>
      <c r="I465" s="152"/>
      <c r="J465" s="151" t="n">
        <v>25</v>
      </c>
      <c r="K465" s="145" t="n">
        <v>0</v>
      </c>
      <c r="L465" s="160" t="n">
        <v>218</v>
      </c>
      <c r="M465" s="150" t="n">
        <f aca="false">+G465*0.095</f>
        <v>0.38</v>
      </c>
      <c r="N465" s="153" t="n">
        <f aca="false">+L465-M465</f>
        <v>217.62</v>
      </c>
      <c r="O465" s="152" t="n">
        <v>1</v>
      </c>
      <c r="P465" s="153" t="n">
        <f aca="false">+N465*O465</f>
        <v>217.62</v>
      </c>
      <c r="Q465" s="150" t="n">
        <v>16</v>
      </c>
      <c r="R465" s="153" t="n">
        <f aca="false">+P465*Q465</f>
        <v>3481.92</v>
      </c>
      <c r="S465" s="154" t="n">
        <f aca="false">+P465*3</f>
        <v>652.86</v>
      </c>
      <c r="T465" s="154" t="n">
        <f aca="false">+P465*2</f>
        <v>435.24</v>
      </c>
      <c r="U465" s="154"/>
      <c r="V465" s="155" t="n">
        <f aca="false">+R465+S465+T465</f>
        <v>4570.02</v>
      </c>
      <c r="W465" s="20" t="n">
        <f aca="false">V465-T465</f>
        <v>4134.78</v>
      </c>
      <c r="X465" s="43" t="n">
        <f aca="false">V465-S465-T465</f>
        <v>3481.92</v>
      </c>
      <c r="Y465" s="177" t="s">
        <v>282</v>
      </c>
      <c r="Z465" s="20" t="s">
        <v>35</v>
      </c>
      <c r="AA465" s="20" t="s">
        <v>18</v>
      </c>
    </row>
    <row r="466" customFormat="false" ht="15" hidden="false" customHeight="false" outlineLevel="0" collapsed="false">
      <c r="A466" s="20" t="s">
        <v>593</v>
      </c>
      <c r="B466" s="143" t="s">
        <v>194</v>
      </c>
      <c r="C466" s="150"/>
      <c r="D466" s="177" t="s">
        <v>282</v>
      </c>
      <c r="E466" s="178" t="n">
        <v>5612297</v>
      </c>
      <c r="F466" s="152"/>
      <c r="G466" s="151" t="n">
        <v>2</v>
      </c>
      <c r="H466" s="145" t="s">
        <v>33</v>
      </c>
      <c r="I466" s="152"/>
      <c r="J466" s="151" t="n">
        <v>25</v>
      </c>
      <c r="K466" s="145" t="n">
        <v>0</v>
      </c>
      <c r="L466" s="153" t="n">
        <v>108</v>
      </c>
      <c r="M466" s="150" t="n">
        <f aca="false">+G466*0.095</f>
        <v>0.19</v>
      </c>
      <c r="N466" s="153" t="n">
        <f aca="false">+L466-M466</f>
        <v>107.81</v>
      </c>
      <c r="O466" s="152" t="n">
        <v>1</v>
      </c>
      <c r="P466" s="153" t="n">
        <f aca="false">+N466*O466</f>
        <v>107.81</v>
      </c>
      <c r="Q466" s="150" t="n">
        <v>16</v>
      </c>
      <c r="R466" s="153" t="n">
        <f aca="false">+P466*Q466</f>
        <v>1724.96</v>
      </c>
      <c r="S466" s="154" t="n">
        <f aca="false">+P466*3</f>
        <v>323.43</v>
      </c>
      <c r="T466" s="154" t="n">
        <f aca="false">+P466*2</f>
        <v>215.62</v>
      </c>
      <c r="U466" s="154"/>
      <c r="V466" s="155" t="n">
        <f aca="false">+R466+S466+T466</f>
        <v>2264.01</v>
      </c>
      <c r="W466" s="20" t="n">
        <f aca="false">V466-T466</f>
        <v>2048.39</v>
      </c>
      <c r="X466" s="43" t="n">
        <f aca="false">V466-S466-T466</f>
        <v>1724.96</v>
      </c>
      <c r="Y466" s="177" t="s">
        <v>282</v>
      </c>
      <c r="Z466" s="20" t="s">
        <v>35</v>
      </c>
      <c r="AA466" s="20" t="s">
        <v>18</v>
      </c>
    </row>
    <row r="467" customFormat="false" ht="15" hidden="false" customHeight="false" outlineLevel="0" collapsed="false">
      <c r="A467" s="20" t="s">
        <v>593</v>
      </c>
      <c r="B467" s="143" t="s">
        <v>194</v>
      </c>
      <c r="C467" s="161"/>
      <c r="D467" s="177" t="s">
        <v>282</v>
      </c>
      <c r="E467" s="178" t="n">
        <v>5612298</v>
      </c>
      <c r="F467" s="158"/>
      <c r="G467" s="159" t="n">
        <v>8</v>
      </c>
      <c r="H467" s="145" t="s">
        <v>33</v>
      </c>
      <c r="I467" s="152"/>
      <c r="J467" s="151" t="n">
        <v>25</v>
      </c>
      <c r="K467" s="145" t="n">
        <v>0</v>
      </c>
      <c r="L467" s="160" t="n">
        <v>413</v>
      </c>
      <c r="M467" s="150" t="n">
        <f aca="false">+G467*0.095</f>
        <v>0.76</v>
      </c>
      <c r="N467" s="153" t="n">
        <f aca="false">+L467-M467</f>
        <v>412.24</v>
      </c>
      <c r="O467" s="152" t="n">
        <v>1</v>
      </c>
      <c r="P467" s="153" t="n">
        <f aca="false">+N467*O467</f>
        <v>412.24</v>
      </c>
      <c r="Q467" s="150" t="n">
        <v>16</v>
      </c>
      <c r="R467" s="153" t="n">
        <f aca="false">+P467*Q467</f>
        <v>6595.84</v>
      </c>
      <c r="S467" s="154" t="n">
        <f aca="false">+P467*3</f>
        <v>1236.72</v>
      </c>
      <c r="T467" s="154" t="n">
        <f aca="false">+P467*2</f>
        <v>824.48</v>
      </c>
      <c r="U467" s="154"/>
      <c r="V467" s="155" t="n">
        <f aca="false">+R467+S467+T467</f>
        <v>8657.04</v>
      </c>
      <c r="W467" s="20" t="n">
        <f aca="false">V467-T467</f>
        <v>7832.56</v>
      </c>
      <c r="X467" s="43" t="n">
        <f aca="false">V467-S467-T467</f>
        <v>6595.84</v>
      </c>
      <c r="Y467" s="177" t="s">
        <v>282</v>
      </c>
      <c r="Z467" s="20" t="s">
        <v>35</v>
      </c>
      <c r="AA467" s="20" t="s">
        <v>18</v>
      </c>
    </row>
    <row r="468" customFormat="false" ht="15" hidden="false" customHeight="false" outlineLevel="0" collapsed="false">
      <c r="A468" s="20" t="s">
        <v>593</v>
      </c>
      <c r="B468" s="143" t="s">
        <v>194</v>
      </c>
      <c r="C468" s="150"/>
      <c r="D468" s="177" t="s">
        <v>282</v>
      </c>
      <c r="E468" s="178" t="n">
        <v>5612299</v>
      </c>
      <c r="F468" s="152"/>
      <c r="G468" s="151" t="n">
        <v>8</v>
      </c>
      <c r="H468" s="145" t="s">
        <v>33</v>
      </c>
      <c r="I468" s="152"/>
      <c r="J468" s="151" t="n">
        <v>25</v>
      </c>
      <c r="K468" s="145" t="n">
        <v>0</v>
      </c>
      <c r="L468" s="153" t="n">
        <v>422</v>
      </c>
      <c r="M468" s="150" t="n">
        <f aca="false">+G468*0.095</f>
        <v>0.76</v>
      </c>
      <c r="N468" s="153" t="n">
        <f aca="false">+L468-M468</f>
        <v>421.24</v>
      </c>
      <c r="O468" s="152" t="n">
        <v>1</v>
      </c>
      <c r="P468" s="153" t="n">
        <f aca="false">+N468*O468</f>
        <v>421.24</v>
      </c>
      <c r="Q468" s="150" t="n">
        <v>16</v>
      </c>
      <c r="R468" s="153" t="n">
        <f aca="false">+P468*Q468</f>
        <v>6739.84</v>
      </c>
      <c r="S468" s="154" t="n">
        <f aca="false">+P468*3</f>
        <v>1263.72</v>
      </c>
      <c r="T468" s="154" t="n">
        <f aca="false">+P468*2</f>
        <v>842.48</v>
      </c>
      <c r="U468" s="154"/>
      <c r="V468" s="155" t="n">
        <f aca="false">+R468+S468+T468</f>
        <v>8846.04</v>
      </c>
      <c r="W468" s="20" t="n">
        <f aca="false">V468-T468</f>
        <v>8003.56</v>
      </c>
      <c r="X468" s="43" t="n">
        <f aca="false">V468-S468-T468</f>
        <v>6739.84</v>
      </c>
      <c r="Y468" s="177" t="s">
        <v>282</v>
      </c>
      <c r="Z468" s="20" t="s">
        <v>35</v>
      </c>
      <c r="AA468" s="20" t="s">
        <v>18</v>
      </c>
    </row>
    <row r="469" customFormat="false" ht="15" hidden="false" customHeight="false" outlineLevel="0" collapsed="false">
      <c r="A469" s="20" t="s">
        <v>593</v>
      </c>
      <c r="B469" s="143" t="s">
        <v>194</v>
      </c>
      <c r="C469" s="161"/>
      <c r="D469" s="177" t="s">
        <v>282</v>
      </c>
      <c r="E469" s="178" t="n">
        <v>5612300</v>
      </c>
      <c r="F469" s="158"/>
      <c r="G469" s="159" t="n">
        <v>8</v>
      </c>
      <c r="H469" s="145" t="s">
        <v>33</v>
      </c>
      <c r="I469" s="152"/>
      <c r="J469" s="151" t="n">
        <v>25</v>
      </c>
      <c r="K469" s="145" t="n">
        <v>0</v>
      </c>
      <c r="L469" s="160" t="n">
        <v>414</v>
      </c>
      <c r="M469" s="150" t="n">
        <f aca="false">+G469*0.095</f>
        <v>0.76</v>
      </c>
      <c r="N469" s="153" t="n">
        <f aca="false">+L469-M469</f>
        <v>413.24</v>
      </c>
      <c r="O469" s="152" t="n">
        <v>1</v>
      </c>
      <c r="P469" s="153" t="n">
        <f aca="false">+N469*O469</f>
        <v>413.24</v>
      </c>
      <c r="Q469" s="150" t="n">
        <v>16</v>
      </c>
      <c r="R469" s="153" t="n">
        <f aca="false">+P469*Q469</f>
        <v>6611.84</v>
      </c>
      <c r="S469" s="154" t="n">
        <f aca="false">+P469*3</f>
        <v>1239.72</v>
      </c>
      <c r="T469" s="154" t="n">
        <f aca="false">+P469*2</f>
        <v>826.48</v>
      </c>
      <c r="U469" s="154"/>
      <c r="V469" s="155" t="n">
        <f aca="false">+R469+S469+T469</f>
        <v>8678.04</v>
      </c>
      <c r="W469" s="20" t="n">
        <f aca="false">V469-T469</f>
        <v>7851.56</v>
      </c>
      <c r="X469" s="43" t="n">
        <f aca="false">V469-S469-T469</f>
        <v>6611.84</v>
      </c>
      <c r="Y469" s="177" t="s">
        <v>282</v>
      </c>
      <c r="Z469" s="20" t="s">
        <v>35</v>
      </c>
      <c r="AA469" s="20" t="s">
        <v>18</v>
      </c>
    </row>
    <row r="470" customFormat="false" ht="15" hidden="false" customHeight="false" outlineLevel="0" collapsed="false">
      <c r="A470" s="20" t="s">
        <v>593</v>
      </c>
      <c r="B470" s="143" t="s">
        <v>194</v>
      </c>
      <c r="C470" s="150"/>
      <c r="D470" s="177" t="s">
        <v>282</v>
      </c>
      <c r="E470" s="178" t="n">
        <v>5741551</v>
      </c>
      <c r="F470" s="152"/>
      <c r="G470" s="151" t="n">
        <v>2</v>
      </c>
      <c r="H470" s="145" t="s">
        <v>33</v>
      </c>
      <c r="I470" s="152"/>
      <c r="J470" s="151" t="n">
        <v>25</v>
      </c>
      <c r="K470" s="145" t="n">
        <v>0</v>
      </c>
      <c r="L470" s="153" t="n">
        <v>101</v>
      </c>
      <c r="M470" s="150" t="n">
        <f aca="false">+G470*0.095</f>
        <v>0.19</v>
      </c>
      <c r="N470" s="153" t="n">
        <f aca="false">+L470-M470</f>
        <v>100.81</v>
      </c>
      <c r="O470" s="152" t="n">
        <v>1</v>
      </c>
      <c r="P470" s="153" t="n">
        <f aca="false">+N470*O470</f>
        <v>100.81</v>
      </c>
      <c r="Q470" s="150" t="n">
        <v>16</v>
      </c>
      <c r="R470" s="153" t="n">
        <f aca="false">+P470*Q470</f>
        <v>1612.96</v>
      </c>
      <c r="S470" s="154" t="n">
        <f aca="false">+P470*3</f>
        <v>302.43</v>
      </c>
      <c r="T470" s="154" t="n">
        <f aca="false">+P470*2</f>
        <v>201.62</v>
      </c>
      <c r="U470" s="154"/>
      <c r="V470" s="155" t="n">
        <f aca="false">+R470+S470+T470</f>
        <v>2117.01</v>
      </c>
      <c r="W470" s="20" t="n">
        <f aca="false">V470-T470</f>
        <v>1915.39</v>
      </c>
      <c r="X470" s="43" t="n">
        <f aca="false">V470-S470-T470</f>
        <v>1612.96</v>
      </c>
      <c r="Y470" s="177" t="s">
        <v>282</v>
      </c>
      <c r="Z470" s="20" t="s">
        <v>35</v>
      </c>
      <c r="AA470" s="20" t="s">
        <v>18</v>
      </c>
    </row>
    <row r="471" customFormat="false" ht="15" hidden="false" customHeight="false" outlineLevel="0" collapsed="false">
      <c r="A471" s="20" t="s">
        <v>593</v>
      </c>
      <c r="B471" s="143" t="s">
        <v>194</v>
      </c>
      <c r="C471" s="161"/>
      <c r="D471" s="177" t="s">
        <v>282</v>
      </c>
      <c r="E471" s="179" t="n">
        <v>5741552</v>
      </c>
      <c r="F471" s="158"/>
      <c r="G471" s="159" t="n">
        <v>24</v>
      </c>
      <c r="H471" s="145" t="s">
        <v>33</v>
      </c>
      <c r="I471" s="152"/>
      <c r="J471" s="151" t="n">
        <v>25</v>
      </c>
      <c r="K471" s="145" t="n">
        <v>0</v>
      </c>
      <c r="L471" s="160" t="n">
        <v>1205</v>
      </c>
      <c r="M471" s="150" t="n">
        <f aca="false">+G471*0.095</f>
        <v>2.28</v>
      </c>
      <c r="N471" s="153" t="n">
        <f aca="false">+L471-M471</f>
        <v>1202.72</v>
      </c>
      <c r="O471" s="152" t="n">
        <v>1</v>
      </c>
      <c r="P471" s="153" t="n">
        <f aca="false">+N471*O471</f>
        <v>1202.72</v>
      </c>
      <c r="Q471" s="150" t="n">
        <v>16</v>
      </c>
      <c r="R471" s="153" t="n">
        <f aca="false">+P471*Q471</f>
        <v>19243.52</v>
      </c>
      <c r="S471" s="154" t="n">
        <f aca="false">+P471*3</f>
        <v>3608.16</v>
      </c>
      <c r="T471" s="154" t="n">
        <f aca="false">+P471*2</f>
        <v>2405.44</v>
      </c>
      <c r="U471" s="154"/>
      <c r="V471" s="155" t="n">
        <f aca="false">+R471+S471+T471</f>
        <v>25257.12</v>
      </c>
      <c r="W471" s="20" t="n">
        <f aca="false">V471-T471</f>
        <v>22851.68</v>
      </c>
      <c r="X471" s="43" t="n">
        <f aca="false">V471-S471-T471</f>
        <v>19243.52</v>
      </c>
      <c r="Y471" s="177" t="s">
        <v>282</v>
      </c>
      <c r="Z471" s="20" t="s">
        <v>35</v>
      </c>
      <c r="AA471" s="20" t="s">
        <v>18</v>
      </c>
    </row>
    <row r="472" customFormat="false" ht="15" hidden="false" customHeight="false" outlineLevel="0" collapsed="false">
      <c r="A472" s="20" t="s">
        <v>593</v>
      </c>
      <c r="B472" s="143" t="s">
        <v>194</v>
      </c>
      <c r="C472" s="150"/>
      <c r="D472" s="177" t="s">
        <v>282</v>
      </c>
      <c r="E472" s="178" t="n">
        <v>5741553</v>
      </c>
      <c r="F472" s="152"/>
      <c r="G472" s="151" t="n">
        <v>20</v>
      </c>
      <c r="H472" s="145" t="s">
        <v>33</v>
      </c>
      <c r="I472" s="152"/>
      <c r="J472" s="151" t="n">
        <v>25</v>
      </c>
      <c r="K472" s="145" t="n">
        <v>0</v>
      </c>
      <c r="L472" s="153" t="n">
        <v>1040</v>
      </c>
      <c r="M472" s="150" t="n">
        <f aca="false">+G472*0.095</f>
        <v>1.9</v>
      </c>
      <c r="N472" s="153" t="n">
        <f aca="false">+L472-M472</f>
        <v>1038.1</v>
      </c>
      <c r="O472" s="152" t="n">
        <v>1</v>
      </c>
      <c r="P472" s="153" t="n">
        <f aca="false">+N472*O472</f>
        <v>1038.1</v>
      </c>
      <c r="Q472" s="150" t="n">
        <v>16</v>
      </c>
      <c r="R472" s="153" t="n">
        <f aca="false">+P472*Q472</f>
        <v>16609.6</v>
      </c>
      <c r="S472" s="154" t="n">
        <f aca="false">+P472*3</f>
        <v>3114.3</v>
      </c>
      <c r="T472" s="154" t="n">
        <f aca="false">+P472*2</f>
        <v>2076.2</v>
      </c>
      <c r="U472" s="154"/>
      <c r="V472" s="155" t="n">
        <f aca="false">+R472+S472+T472</f>
        <v>21800.1</v>
      </c>
      <c r="W472" s="20" t="n">
        <f aca="false">V472-T472</f>
        <v>19723.9</v>
      </c>
      <c r="X472" s="43" t="n">
        <f aca="false">V472-S472-T472</f>
        <v>16609.6</v>
      </c>
      <c r="Y472" s="177" t="s">
        <v>282</v>
      </c>
      <c r="Z472" s="20" t="s">
        <v>35</v>
      </c>
      <c r="AA472" s="20" t="s">
        <v>18</v>
      </c>
    </row>
    <row r="473" customFormat="false" ht="15" hidden="true" customHeight="false" outlineLevel="0" collapsed="false">
      <c r="A473" s="20" t="s">
        <v>593</v>
      </c>
      <c r="B473" s="143" t="s">
        <v>194</v>
      </c>
      <c r="C473" s="150"/>
      <c r="D473" s="177" t="s">
        <v>282</v>
      </c>
      <c r="E473" s="179" t="n">
        <v>5741554</v>
      </c>
      <c r="F473" s="152"/>
      <c r="G473" s="151" t="n">
        <v>12</v>
      </c>
      <c r="H473" s="145" t="s">
        <v>122</v>
      </c>
      <c r="I473" s="152"/>
      <c r="J473" s="151" t="n">
        <v>14</v>
      </c>
      <c r="K473" s="145" t="n">
        <v>0</v>
      </c>
      <c r="L473" s="153" t="n">
        <v>574</v>
      </c>
      <c r="M473" s="150" t="n">
        <f aca="false">+G473*0.095</f>
        <v>1.14</v>
      </c>
      <c r="N473" s="153" t="n">
        <f aca="false">+L473-M473</f>
        <v>572.86</v>
      </c>
      <c r="O473" s="152" t="n">
        <v>1</v>
      </c>
      <c r="P473" s="153" t="n">
        <f aca="false">+N473*O473</f>
        <v>572.86</v>
      </c>
      <c r="Q473" s="150" t="n">
        <v>19</v>
      </c>
      <c r="R473" s="153" t="n">
        <f aca="false">+P473*Q473</f>
        <v>10884.34</v>
      </c>
      <c r="S473" s="154" t="n">
        <f aca="false">+P473*4</f>
        <v>2291.44</v>
      </c>
      <c r="T473" s="154" t="n">
        <f aca="false">+P473*2</f>
        <v>1145.72</v>
      </c>
      <c r="U473" s="154"/>
      <c r="V473" s="155" t="n">
        <f aca="false">+R473+S473+T473</f>
        <v>14321.5</v>
      </c>
      <c r="W473" s="20" t="n">
        <f aca="false">V473-T473</f>
        <v>13175.78</v>
      </c>
      <c r="X473" s="43" t="n">
        <f aca="false">V473-S473-T473</f>
        <v>10884.34</v>
      </c>
      <c r="Y473" s="177" t="s">
        <v>282</v>
      </c>
      <c r="Z473" s="20" t="s">
        <v>35</v>
      </c>
      <c r="AA473" s="20" t="s">
        <v>18</v>
      </c>
    </row>
    <row r="474" customFormat="false" ht="15" hidden="true" customHeight="false" outlineLevel="0" collapsed="false">
      <c r="A474" s="20" t="s">
        <v>593</v>
      </c>
      <c r="B474" s="143" t="s">
        <v>194</v>
      </c>
      <c r="C474" s="150"/>
      <c r="D474" s="177" t="s">
        <v>282</v>
      </c>
      <c r="E474" s="178" t="n">
        <v>5741555</v>
      </c>
      <c r="F474" s="152"/>
      <c r="G474" s="151" t="n">
        <v>5</v>
      </c>
      <c r="H474" s="145" t="s">
        <v>122</v>
      </c>
      <c r="I474" s="152"/>
      <c r="J474" s="151" t="n">
        <v>14</v>
      </c>
      <c r="K474" s="145" t="n">
        <v>0</v>
      </c>
      <c r="L474" s="153" t="n">
        <v>242</v>
      </c>
      <c r="M474" s="150" t="n">
        <f aca="false">+G474*0.095</f>
        <v>0.475</v>
      </c>
      <c r="N474" s="153" t="n">
        <f aca="false">+L474-M474</f>
        <v>241.525</v>
      </c>
      <c r="O474" s="152" t="n">
        <v>1</v>
      </c>
      <c r="P474" s="153" t="n">
        <f aca="false">+N474*O474</f>
        <v>241.525</v>
      </c>
      <c r="Q474" s="150" t="n">
        <v>19</v>
      </c>
      <c r="R474" s="153" t="n">
        <f aca="false">+P474*Q474</f>
        <v>4588.975</v>
      </c>
      <c r="S474" s="154" t="n">
        <f aca="false">+P474*4</f>
        <v>966.1</v>
      </c>
      <c r="T474" s="154" t="n">
        <f aca="false">+P474*2</f>
        <v>483.05</v>
      </c>
      <c r="U474" s="154"/>
      <c r="V474" s="155" t="n">
        <f aca="false">+R474+S474+T474</f>
        <v>6038.125</v>
      </c>
      <c r="W474" s="20" t="n">
        <f aca="false">V474-T474</f>
        <v>5555.075</v>
      </c>
      <c r="X474" s="43" t="n">
        <f aca="false">V474-S474-T474</f>
        <v>4588.975</v>
      </c>
      <c r="Y474" s="177" t="s">
        <v>282</v>
      </c>
      <c r="Z474" s="20" t="s">
        <v>35</v>
      </c>
      <c r="AA474" s="20" t="s">
        <v>18</v>
      </c>
    </row>
    <row r="475" customFormat="false" ht="15" hidden="true" customHeight="false" outlineLevel="0" collapsed="false">
      <c r="A475" s="20" t="s">
        <v>593</v>
      </c>
      <c r="B475" s="143" t="s">
        <v>194</v>
      </c>
      <c r="C475" s="150"/>
      <c r="D475" s="177" t="s">
        <v>282</v>
      </c>
      <c r="E475" s="179" t="n">
        <v>5741556</v>
      </c>
      <c r="F475" s="152"/>
      <c r="G475" s="151" t="n">
        <v>3</v>
      </c>
      <c r="H475" s="145" t="s">
        <v>122</v>
      </c>
      <c r="I475" s="152"/>
      <c r="J475" s="151" t="n">
        <v>14</v>
      </c>
      <c r="K475" s="145" t="n">
        <v>0</v>
      </c>
      <c r="L475" s="153" t="n">
        <v>97</v>
      </c>
      <c r="M475" s="150" t="n">
        <f aca="false">+G475*0.095</f>
        <v>0.285</v>
      </c>
      <c r="N475" s="153" t="n">
        <f aca="false">+L475-M475</f>
        <v>96.715</v>
      </c>
      <c r="O475" s="152" t="n">
        <v>1</v>
      </c>
      <c r="P475" s="153" t="n">
        <f aca="false">+N475*O475</f>
        <v>96.715</v>
      </c>
      <c r="Q475" s="150" t="n">
        <v>19</v>
      </c>
      <c r="R475" s="153" t="n">
        <f aca="false">+P475*Q475</f>
        <v>1837.585</v>
      </c>
      <c r="S475" s="154" t="n">
        <f aca="false">+P475*4</f>
        <v>386.86</v>
      </c>
      <c r="T475" s="154" t="n">
        <f aca="false">+P475*2</f>
        <v>193.43</v>
      </c>
      <c r="U475" s="154"/>
      <c r="V475" s="155" t="n">
        <f aca="false">+R475+S475+T475</f>
        <v>2417.875</v>
      </c>
      <c r="W475" s="20" t="n">
        <f aca="false">V475-T475</f>
        <v>2224.445</v>
      </c>
      <c r="X475" s="43" t="n">
        <f aca="false">V475-S475-T475</f>
        <v>1837.585</v>
      </c>
      <c r="Y475" s="177" t="s">
        <v>282</v>
      </c>
      <c r="Z475" s="20" t="s">
        <v>35</v>
      </c>
      <c r="AA475" s="20" t="s">
        <v>18</v>
      </c>
    </row>
    <row r="476" customFormat="false" ht="15" hidden="true" customHeight="false" outlineLevel="0" collapsed="false">
      <c r="A476" s="20" t="s">
        <v>593</v>
      </c>
      <c r="B476" s="143" t="s">
        <v>194</v>
      </c>
      <c r="C476" s="150"/>
      <c r="D476" s="177" t="s">
        <v>282</v>
      </c>
      <c r="E476" s="178" t="n">
        <v>5741557</v>
      </c>
      <c r="F476" s="152"/>
      <c r="G476" s="151" t="n">
        <v>3</v>
      </c>
      <c r="H476" s="145" t="s">
        <v>122</v>
      </c>
      <c r="I476" s="152"/>
      <c r="J476" s="151" t="n">
        <v>14</v>
      </c>
      <c r="K476" s="145" t="n">
        <v>0</v>
      </c>
      <c r="L476" s="153" t="n">
        <v>140</v>
      </c>
      <c r="M476" s="150" t="n">
        <f aca="false">+G476*0.095</f>
        <v>0.285</v>
      </c>
      <c r="N476" s="153" t="n">
        <f aca="false">+L476-M476</f>
        <v>139.715</v>
      </c>
      <c r="O476" s="152" t="n">
        <v>1</v>
      </c>
      <c r="P476" s="153" t="n">
        <f aca="false">+N476*O476</f>
        <v>139.715</v>
      </c>
      <c r="Q476" s="150" t="n">
        <v>19</v>
      </c>
      <c r="R476" s="153" t="n">
        <f aca="false">+P476*Q476</f>
        <v>2654.585</v>
      </c>
      <c r="S476" s="154" t="n">
        <f aca="false">+P476*4</f>
        <v>558.86</v>
      </c>
      <c r="T476" s="154" t="n">
        <f aca="false">+P476*2</f>
        <v>279.43</v>
      </c>
      <c r="U476" s="154"/>
      <c r="V476" s="155" t="n">
        <f aca="false">+R476+S476+T476</f>
        <v>3492.875</v>
      </c>
      <c r="W476" s="20" t="n">
        <f aca="false">V476-T476</f>
        <v>3213.445</v>
      </c>
      <c r="X476" s="43" t="n">
        <f aca="false">V476-S476-T476</f>
        <v>2654.585</v>
      </c>
      <c r="Y476" s="177" t="s">
        <v>282</v>
      </c>
      <c r="Z476" s="20" t="s">
        <v>35</v>
      </c>
      <c r="AA476" s="20" t="s">
        <v>18</v>
      </c>
    </row>
    <row r="477" customFormat="false" ht="15" hidden="true" customHeight="false" outlineLevel="0" collapsed="false">
      <c r="A477" s="20" t="s">
        <v>593</v>
      </c>
      <c r="B477" s="143" t="s">
        <v>194</v>
      </c>
      <c r="C477" s="150"/>
      <c r="D477" s="177" t="s">
        <v>282</v>
      </c>
      <c r="E477" s="178" t="n">
        <v>5741558</v>
      </c>
      <c r="F477" s="152"/>
      <c r="G477" s="151" t="n">
        <v>16</v>
      </c>
      <c r="H477" s="145" t="s">
        <v>122</v>
      </c>
      <c r="I477" s="152"/>
      <c r="J477" s="151" t="n">
        <v>14</v>
      </c>
      <c r="K477" s="145" t="n">
        <v>0</v>
      </c>
      <c r="L477" s="153" t="n">
        <v>720</v>
      </c>
      <c r="M477" s="150" t="n">
        <f aca="false">+G477*0.095</f>
        <v>1.52</v>
      </c>
      <c r="N477" s="153" t="n">
        <f aca="false">+L477-M477</f>
        <v>718.48</v>
      </c>
      <c r="O477" s="152" t="n">
        <v>1</v>
      </c>
      <c r="P477" s="153" t="n">
        <f aca="false">+N477*O477</f>
        <v>718.48</v>
      </c>
      <c r="Q477" s="150" t="n">
        <v>19</v>
      </c>
      <c r="R477" s="153" t="n">
        <f aca="false">+P477*Q477</f>
        <v>13651.12</v>
      </c>
      <c r="S477" s="154" t="n">
        <f aca="false">+P477*4</f>
        <v>2873.92</v>
      </c>
      <c r="T477" s="154" t="n">
        <f aca="false">+P477*2</f>
        <v>1436.96</v>
      </c>
      <c r="U477" s="154"/>
      <c r="V477" s="155" t="n">
        <f aca="false">+R477+S477+T477</f>
        <v>17962</v>
      </c>
      <c r="W477" s="20" t="n">
        <f aca="false">V477-T477</f>
        <v>16525.04</v>
      </c>
      <c r="X477" s="43" t="n">
        <f aca="false">V477-S477-T477</f>
        <v>13651.12</v>
      </c>
      <c r="Y477" s="177" t="s">
        <v>282</v>
      </c>
      <c r="Z477" s="20" t="s">
        <v>35</v>
      </c>
      <c r="AA477" s="20" t="s">
        <v>18</v>
      </c>
    </row>
    <row r="478" customFormat="false" ht="15" hidden="true" customHeight="false" outlineLevel="0" collapsed="false">
      <c r="A478" s="20" t="s">
        <v>593</v>
      </c>
      <c r="B478" s="143" t="s">
        <v>194</v>
      </c>
      <c r="C478" s="150"/>
      <c r="D478" s="177" t="s">
        <v>282</v>
      </c>
      <c r="E478" s="179" t="n">
        <v>5741559</v>
      </c>
      <c r="F478" s="152"/>
      <c r="G478" s="151" t="n">
        <v>8</v>
      </c>
      <c r="H478" s="145" t="s">
        <v>122</v>
      </c>
      <c r="I478" s="152"/>
      <c r="J478" s="151" t="n">
        <v>14</v>
      </c>
      <c r="K478" s="145" t="n">
        <v>0</v>
      </c>
      <c r="L478" s="153" t="n">
        <v>410</v>
      </c>
      <c r="M478" s="150" t="n">
        <f aca="false">+G478*0.095</f>
        <v>0.76</v>
      </c>
      <c r="N478" s="153" t="n">
        <f aca="false">+L478-M478</f>
        <v>409.24</v>
      </c>
      <c r="O478" s="152" t="n">
        <v>1</v>
      </c>
      <c r="P478" s="153" t="n">
        <f aca="false">+N478*O478</f>
        <v>409.24</v>
      </c>
      <c r="Q478" s="150" t="n">
        <v>19</v>
      </c>
      <c r="R478" s="153" t="n">
        <f aca="false">+P478*Q478</f>
        <v>7775.56</v>
      </c>
      <c r="S478" s="154" t="n">
        <f aca="false">+P478*4</f>
        <v>1636.96</v>
      </c>
      <c r="T478" s="154" t="n">
        <f aca="false">+P478*2</f>
        <v>818.48</v>
      </c>
      <c r="U478" s="154"/>
      <c r="V478" s="155" t="n">
        <f aca="false">+R478+S478+T478</f>
        <v>10231</v>
      </c>
      <c r="W478" s="20" t="n">
        <f aca="false">V478-T478</f>
        <v>9412.52</v>
      </c>
      <c r="X478" s="43" t="n">
        <f aca="false">V478-S478-T478</f>
        <v>7775.56</v>
      </c>
      <c r="Y478" s="177" t="s">
        <v>282</v>
      </c>
      <c r="Z478" s="20" t="s">
        <v>35</v>
      </c>
      <c r="AA478" s="20" t="s">
        <v>18</v>
      </c>
    </row>
    <row r="479" customFormat="false" ht="15" hidden="true" customHeight="false" outlineLevel="0" collapsed="false">
      <c r="A479" s="20" t="s">
        <v>593</v>
      </c>
      <c r="B479" s="143" t="s">
        <v>194</v>
      </c>
      <c r="C479" s="150"/>
      <c r="D479" s="177" t="s">
        <v>282</v>
      </c>
      <c r="E479" s="178" t="n">
        <v>5741560</v>
      </c>
      <c r="F479" s="152"/>
      <c r="G479" s="151" t="n">
        <v>22</v>
      </c>
      <c r="H479" s="145" t="s">
        <v>122</v>
      </c>
      <c r="I479" s="152"/>
      <c r="J479" s="151" t="n">
        <v>14</v>
      </c>
      <c r="K479" s="145" t="n">
        <v>0</v>
      </c>
      <c r="L479" s="153" t="n">
        <v>1040</v>
      </c>
      <c r="M479" s="150" t="n">
        <f aca="false">+G479*0.095</f>
        <v>2.09</v>
      </c>
      <c r="N479" s="153" t="n">
        <f aca="false">+L479-M479</f>
        <v>1037.91</v>
      </c>
      <c r="O479" s="152" t="n">
        <v>1</v>
      </c>
      <c r="P479" s="153" t="n">
        <f aca="false">+N479*O479</f>
        <v>1037.91</v>
      </c>
      <c r="Q479" s="150" t="n">
        <v>19</v>
      </c>
      <c r="R479" s="153" t="n">
        <f aca="false">+P479*Q479</f>
        <v>19720.29</v>
      </c>
      <c r="S479" s="154" t="n">
        <f aca="false">+P479*4</f>
        <v>4151.64</v>
      </c>
      <c r="T479" s="154" t="n">
        <f aca="false">+P479*2</f>
        <v>2075.82</v>
      </c>
      <c r="U479" s="154"/>
      <c r="V479" s="155" t="n">
        <f aca="false">+R479+S479+T479</f>
        <v>25947.75</v>
      </c>
      <c r="W479" s="20" t="n">
        <f aca="false">V479-T479</f>
        <v>23871.93</v>
      </c>
      <c r="X479" s="43" t="n">
        <f aca="false">V479-S479-T479</f>
        <v>19720.29</v>
      </c>
      <c r="Y479" s="177" t="s">
        <v>282</v>
      </c>
      <c r="Z479" s="20" t="s">
        <v>35</v>
      </c>
      <c r="AA479" s="20" t="s">
        <v>18</v>
      </c>
    </row>
    <row r="480" customFormat="false" ht="15" hidden="true" customHeight="false" outlineLevel="0" collapsed="false">
      <c r="A480" s="20" t="s">
        <v>593</v>
      </c>
      <c r="B480" s="143" t="s">
        <v>194</v>
      </c>
      <c r="C480" s="150"/>
      <c r="D480" s="177" t="s">
        <v>282</v>
      </c>
      <c r="E480" s="178" t="n">
        <v>5741561</v>
      </c>
      <c r="F480" s="152"/>
      <c r="G480" s="151" t="n">
        <v>8</v>
      </c>
      <c r="H480" s="145" t="s">
        <v>122</v>
      </c>
      <c r="I480" s="152"/>
      <c r="J480" s="151" t="n">
        <v>14</v>
      </c>
      <c r="K480" s="145" t="n">
        <v>0</v>
      </c>
      <c r="L480" s="153" t="n">
        <v>402</v>
      </c>
      <c r="M480" s="150" t="n">
        <f aca="false">+G480*0.095</f>
        <v>0.76</v>
      </c>
      <c r="N480" s="153" t="n">
        <f aca="false">+L480-M480</f>
        <v>401.24</v>
      </c>
      <c r="O480" s="152" t="n">
        <v>1</v>
      </c>
      <c r="P480" s="153" t="n">
        <f aca="false">+N480*O480</f>
        <v>401.24</v>
      </c>
      <c r="Q480" s="150" t="n">
        <v>19</v>
      </c>
      <c r="R480" s="153" t="n">
        <f aca="false">+P480*Q480</f>
        <v>7623.56</v>
      </c>
      <c r="S480" s="154" t="n">
        <f aca="false">+P480*4</f>
        <v>1604.96</v>
      </c>
      <c r="T480" s="154" t="n">
        <f aca="false">+P480*2</f>
        <v>802.48</v>
      </c>
      <c r="U480" s="154"/>
      <c r="V480" s="155" t="n">
        <f aca="false">+R480+S480+T480</f>
        <v>10031</v>
      </c>
      <c r="W480" s="20" t="n">
        <f aca="false">V480-T480</f>
        <v>9228.52</v>
      </c>
      <c r="X480" s="43" t="n">
        <f aca="false">V480-S480-T480</f>
        <v>7623.56</v>
      </c>
      <c r="Y480" s="177" t="s">
        <v>282</v>
      </c>
      <c r="Z480" s="20" t="s">
        <v>35</v>
      </c>
      <c r="AA480" s="20" t="s">
        <v>18</v>
      </c>
    </row>
    <row r="481" customFormat="false" ht="15" hidden="true" customHeight="false" outlineLevel="0" collapsed="false">
      <c r="A481" s="20" t="s">
        <v>593</v>
      </c>
      <c r="B481" s="143" t="s">
        <v>194</v>
      </c>
      <c r="C481" s="150"/>
      <c r="D481" s="177" t="s">
        <v>282</v>
      </c>
      <c r="E481" s="179" t="n">
        <v>5741562</v>
      </c>
      <c r="F481" s="152"/>
      <c r="G481" s="151" t="n">
        <v>15</v>
      </c>
      <c r="H481" s="145" t="s">
        <v>122</v>
      </c>
      <c r="I481" s="152"/>
      <c r="J481" s="151" t="n">
        <v>14</v>
      </c>
      <c r="K481" s="145" t="n">
        <v>0</v>
      </c>
      <c r="L481" s="153" t="n">
        <v>760</v>
      </c>
      <c r="M481" s="150" t="n">
        <f aca="false">+G481*0.095</f>
        <v>1.425</v>
      </c>
      <c r="N481" s="153" t="n">
        <f aca="false">+L481-M481</f>
        <v>758.575</v>
      </c>
      <c r="O481" s="152" t="n">
        <v>1</v>
      </c>
      <c r="P481" s="153" t="n">
        <f aca="false">+N481*O481</f>
        <v>758.575</v>
      </c>
      <c r="Q481" s="150" t="n">
        <v>19</v>
      </c>
      <c r="R481" s="153" t="n">
        <f aca="false">+P481*Q481</f>
        <v>14412.925</v>
      </c>
      <c r="S481" s="154" t="n">
        <f aca="false">+P481*4</f>
        <v>3034.3</v>
      </c>
      <c r="T481" s="154" t="n">
        <f aca="false">+P481*2</f>
        <v>1517.15</v>
      </c>
      <c r="U481" s="154"/>
      <c r="V481" s="155" t="n">
        <f aca="false">+R481+S481+T481</f>
        <v>18964.375</v>
      </c>
      <c r="W481" s="20" t="n">
        <f aca="false">V481-T481</f>
        <v>17447.225</v>
      </c>
      <c r="X481" s="43" t="n">
        <f aca="false">V481-S481-T481</f>
        <v>14412.925</v>
      </c>
      <c r="Y481" s="177" t="s">
        <v>282</v>
      </c>
      <c r="Z481" s="20" t="s">
        <v>35</v>
      </c>
      <c r="AA481" s="20" t="s">
        <v>18</v>
      </c>
    </row>
    <row r="482" customFormat="false" ht="15" hidden="true" customHeight="false" outlineLevel="0" collapsed="false">
      <c r="A482" s="20" t="s">
        <v>593</v>
      </c>
      <c r="B482" s="143" t="s">
        <v>194</v>
      </c>
      <c r="C482" s="150"/>
      <c r="D482" s="177" t="s">
        <v>282</v>
      </c>
      <c r="E482" s="178" t="n">
        <v>5741563</v>
      </c>
      <c r="F482" s="152"/>
      <c r="G482" s="151" t="n">
        <v>2</v>
      </c>
      <c r="H482" s="145" t="s">
        <v>122</v>
      </c>
      <c r="I482" s="152"/>
      <c r="J482" s="151" t="n">
        <v>14</v>
      </c>
      <c r="K482" s="145" t="n">
        <v>0</v>
      </c>
      <c r="L482" s="153" t="n">
        <v>103</v>
      </c>
      <c r="M482" s="150" t="n">
        <f aca="false">+G482*0.095</f>
        <v>0.19</v>
      </c>
      <c r="N482" s="153" t="n">
        <f aca="false">+L482-M482</f>
        <v>102.81</v>
      </c>
      <c r="O482" s="152" t="n">
        <v>1</v>
      </c>
      <c r="P482" s="153" t="n">
        <f aca="false">+N482*O482</f>
        <v>102.81</v>
      </c>
      <c r="Q482" s="150" t="n">
        <v>19</v>
      </c>
      <c r="R482" s="153" t="n">
        <f aca="false">+P482*Q482</f>
        <v>1953.39</v>
      </c>
      <c r="S482" s="154" t="n">
        <f aca="false">+P482*4</f>
        <v>411.24</v>
      </c>
      <c r="T482" s="154" t="n">
        <f aca="false">+P482*2</f>
        <v>205.62</v>
      </c>
      <c r="U482" s="154"/>
      <c r="V482" s="155" t="n">
        <f aca="false">+R482+S482+T482</f>
        <v>2570.25</v>
      </c>
      <c r="W482" s="20" t="n">
        <f aca="false">V482-T482</f>
        <v>2364.63</v>
      </c>
      <c r="X482" s="43" t="n">
        <f aca="false">V482-S482-T482</f>
        <v>1953.39</v>
      </c>
      <c r="Y482" s="177" t="s">
        <v>282</v>
      </c>
      <c r="Z482" s="20" t="s">
        <v>35</v>
      </c>
      <c r="AA482" s="20" t="s">
        <v>18</v>
      </c>
    </row>
    <row r="483" customFormat="false" ht="15" hidden="true" customHeight="false" outlineLevel="0" collapsed="false">
      <c r="A483" s="20" t="s">
        <v>593</v>
      </c>
      <c r="B483" s="143" t="s">
        <v>194</v>
      </c>
      <c r="C483" s="150"/>
      <c r="D483" s="177" t="s">
        <v>282</v>
      </c>
      <c r="E483" s="178" t="n">
        <v>5741564</v>
      </c>
      <c r="F483" s="152"/>
      <c r="G483" s="151" t="n">
        <v>8</v>
      </c>
      <c r="H483" s="145" t="s">
        <v>122</v>
      </c>
      <c r="I483" s="152"/>
      <c r="J483" s="151" t="n">
        <v>14</v>
      </c>
      <c r="K483" s="145" t="n">
        <v>0</v>
      </c>
      <c r="L483" s="153" t="n">
        <v>387</v>
      </c>
      <c r="M483" s="150" t="n">
        <f aca="false">+G483*0.095</f>
        <v>0.76</v>
      </c>
      <c r="N483" s="153" t="n">
        <f aca="false">+L483-M483</f>
        <v>386.24</v>
      </c>
      <c r="O483" s="152" t="n">
        <v>1</v>
      </c>
      <c r="P483" s="153" t="n">
        <f aca="false">+N483*O483</f>
        <v>386.24</v>
      </c>
      <c r="Q483" s="150" t="n">
        <v>19</v>
      </c>
      <c r="R483" s="153" t="n">
        <f aca="false">+P483*Q483</f>
        <v>7338.56</v>
      </c>
      <c r="S483" s="154" t="n">
        <f aca="false">+P483*4</f>
        <v>1544.96</v>
      </c>
      <c r="T483" s="154" t="n">
        <f aca="false">+P483*2</f>
        <v>772.48</v>
      </c>
      <c r="U483" s="154"/>
      <c r="V483" s="155" t="n">
        <f aca="false">+R483+S483+T483</f>
        <v>9656</v>
      </c>
      <c r="W483" s="20" t="n">
        <f aca="false">V483-T483</f>
        <v>8883.52</v>
      </c>
      <c r="X483" s="43" t="n">
        <f aca="false">V483-S483-T483</f>
        <v>7338.56</v>
      </c>
      <c r="Y483" s="177" t="s">
        <v>282</v>
      </c>
      <c r="Z483" s="20" t="s">
        <v>35</v>
      </c>
      <c r="AA483" s="20" t="s">
        <v>18</v>
      </c>
    </row>
    <row r="484" customFormat="false" ht="15" hidden="true" customHeight="false" outlineLevel="0" collapsed="false">
      <c r="A484" s="20" t="s">
        <v>593</v>
      </c>
      <c r="B484" s="143" t="s">
        <v>194</v>
      </c>
      <c r="C484" s="150"/>
      <c r="D484" s="177" t="s">
        <v>282</v>
      </c>
      <c r="E484" s="179" t="n">
        <v>5741565</v>
      </c>
      <c r="F484" s="152"/>
      <c r="G484" s="151" t="n">
        <v>10</v>
      </c>
      <c r="H484" s="145" t="s">
        <v>122</v>
      </c>
      <c r="I484" s="152"/>
      <c r="J484" s="151" t="n">
        <v>14</v>
      </c>
      <c r="K484" s="145" t="n">
        <v>0</v>
      </c>
      <c r="L484" s="153" t="n">
        <v>500</v>
      </c>
      <c r="M484" s="150" t="n">
        <f aca="false">+G484*0.095</f>
        <v>0.95</v>
      </c>
      <c r="N484" s="153" t="n">
        <f aca="false">+L484-M484</f>
        <v>499.05</v>
      </c>
      <c r="O484" s="152" t="n">
        <v>1</v>
      </c>
      <c r="P484" s="153" t="n">
        <f aca="false">+N484*O484</f>
        <v>499.05</v>
      </c>
      <c r="Q484" s="150" t="n">
        <v>19</v>
      </c>
      <c r="R484" s="153" t="n">
        <f aca="false">+P484*Q484</f>
        <v>9481.95</v>
      </c>
      <c r="S484" s="154" t="n">
        <f aca="false">+P484*4</f>
        <v>1996.2</v>
      </c>
      <c r="T484" s="154" t="n">
        <f aca="false">+P484*2</f>
        <v>998.1</v>
      </c>
      <c r="U484" s="154"/>
      <c r="V484" s="155" t="n">
        <f aca="false">+R484+S484+T484</f>
        <v>12476.25</v>
      </c>
      <c r="W484" s="20" t="n">
        <f aca="false">V484-T484</f>
        <v>11478.15</v>
      </c>
      <c r="X484" s="43" t="n">
        <f aca="false">V484-S484-T484</f>
        <v>9481.95</v>
      </c>
      <c r="Y484" s="177" t="s">
        <v>282</v>
      </c>
      <c r="Z484" s="20" t="s">
        <v>35</v>
      </c>
      <c r="AA484" s="20" t="s">
        <v>18</v>
      </c>
    </row>
    <row r="485" customFormat="false" ht="15" hidden="true" customHeight="false" outlineLevel="0" collapsed="false">
      <c r="A485" s="20" t="s">
        <v>593</v>
      </c>
      <c r="B485" s="143" t="s">
        <v>194</v>
      </c>
      <c r="C485" s="150"/>
      <c r="D485" s="177" t="s">
        <v>282</v>
      </c>
      <c r="E485" s="178" t="n">
        <v>5741566</v>
      </c>
      <c r="F485" s="152"/>
      <c r="G485" s="151" t="n">
        <v>8</v>
      </c>
      <c r="H485" s="145" t="s">
        <v>122</v>
      </c>
      <c r="I485" s="152"/>
      <c r="J485" s="151" t="n">
        <v>14</v>
      </c>
      <c r="K485" s="145" t="n">
        <v>0</v>
      </c>
      <c r="L485" s="153" t="n">
        <v>363</v>
      </c>
      <c r="M485" s="150" t="n">
        <f aca="false">+G485*0.095</f>
        <v>0.76</v>
      </c>
      <c r="N485" s="153" t="n">
        <f aca="false">+L485-M485</f>
        <v>362.24</v>
      </c>
      <c r="O485" s="152" t="n">
        <v>1</v>
      </c>
      <c r="P485" s="153" t="n">
        <f aca="false">+N485*O485</f>
        <v>362.24</v>
      </c>
      <c r="Q485" s="150" t="n">
        <v>19</v>
      </c>
      <c r="R485" s="153" t="n">
        <f aca="false">+P485*Q485</f>
        <v>6882.56</v>
      </c>
      <c r="S485" s="154" t="n">
        <f aca="false">+P485*4</f>
        <v>1448.96</v>
      </c>
      <c r="T485" s="154" t="n">
        <f aca="false">+P485*2</f>
        <v>724.48</v>
      </c>
      <c r="U485" s="154"/>
      <c r="V485" s="155" t="n">
        <f aca="false">+R485+S485+T485</f>
        <v>9056</v>
      </c>
      <c r="W485" s="20" t="n">
        <f aca="false">V485-T485</f>
        <v>8331.52</v>
      </c>
      <c r="X485" s="43" t="n">
        <f aca="false">V485-S485-T485</f>
        <v>6882.56</v>
      </c>
      <c r="Y485" s="177" t="s">
        <v>282</v>
      </c>
      <c r="Z485" s="20" t="s">
        <v>35</v>
      </c>
      <c r="AA485" s="20" t="s">
        <v>18</v>
      </c>
    </row>
    <row r="486" customFormat="false" ht="15" hidden="true" customHeight="false" outlineLevel="0" collapsed="false">
      <c r="A486" s="20" t="s">
        <v>593</v>
      </c>
      <c r="B486" s="143" t="s">
        <v>194</v>
      </c>
      <c r="C486" s="150"/>
      <c r="D486" s="177" t="s">
        <v>282</v>
      </c>
      <c r="E486" s="178" t="n">
        <v>5741567</v>
      </c>
      <c r="F486" s="152"/>
      <c r="G486" s="151" t="n">
        <v>3</v>
      </c>
      <c r="H486" s="145" t="s">
        <v>122</v>
      </c>
      <c r="I486" s="152"/>
      <c r="J486" s="151" t="n">
        <v>14</v>
      </c>
      <c r="K486" s="145" t="n">
        <v>0</v>
      </c>
      <c r="L486" s="153" t="n">
        <v>135</v>
      </c>
      <c r="M486" s="150" t="n">
        <f aca="false">+G486*0.095</f>
        <v>0.285</v>
      </c>
      <c r="N486" s="153" t="n">
        <f aca="false">+L486-M486</f>
        <v>134.715</v>
      </c>
      <c r="O486" s="152" t="n">
        <v>1</v>
      </c>
      <c r="P486" s="153" t="n">
        <f aca="false">+N486*O486</f>
        <v>134.715</v>
      </c>
      <c r="Q486" s="150" t="n">
        <v>19</v>
      </c>
      <c r="R486" s="153" t="n">
        <f aca="false">+P486*Q486</f>
        <v>2559.585</v>
      </c>
      <c r="S486" s="154" t="n">
        <f aca="false">+P486*4</f>
        <v>538.86</v>
      </c>
      <c r="T486" s="154" t="n">
        <f aca="false">+P486*2</f>
        <v>269.43</v>
      </c>
      <c r="U486" s="154"/>
      <c r="V486" s="155" t="n">
        <f aca="false">+R486+S486+T486</f>
        <v>3367.875</v>
      </c>
      <c r="W486" s="20" t="n">
        <f aca="false">V486-T486</f>
        <v>3098.445</v>
      </c>
      <c r="X486" s="43" t="n">
        <f aca="false">V486-S486-T486</f>
        <v>2559.585</v>
      </c>
      <c r="Y486" s="177" t="s">
        <v>282</v>
      </c>
      <c r="Z486" s="20" t="s">
        <v>35</v>
      </c>
      <c r="AA486" s="20" t="s">
        <v>18</v>
      </c>
    </row>
    <row r="487" customFormat="false" ht="15" hidden="true" customHeight="false" outlineLevel="0" collapsed="false">
      <c r="A487" s="20" t="s">
        <v>593</v>
      </c>
      <c r="B487" s="143" t="s">
        <v>194</v>
      </c>
      <c r="C487" s="150"/>
      <c r="D487" s="177" t="s">
        <v>282</v>
      </c>
      <c r="E487" s="179" t="n">
        <v>5741568</v>
      </c>
      <c r="F487" s="152"/>
      <c r="G487" s="151" t="n">
        <v>3</v>
      </c>
      <c r="H487" s="145" t="s">
        <v>122</v>
      </c>
      <c r="I487" s="152"/>
      <c r="J487" s="151" t="n">
        <v>14</v>
      </c>
      <c r="K487" s="145" t="n">
        <v>0</v>
      </c>
      <c r="L487" s="153" t="n">
        <v>131</v>
      </c>
      <c r="M487" s="150" t="n">
        <f aca="false">+G487*0.095</f>
        <v>0.285</v>
      </c>
      <c r="N487" s="153" t="n">
        <f aca="false">+L487-M487</f>
        <v>130.715</v>
      </c>
      <c r="O487" s="152" t="n">
        <v>1</v>
      </c>
      <c r="P487" s="153" t="n">
        <f aca="false">+N487*O487</f>
        <v>130.715</v>
      </c>
      <c r="Q487" s="150" t="n">
        <v>19</v>
      </c>
      <c r="R487" s="153" t="n">
        <f aca="false">+P487*Q487</f>
        <v>2483.585</v>
      </c>
      <c r="S487" s="154" t="n">
        <f aca="false">+P487*4</f>
        <v>522.86</v>
      </c>
      <c r="T487" s="154" t="n">
        <f aca="false">+P487*2</f>
        <v>261.43</v>
      </c>
      <c r="U487" s="154"/>
      <c r="V487" s="155" t="n">
        <f aca="false">+R487+S487+T487</f>
        <v>3267.875</v>
      </c>
      <c r="W487" s="20" t="n">
        <f aca="false">V487-T487</f>
        <v>3006.445</v>
      </c>
      <c r="X487" s="43" t="n">
        <f aca="false">V487-S487-T487</f>
        <v>2483.585</v>
      </c>
      <c r="Y487" s="177" t="s">
        <v>282</v>
      </c>
      <c r="Z487" s="20" t="s">
        <v>35</v>
      </c>
      <c r="AA487" s="20" t="s">
        <v>18</v>
      </c>
    </row>
    <row r="488" customFormat="false" ht="15" hidden="true" customHeight="false" outlineLevel="0" collapsed="false">
      <c r="A488" s="20" t="s">
        <v>593</v>
      </c>
      <c r="B488" s="143" t="s">
        <v>194</v>
      </c>
      <c r="C488" s="150"/>
      <c r="D488" s="177" t="s">
        <v>282</v>
      </c>
      <c r="E488" s="178" t="n">
        <v>5741569</v>
      </c>
      <c r="F488" s="152"/>
      <c r="G488" s="151" t="n">
        <v>1</v>
      </c>
      <c r="H488" s="145" t="s">
        <v>122</v>
      </c>
      <c r="I488" s="152"/>
      <c r="J488" s="151" t="n">
        <v>14</v>
      </c>
      <c r="K488" s="145" t="n">
        <v>0</v>
      </c>
      <c r="L488" s="153" t="n">
        <v>44</v>
      </c>
      <c r="M488" s="150" t="n">
        <f aca="false">+G488*0.095</f>
        <v>0.095</v>
      </c>
      <c r="N488" s="153" t="n">
        <f aca="false">+L488-M488</f>
        <v>43.905</v>
      </c>
      <c r="O488" s="152" t="n">
        <v>1</v>
      </c>
      <c r="P488" s="153" t="n">
        <f aca="false">+N488*O488</f>
        <v>43.905</v>
      </c>
      <c r="Q488" s="150" t="n">
        <v>19</v>
      </c>
      <c r="R488" s="153" t="n">
        <f aca="false">+P488*Q488</f>
        <v>834.195</v>
      </c>
      <c r="S488" s="154" t="n">
        <f aca="false">+P488*4</f>
        <v>175.62</v>
      </c>
      <c r="T488" s="154" t="n">
        <f aca="false">+P488*2</f>
        <v>87.81</v>
      </c>
      <c r="U488" s="154"/>
      <c r="V488" s="155" t="n">
        <f aca="false">+R488+S488+T488</f>
        <v>1097.625</v>
      </c>
      <c r="W488" s="20" t="n">
        <f aca="false">V488-T488</f>
        <v>1009.815</v>
      </c>
      <c r="X488" s="43" t="n">
        <f aca="false">V488-S488-T488</f>
        <v>834.195</v>
      </c>
      <c r="Y488" s="177" t="s">
        <v>282</v>
      </c>
      <c r="Z488" s="20" t="s">
        <v>35</v>
      </c>
      <c r="AA488" s="20" t="s">
        <v>18</v>
      </c>
    </row>
    <row r="489" customFormat="false" ht="15" hidden="true" customHeight="false" outlineLevel="0" collapsed="false">
      <c r="A489" s="20" t="s">
        <v>593</v>
      </c>
      <c r="B489" s="143" t="s">
        <v>194</v>
      </c>
      <c r="C489" s="150"/>
      <c r="D489" s="177" t="s">
        <v>282</v>
      </c>
      <c r="E489" s="178" t="n">
        <v>5741570</v>
      </c>
      <c r="F489" s="152"/>
      <c r="G489" s="151" t="n">
        <v>1</v>
      </c>
      <c r="H489" s="145" t="s">
        <v>122</v>
      </c>
      <c r="I489" s="152"/>
      <c r="J489" s="151" t="n">
        <v>14</v>
      </c>
      <c r="K489" s="145" t="n">
        <v>0</v>
      </c>
      <c r="L489" s="153" t="n">
        <v>44</v>
      </c>
      <c r="M489" s="150" t="n">
        <f aca="false">+G489*0.095</f>
        <v>0.095</v>
      </c>
      <c r="N489" s="153" t="n">
        <f aca="false">+L489-M489</f>
        <v>43.905</v>
      </c>
      <c r="O489" s="152" t="n">
        <v>1</v>
      </c>
      <c r="P489" s="153" t="n">
        <f aca="false">+N489*O489</f>
        <v>43.905</v>
      </c>
      <c r="Q489" s="150" t="n">
        <v>19</v>
      </c>
      <c r="R489" s="153" t="n">
        <f aca="false">+P489*Q489</f>
        <v>834.195</v>
      </c>
      <c r="S489" s="154" t="n">
        <f aca="false">+P489*4</f>
        <v>175.62</v>
      </c>
      <c r="T489" s="154" t="n">
        <f aca="false">+P489*2</f>
        <v>87.81</v>
      </c>
      <c r="U489" s="154"/>
      <c r="V489" s="155" t="n">
        <f aca="false">+R489+S489+T489</f>
        <v>1097.625</v>
      </c>
      <c r="W489" s="20" t="n">
        <f aca="false">V489-T489</f>
        <v>1009.815</v>
      </c>
      <c r="X489" s="43" t="n">
        <f aca="false">V489-S489-T489</f>
        <v>834.195</v>
      </c>
      <c r="Y489" s="177" t="s">
        <v>282</v>
      </c>
      <c r="Z489" s="20" t="s">
        <v>35</v>
      </c>
      <c r="AA489" s="20" t="s">
        <v>18</v>
      </c>
    </row>
    <row r="490" customFormat="false" ht="15" hidden="true" customHeight="false" outlineLevel="0" collapsed="false">
      <c r="A490" s="20" t="s">
        <v>593</v>
      </c>
      <c r="B490" s="143" t="s">
        <v>194</v>
      </c>
      <c r="C490" s="150"/>
      <c r="D490" s="177" t="s">
        <v>282</v>
      </c>
      <c r="E490" s="179" t="n">
        <v>5741571</v>
      </c>
      <c r="F490" s="152"/>
      <c r="G490" s="151" t="n">
        <v>12</v>
      </c>
      <c r="H490" s="145" t="s">
        <v>122</v>
      </c>
      <c r="I490" s="152"/>
      <c r="J490" s="151" t="n">
        <v>14</v>
      </c>
      <c r="K490" s="145" t="n">
        <v>0</v>
      </c>
      <c r="L490" s="153" t="n">
        <v>599</v>
      </c>
      <c r="M490" s="150" t="n">
        <f aca="false">+G490*0.095</f>
        <v>1.14</v>
      </c>
      <c r="N490" s="153" t="n">
        <f aca="false">+L490-M490</f>
        <v>597.86</v>
      </c>
      <c r="O490" s="152" t="n">
        <v>1</v>
      </c>
      <c r="P490" s="153" t="n">
        <f aca="false">+N490*O490</f>
        <v>597.86</v>
      </c>
      <c r="Q490" s="150" t="n">
        <v>19</v>
      </c>
      <c r="R490" s="153" t="n">
        <f aca="false">+P490*Q490</f>
        <v>11359.34</v>
      </c>
      <c r="S490" s="154" t="n">
        <f aca="false">+P490*4</f>
        <v>2391.44</v>
      </c>
      <c r="T490" s="154" t="n">
        <f aca="false">+P490*2</f>
        <v>1195.72</v>
      </c>
      <c r="U490" s="154"/>
      <c r="V490" s="155" t="n">
        <f aca="false">+R490+S490+T490</f>
        <v>14946.5</v>
      </c>
      <c r="W490" s="20" t="n">
        <f aca="false">V490-T490</f>
        <v>13750.78</v>
      </c>
      <c r="X490" s="43" t="n">
        <f aca="false">V490-S490-T490</f>
        <v>11359.34</v>
      </c>
      <c r="Y490" s="177" t="s">
        <v>282</v>
      </c>
      <c r="Z490" s="20" t="s">
        <v>35</v>
      </c>
      <c r="AA490" s="20" t="s">
        <v>18</v>
      </c>
    </row>
    <row r="491" customFormat="false" ht="15" hidden="true" customHeight="false" outlineLevel="0" collapsed="false">
      <c r="A491" s="20" t="s">
        <v>593</v>
      </c>
      <c r="B491" s="143" t="s">
        <v>194</v>
      </c>
      <c r="C491" s="150"/>
      <c r="D491" s="177" t="s">
        <v>282</v>
      </c>
      <c r="E491" s="178" t="n">
        <v>5741572</v>
      </c>
      <c r="F491" s="152"/>
      <c r="G491" s="151" t="n">
        <v>12</v>
      </c>
      <c r="H491" s="145" t="s">
        <v>122</v>
      </c>
      <c r="I491" s="152"/>
      <c r="J491" s="151" t="n">
        <v>14</v>
      </c>
      <c r="K491" s="145" t="n">
        <v>0</v>
      </c>
      <c r="L491" s="153" t="n">
        <v>549</v>
      </c>
      <c r="M491" s="150" t="n">
        <f aca="false">+G491*0.095</f>
        <v>1.14</v>
      </c>
      <c r="N491" s="153" t="n">
        <f aca="false">+L491-M491</f>
        <v>547.86</v>
      </c>
      <c r="O491" s="152" t="n">
        <v>1</v>
      </c>
      <c r="P491" s="153" t="n">
        <f aca="false">+N491*O491</f>
        <v>547.86</v>
      </c>
      <c r="Q491" s="150" t="n">
        <v>19</v>
      </c>
      <c r="R491" s="153" t="n">
        <f aca="false">+P491*Q491</f>
        <v>10409.34</v>
      </c>
      <c r="S491" s="154" t="n">
        <f aca="false">+P491*4</f>
        <v>2191.44</v>
      </c>
      <c r="T491" s="154" t="n">
        <f aca="false">+P491*2</f>
        <v>1095.72</v>
      </c>
      <c r="U491" s="154"/>
      <c r="V491" s="155" t="n">
        <f aca="false">+R491+S491+T491</f>
        <v>13696.5</v>
      </c>
      <c r="W491" s="20" t="n">
        <f aca="false">V491-T491</f>
        <v>12600.78</v>
      </c>
      <c r="X491" s="43" t="n">
        <f aca="false">V491-S491-T491</f>
        <v>10409.34</v>
      </c>
      <c r="Y491" s="177" t="s">
        <v>282</v>
      </c>
      <c r="Z491" s="20" t="s">
        <v>35</v>
      </c>
      <c r="AA491" s="20" t="s">
        <v>18</v>
      </c>
    </row>
    <row r="492" customFormat="false" ht="15" hidden="true" customHeight="false" outlineLevel="0" collapsed="false">
      <c r="A492" s="20" t="s">
        <v>593</v>
      </c>
      <c r="B492" s="143" t="s">
        <v>194</v>
      </c>
      <c r="C492" s="150"/>
      <c r="D492" s="177" t="s">
        <v>282</v>
      </c>
      <c r="E492" s="178" t="n">
        <v>5741573</v>
      </c>
      <c r="F492" s="152"/>
      <c r="G492" s="151" t="n">
        <v>3</v>
      </c>
      <c r="H492" s="145" t="s">
        <v>122</v>
      </c>
      <c r="I492" s="152"/>
      <c r="J492" s="151" t="n">
        <v>14</v>
      </c>
      <c r="K492" s="145" t="n">
        <v>0</v>
      </c>
      <c r="L492" s="153" t="n">
        <v>125</v>
      </c>
      <c r="M492" s="150" t="n">
        <f aca="false">+G492*0.095</f>
        <v>0.285</v>
      </c>
      <c r="N492" s="153" t="n">
        <f aca="false">+L492-M492</f>
        <v>124.715</v>
      </c>
      <c r="O492" s="152" t="n">
        <v>1</v>
      </c>
      <c r="P492" s="153" t="n">
        <f aca="false">+N492*O492</f>
        <v>124.715</v>
      </c>
      <c r="Q492" s="150" t="n">
        <v>19</v>
      </c>
      <c r="R492" s="153" t="n">
        <f aca="false">+P492*Q492</f>
        <v>2369.585</v>
      </c>
      <c r="S492" s="154" t="n">
        <f aca="false">+P492*4</f>
        <v>498.86</v>
      </c>
      <c r="T492" s="154" t="n">
        <f aca="false">+P492*2</f>
        <v>249.43</v>
      </c>
      <c r="U492" s="154"/>
      <c r="V492" s="155" t="n">
        <f aca="false">+R492+S492+T492</f>
        <v>3117.875</v>
      </c>
      <c r="W492" s="20" t="n">
        <f aca="false">V492-T492</f>
        <v>2868.445</v>
      </c>
      <c r="X492" s="43" t="n">
        <f aca="false">V492-S492-T492</f>
        <v>2369.585</v>
      </c>
      <c r="Y492" s="177" t="s">
        <v>282</v>
      </c>
      <c r="Z492" s="20" t="s">
        <v>35</v>
      </c>
      <c r="AA492" s="20" t="s">
        <v>18</v>
      </c>
    </row>
    <row r="493" customFormat="false" ht="15" hidden="true" customHeight="false" outlineLevel="0" collapsed="false">
      <c r="A493" s="20" t="s">
        <v>593</v>
      </c>
      <c r="B493" s="143" t="s">
        <v>194</v>
      </c>
      <c r="C493" s="150"/>
      <c r="D493" s="177" t="s">
        <v>282</v>
      </c>
      <c r="E493" s="179" t="n">
        <v>5741574</v>
      </c>
      <c r="F493" s="152"/>
      <c r="G493" s="151" t="n">
        <v>8</v>
      </c>
      <c r="H493" s="145" t="s">
        <v>122</v>
      </c>
      <c r="I493" s="152"/>
      <c r="J493" s="151" t="n">
        <v>14</v>
      </c>
      <c r="K493" s="145" t="n">
        <v>0</v>
      </c>
      <c r="L493" s="153" t="n">
        <v>357</v>
      </c>
      <c r="M493" s="150" t="n">
        <f aca="false">+G493*0.095</f>
        <v>0.76</v>
      </c>
      <c r="N493" s="153" t="n">
        <f aca="false">+L493-M493</f>
        <v>356.24</v>
      </c>
      <c r="O493" s="152" t="n">
        <v>1</v>
      </c>
      <c r="P493" s="153" t="n">
        <f aca="false">+N493*O493</f>
        <v>356.24</v>
      </c>
      <c r="Q493" s="150" t="n">
        <v>19</v>
      </c>
      <c r="R493" s="153" t="n">
        <f aca="false">+P493*Q493</f>
        <v>6768.56</v>
      </c>
      <c r="S493" s="154" t="n">
        <f aca="false">+P493*4</f>
        <v>1424.96</v>
      </c>
      <c r="T493" s="154" t="n">
        <f aca="false">+P493*2</f>
        <v>712.48</v>
      </c>
      <c r="U493" s="154"/>
      <c r="V493" s="155" t="n">
        <f aca="false">+R493+S493+T493</f>
        <v>8906</v>
      </c>
      <c r="W493" s="20" t="n">
        <f aca="false">V493-T493</f>
        <v>8193.52</v>
      </c>
      <c r="X493" s="43" t="n">
        <f aca="false">V493-S493-T493</f>
        <v>6768.56</v>
      </c>
      <c r="Y493" s="177" t="s">
        <v>282</v>
      </c>
      <c r="Z493" s="20" t="s">
        <v>35</v>
      </c>
      <c r="AA493" s="20" t="s">
        <v>18</v>
      </c>
    </row>
    <row r="494" customFormat="false" ht="15" hidden="true" customHeight="false" outlineLevel="0" collapsed="false">
      <c r="A494" s="20" t="s">
        <v>593</v>
      </c>
      <c r="B494" s="143" t="s">
        <v>194</v>
      </c>
      <c r="C494" s="150"/>
      <c r="D494" s="177" t="s">
        <v>282</v>
      </c>
      <c r="E494" s="178" t="n">
        <v>5741575</v>
      </c>
      <c r="F494" s="152"/>
      <c r="G494" s="151" t="n">
        <v>8</v>
      </c>
      <c r="H494" s="145" t="s">
        <v>122</v>
      </c>
      <c r="I494" s="152"/>
      <c r="J494" s="151" t="n">
        <v>14</v>
      </c>
      <c r="K494" s="145" t="n">
        <v>0</v>
      </c>
      <c r="L494" s="153" t="n">
        <v>360</v>
      </c>
      <c r="M494" s="150" t="n">
        <f aca="false">+G494*0.095</f>
        <v>0.76</v>
      </c>
      <c r="N494" s="153" t="n">
        <f aca="false">+L494-M494</f>
        <v>359.24</v>
      </c>
      <c r="O494" s="152" t="n">
        <v>1</v>
      </c>
      <c r="P494" s="153" t="n">
        <f aca="false">+N494*O494</f>
        <v>359.24</v>
      </c>
      <c r="Q494" s="150" t="n">
        <v>19</v>
      </c>
      <c r="R494" s="153" t="n">
        <f aca="false">+P494*Q494</f>
        <v>6825.56</v>
      </c>
      <c r="S494" s="154" t="n">
        <f aca="false">+P494*4</f>
        <v>1436.96</v>
      </c>
      <c r="T494" s="154" t="n">
        <f aca="false">+P494*2</f>
        <v>718.48</v>
      </c>
      <c r="U494" s="154"/>
      <c r="V494" s="155" t="n">
        <f aca="false">+R494+S494+T494</f>
        <v>8981</v>
      </c>
      <c r="W494" s="20" t="n">
        <f aca="false">V494-T494</f>
        <v>8262.52</v>
      </c>
      <c r="X494" s="43" t="n">
        <f aca="false">V494-S494-T494</f>
        <v>6825.56</v>
      </c>
      <c r="Y494" s="177" t="s">
        <v>282</v>
      </c>
      <c r="Z494" s="20" t="s">
        <v>35</v>
      </c>
      <c r="AA494" s="20" t="s">
        <v>18</v>
      </c>
    </row>
    <row r="495" customFormat="false" ht="15" hidden="true" customHeight="false" outlineLevel="0" collapsed="false">
      <c r="A495" s="20" t="s">
        <v>593</v>
      </c>
      <c r="B495" s="143" t="s">
        <v>194</v>
      </c>
      <c r="C495" s="150"/>
      <c r="D495" s="177" t="s">
        <v>282</v>
      </c>
      <c r="E495" s="178" t="n">
        <v>5741576</v>
      </c>
      <c r="F495" s="152"/>
      <c r="G495" s="151" t="n">
        <v>3</v>
      </c>
      <c r="H495" s="145" t="s">
        <v>122</v>
      </c>
      <c r="I495" s="152"/>
      <c r="J495" s="151" t="n">
        <v>14</v>
      </c>
      <c r="K495" s="145" t="n">
        <v>0</v>
      </c>
      <c r="L495" s="153" t="n">
        <v>157</v>
      </c>
      <c r="M495" s="150" t="n">
        <f aca="false">+G495*0.095</f>
        <v>0.285</v>
      </c>
      <c r="N495" s="153" t="n">
        <f aca="false">+L495-M495</f>
        <v>156.715</v>
      </c>
      <c r="O495" s="152" t="n">
        <v>1</v>
      </c>
      <c r="P495" s="153" t="n">
        <f aca="false">+N495*O495</f>
        <v>156.715</v>
      </c>
      <c r="Q495" s="150" t="n">
        <v>19</v>
      </c>
      <c r="R495" s="153" t="n">
        <f aca="false">+P495*Q495</f>
        <v>2977.585</v>
      </c>
      <c r="S495" s="154" t="n">
        <f aca="false">+P495*4</f>
        <v>626.86</v>
      </c>
      <c r="T495" s="154" t="n">
        <f aca="false">+P495*2</f>
        <v>313.43</v>
      </c>
      <c r="U495" s="154"/>
      <c r="V495" s="155" t="n">
        <f aca="false">+R495+S495+T495</f>
        <v>3917.875</v>
      </c>
      <c r="W495" s="20" t="n">
        <f aca="false">V495-T495</f>
        <v>3604.445</v>
      </c>
      <c r="X495" s="43" t="n">
        <f aca="false">V495-S495-T495</f>
        <v>2977.585</v>
      </c>
      <c r="Y495" s="177" t="s">
        <v>282</v>
      </c>
      <c r="Z495" s="20" t="s">
        <v>35</v>
      </c>
      <c r="AA495" s="20" t="s">
        <v>18</v>
      </c>
    </row>
    <row r="496" customFormat="false" ht="15" hidden="true" customHeight="false" outlineLevel="0" collapsed="false">
      <c r="A496" s="20" t="s">
        <v>593</v>
      </c>
      <c r="B496" s="143" t="s">
        <v>194</v>
      </c>
      <c r="C496" s="150" t="s">
        <v>419</v>
      </c>
      <c r="D496" s="177"/>
      <c r="E496" s="179" t="n">
        <v>5741577</v>
      </c>
      <c r="F496" s="152"/>
      <c r="G496" s="151" t="n">
        <v>0</v>
      </c>
      <c r="H496" s="152"/>
      <c r="I496" s="152"/>
      <c r="J496" s="151" t="n">
        <v>13</v>
      </c>
      <c r="K496" s="145" t="n">
        <v>0</v>
      </c>
      <c r="L496" s="153"/>
      <c r="M496" s="150" t="n">
        <f aca="false">+G496*0.095</f>
        <v>0</v>
      </c>
      <c r="N496" s="153" t="n">
        <f aca="false">+L496-M496</f>
        <v>0</v>
      </c>
      <c r="O496" s="152"/>
      <c r="P496" s="153" t="n">
        <f aca="false">+N496*O496</f>
        <v>0</v>
      </c>
      <c r="Q496" s="150"/>
      <c r="R496" s="153" t="n">
        <f aca="false">+P496*Q496</f>
        <v>0</v>
      </c>
      <c r="S496" s="154"/>
      <c r="T496" s="154"/>
      <c r="U496" s="154"/>
      <c r="V496" s="156"/>
      <c r="W496" s="20" t="n">
        <f aca="false">V496-T496</f>
        <v>0</v>
      </c>
      <c r="X496" s="43" t="n">
        <f aca="false">V496-S496-T496</f>
        <v>0</v>
      </c>
      <c r="Y496" s="177"/>
    </row>
    <row r="497" customFormat="false" ht="15" hidden="false" customHeight="false" outlineLevel="0" collapsed="false">
      <c r="A497" s="20" t="s">
        <v>593</v>
      </c>
      <c r="B497" s="143" t="s">
        <v>194</v>
      </c>
      <c r="C497" s="150"/>
      <c r="D497" s="177" t="s">
        <v>282</v>
      </c>
      <c r="E497" s="178" t="n">
        <v>5741578</v>
      </c>
      <c r="F497" s="152"/>
      <c r="G497" s="151" t="n">
        <v>8</v>
      </c>
      <c r="H497" s="145" t="s">
        <v>33</v>
      </c>
      <c r="I497" s="152"/>
      <c r="J497" s="151" t="n">
        <v>25</v>
      </c>
      <c r="K497" s="145" t="n">
        <v>0</v>
      </c>
      <c r="L497" s="153" t="n">
        <v>398</v>
      </c>
      <c r="M497" s="150" t="n">
        <f aca="false">+G497*0.095</f>
        <v>0.76</v>
      </c>
      <c r="N497" s="153" t="n">
        <f aca="false">+L497-M497</f>
        <v>397.24</v>
      </c>
      <c r="O497" s="152" t="n">
        <v>1</v>
      </c>
      <c r="P497" s="153" t="n">
        <f aca="false">+N497*O497</f>
        <v>397.24</v>
      </c>
      <c r="Q497" s="150" t="n">
        <v>16</v>
      </c>
      <c r="R497" s="153" t="n">
        <f aca="false">+P497*Q497</f>
        <v>6355.84</v>
      </c>
      <c r="S497" s="154" t="n">
        <f aca="false">+P497*3</f>
        <v>1191.72</v>
      </c>
      <c r="T497" s="154" t="n">
        <f aca="false">+P497*2</f>
        <v>794.48</v>
      </c>
      <c r="U497" s="154"/>
      <c r="V497" s="155" t="n">
        <f aca="false">+R497+S497+T497</f>
        <v>8342.04</v>
      </c>
      <c r="W497" s="20" t="n">
        <f aca="false">V497-T497</f>
        <v>7547.56</v>
      </c>
      <c r="X497" s="43" t="n">
        <f aca="false">V497-S497-T497</f>
        <v>6355.84</v>
      </c>
      <c r="Y497" s="177" t="s">
        <v>282</v>
      </c>
      <c r="Z497" s="20" t="s">
        <v>35</v>
      </c>
      <c r="AA497" s="20" t="s">
        <v>18</v>
      </c>
    </row>
    <row r="498" customFormat="false" ht="15" hidden="false" customHeight="false" outlineLevel="0" collapsed="false">
      <c r="A498" s="20" t="s">
        <v>593</v>
      </c>
      <c r="B498" s="143" t="s">
        <v>194</v>
      </c>
      <c r="C498" s="150"/>
      <c r="D498" s="177" t="s">
        <v>282</v>
      </c>
      <c r="E498" s="178" t="n">
        <v>5741579</v>
      </c>
      <c r="F498" s="152"/>
      <c r="G498" s="151" t="n">
        <v>5</v>
      </c>
      <c r="H498" s="145" t="s">
        <v>33</v>
      </c>
      <c r="I498" s="152"/>
      <c r="J498" s="151" t="n">
        <v>25</v>
      </c>
      <c r="K498" s="145" t="n">
        <v>0</v>
      </c>
      <c r="L498" s="153" t="n">
        <v>244</v>
      </c>
      <c r="M498" s="150" t="n">
        <f aca="false">+G498*0.095</f>
        <v>0.475</v>
      </c>
      <c r="N498" s="153" t="n">
        <f aca="false">+L498-M498</f>
        <v>243.525</v>
      </c>
      <c r="O498" s="152" t="n">
        <v>1</v>
      </c>
      <c r="P498" s="153" t="n">
        <f aca="false">+N498*O498</f>
        <v>243.525</v>
      </c>
      <c r="Q498" s="150" t="n">
        <v>16</v>
      </c>
      <c r="R498" s="153" t="n">
        <f aca="false">+P498*Q498</f>
        <v>3896.4</v>
      </c>
      <c r="S498" s="154" t="n">
        <f aca="false">+P498*3</f>
        <v>730.575</v>
      </c>
      <c r="T498" s="154" t="n">
        <f aca="false">+P498*2</f>
        <v>487.05</v>
      </c>
      <c r="U498" s="154"/>
      <c r="V498" s="155" t="n">
        <f aca="false">+R498+S498+T498</f>
        <v>5114.025</v>
      </c>
      <c r="W498" s="20" t="n">
        <f aca="false">V498-T498</f>
        <v>4626.975</v>
      </c>
      <c r="X498" s="43" t="n">
        <f aca="false">V498-S498-T498</f>
        <v>3896.4</v>
      </c>
      <c r="Y498" s="177" t="s">
        <v>282</v>
      </c>
      <c r="Z498" s="20" t="s">
        <v>35</v>
      </c>
      <c r="AA498" s="20" t="s">
        <v>18</v>
      </c>
    </row>
    <row r="499" customFormat="false" ht="15" hidden="false" customHeight="false" outlineLevel="0" collapsed="false">
      <c r="A499" s="20" t="s">
        <v>593</v>
      </c>
      <c r="B499" s="143" t="s">
        <v>194</v>
      </c>
      <c r="C499" s="150"/>
      <c r="D499" s="177" t="s">
        <v>282</v>
      </c>
      <c r="E499" s="179" t="n">
        <v>5741580</v>
      </c>
      <c r="F499" s="152"/>
      <c r="G499" s="151" t="n">
        <v>4</v>
      </c>
      <c r="H499" s="145" t="s">
        <v>33</v>
      </c>
      <c r="I499" s="152"/>
      <c r="J499" s="151" t="n">
        <v>25</v>
      </c>
      <c r="K499" s="145" t="n">
        <v>0</v>
      </c>
      <c r="L499" s="153" t="n">
        <v>202</v>
      </c>
      <c r="M499" s="150" t="n">
        <f aca="false">+G499*0.095</f>
        <v>0.38</v>
      </c>
      <c r="N499" s="153" t="n">
        <f aca="false">+L499-M499</f>
        <v>201.62</v>
      </c>
      <c r="O499" s="152" t="n">
        <v>1</v>
      </c>
      <c r="P499" s="153" t="n">
        <f aca="false">+N499*O499</f>
        <v>201.62</v>
      </c>
      <c r="Q499" s="150" t="n">
        <v>16</v>
      </c>
      <c r="R499" s="153" t="n">
        <f aca="false">+P499*Q499</f>
        <v>3225.92</v>
      </c>
      <c r="S499" s="154" t="n">
        <f aca="false">+P499*3</f>
        <v>604.86</v>
      </c>
      <c r="T499" s="154" t="n">
        <f aca="false">+P499*2</f>
        <v>403.24</v>
      </c>
      <c r="U499" s="154"/>
      <c r="V499" s="155" t="n">
        <f aca="false">+R499+S499+T499</f>
        <v>4234.02</v>
      </c>
      <c r="W499" s="20" t="n">
        <f aca="false">V499-T499</f>
        <v>3830.78</v>
      </c>
      <c r="X499" s="43" t="n">
        <f aca="false">V499-S499-T499</f>
        <v>3225.92</v>
      </c>
      <c r="Y499" s="177" t="s">
        <v>282</v>
      </c>
      <c r="Z499" s="20" t="s">
        <v>35</v>
      </c>
      <c r="AA499" s="20" t="s">
        <v>18</v>
      </c>
    </row>
    <row r="500" customFormat="false" ht="15" hidden="false" customHeight="false" outlineLevel="0" collapsed="false">
      <c r="A500" s="20" t="s">
        <v>593</v>
      </c>
      <c r="B500" s="143" t="s">
        <v>194</v>
      </c>
      <c r="C500" s="150"/>
      <c r="D500" s="177" t="s">
        <v>282</v>
      </c>
      <c r="E500" s="178" t="n">
        <v>5741581</v>
      </c>
      <c r="F500" s="152"/>
      <c r="G500" s="151" t="n">
        <v>1</v>
      </c>
      <c r="H500" s="145" t="s">
        <v>33</v>
      </c>
      <c r="I500" s="152"/>
      <c r="J500" s="151" t="n">
        <v>25</v>
      </c>
      <c r="K500" s="145" t="n">
        <v>0</v>
      </c>
      <c r="L500" s="153" t="n">
        <v>55</v>
      </c>
      <c r="M500" s="150" t="n">
        <f aca="false">+G500*0.095</f>
        <v>0.095</v>
      </c>
      <c r="N500" s="153" t="n">
        <f aca="false">+L500-M500</f>
        <v>54.905</v>
      </c>
      <c r="O500" s="152" t="n">
        <v>1</v>
      </c>
      <c r="P500" s="153" t="n">
        <f aca="false">+N500*O500</f>
        <v>54.905</v>
      </c>
      <c r="Q500" s="150" t="n">
        <v>16</v>
      </c>
      <c r="R500" s="153" t="n">
        <f aca="false">+P500*Q500</f>
        <v>878.48</v>
      </c>
      <c r="S500" s="154" t="n">
        <f aca="false">+P500*3</f>
        <v>164.715</v>
      </c>
      <c r="T500" s="154" t="n">
        <f aca="false">+P500*2</f>
        <v>109.81</v>
      </c>
      <c r="U500" s="154"/>
      <c r="V500" s="155" t="n">
        <f aca="false">+R500+S500+T500</f>
        <v>1153.005</v>
      </c>
      <c r="W500" s="20" t="n">
        <f aca="false">V500-T500</f>
        <v>1043.195</v>
      </c>
      <c r="X500" s="43" t="n">
        <f aca="false">V500-S500-T500</f>
        <v>878.48</v>
      </c>
      <c r="Y500" s="177" t="s">
        <v>282</v>
      </c>
      <c r="Z500" s="20" t="s">
        <v>35</v>
      </c>
      <c r="AA500" s="20" t="s">
        <v>18</v>
      </c>
    </row>
    <row r="501" customFormat="false" ht="15" hidden="false" customHeight="false" outlineLevel="0" collapsed="false">
      <c r="A501" s="20" t="s">
        <v>593</v>
      </c>
      <c r="B501" s="143" t="s">
        <v>194</v>
      </c>
      <c r="C501" s="150"/>
      <c r="D501" s="177" t="s">
        <v>282</v>
      </c>
      <c r="E501" s="178" t="n">
        <v>5741582</v>
      </c>
      <c r="F501" s="152"/>
      <c r="G501" s="151" t="n">
        <v>19</v>
      </c>
      <c r="H501" s="145" t="s">
        <v>33</v>
      </c>
      <c r="I501" s="152"/>
      <c r="J501" s="151" t="n">
        <v>25</v>
      </c>
      <c r="K501" s="145" t="n">
        <v>0</v>
      </c>
      <c r="L501" s="153" t="n">
        <v>980</v>
      </c>
      <c r="M501" s="150" t="n">
        <f aca="false">+G501*0.095</f>
        <v>1.805</v>
      </c>
      <c r="N501" s="153" t="n">
        <f aca="false">+L501-M501</f>
        <v>978.195</v>
      </c>
      <c r="O501" s="152" t="n">
        <v>1</v>
      </c>
      <c r="P501" s="153" t="n">
        <f aca="false">+N501*O501</f>
        <v>978.195</v>
      </c>
      <c r="Q501" s="150" t="n">
        <v>16</v>
      </c>
      <c r="R501" s="153" t="n">
        <f aca="false">+P501*Q501</f>
        <v>15651.12</v>
      </c>
      <c r="S501" s="154" t="n">
        <f aca="false">+P501*3</f>
        <v>2934.585</v>
      </c>
      <c r="T501" s="154" t="n">
        <f aca="false">+P501*2</f>
        <v>1956.39</v>
      </c>
      <c r="U501" s="154"/>
      <c r="V501" s="155" t="n">
        <f aca="false">+R501+S501+T501</f>
        <v>20542.095</v>
      </c>
      <c r="W501" s="20" t="n">
        <f aca="false">V501-T501</f>
        <v>18585.705</v>
      </c>
      <c r="X501" s="43" t="n">
        <f aca="false">V501-S501-T501</f>
        <v>15651.12</v>
      </c>
      <c r="Y501" s="177" t="s">
        <v>282</v>
      </c>
      <c r="Z501" s="20" t="s">
        <v>35</v>
      </c>
      <c r="AA501" s="20" t="s">
        <v>18</v>
      </c>
    </row>
    <row r="502" customFormat="false" ht="15" hidden="false" customHeight="false" outlineLevel="0" collapsed="false">
      <c r="A502" s="20" t="s">
        <v>593</v>
      </c>
      <c r="B502" s="143" t="s">
        <v>194</v>
      </c>
      <c r="C502" s="150"/>
      <c r="D502" s="177" t="s">
        <v>282</v>
      </c>
      <c r="E502" s="179" t="n">
        <v>5741583</v>
      </c>
      <c r="F502" s="152"/>
      <c r="G502" s="151" t="n">
        <v>8</v>
      </c>
      <c r="H502" s="145" t="s">
        <v>33</v>
      </c>
      <c r="I502" s="152"/>
      <c r="J502" s="151" t="n">
        <v>25</v>
      </c>
      <c r="K502" s="145" t="n">
        <v>0</v>
      </c>
      <c r="L502" s="153" t="n">
        <v>426</v>
      </c>
      <c r="M502" s="150" t="n">
        <f aca="false">+G502*0.095</f>
        <v>0.76</v>
      </c>
      <c r="N502" s="153" t="n">
        <f aca="false">+L502-M502</f>
        <v>425.24</v>
      </c>
      <c r="O502" s="152" t="n">
        <v>1</v>
      </c>
      <c r="P502" s="153" t="n">
        <f aca="false">+N502*O502</f>
        <v>425.24</v>
      </c>
      <c r="Q502" s="150" t="n">
        <v>16</v>
      </c>
      <c r="R502" s="153" t="n">
        <f aca="false">+P502*Q502</f>
        <v>6803.84</v>
      </c>
      <c r="S502" s="154" t="n">
        <f aca="false">+P502*3</f>
        <v>1275.72</v>
      </c>
      <c r="T502" s="154" t="n">
        <f aca="false">+P502*2</f>
        <v>850.48</v>
      </c>
      <c r="U502" s="154"/>
      <c r="V502" s="155" t="n">
        <f aca="false">+R502+S502+T502</f>
        <v>8930.04</v>
      </c>
      <c r="W502" s="20" t="n">
        <f aca="false">V502-T502</f>
        <v>8079.56</v>
      </c>
      <c r="X502" s="43" t="n">
        <f aca="false">V502-S502-T502</f>
        <v>6803.84</v>
      </c>
      <c r="Y502" s="177" t="s">
        <v>282</v>
      </c>
      <c r="Z502" s="20" t="s">
        <v>35</v>
      </c>
      <c r="AA502" s="20" t="s">
        <v>18</v>
      </c>
    </row>
    <row r="503" customFormat="false" ht="15" hidden="false" customHeight="false" outlineLevel="0" collapsed="false">
      <c r="A503" s="20" t="s">
        <v>593</v>
      </c>
      <c r="B503" s="143" t="s">
        <v>194</v>
      </c>
      <c r="C503" s="150"/>
      <c r="D503" s="177" t="s">
        <v>282</v>
      </c>
      <c r="E503" s="178" t="n">
        <v>5741584</v>
      </c>
      <c r="F503" s="152"/>
      <c r="G503" s="151" t="n">
        <v>4</v>
      </c>
      <c r="H503" s="145" t="s">
        <v>33</v>
      </c>
      <c r="I503" s="152"/>
      <c r="J503" s="151" t="n">
        <v>25</v>
      </c>
      <c r="K503" s="145" t="n">
        <v>0</v>
      </c>
      <c r="L503" s="153" t="n">
        <v>203</v>
      </c>
      <c r="M503" s="150" t="n">
        <f aca="false">+G503*0.095</f>
        <v>0.38</v>
      </c>
      <c r="N503" s="153" t="n">
        <f aca="false">+L503-M503</f>
        <v>202.62</v>
      </c>
      <c r="O503" s="152" t="n">
        <v>1</v>
      </c>
      <c r="P503" s="153" t="n">
        <f aca="false">+N503*O503</f>
        <v>202.62</v>
      </c>
      <c r="Q503" s="150" t="n">
        <v>16</v>
      </c>
      <c r="R503" s="153" t="n">
        <f aca="false">+P503*Q503</f>
        <v>3241.92</v>
      </c>
      <c r="S503" s="154" t="n">
        <f aca="false">+P503*3</f>
        <v>607.86</v>
      </c>
      <c r="T503" s="154" t="n">
        <f aca="false">+P503*2</f>
        <v>405.24</v>
      </c>
      <c r="U503" s="154"/>
      <c r="V503" s="155" t="n">
        <f aca="false">+R503+S503+T503</f>
        <v>4255.02</v>
      </c>
      <c r="W503" s="20" t="n">
        <f aca="false">V503-T503</f>
        <v>3849.78</v>
      </c>
      <c r="X503" s="43" t="n">
        <f aca="false">V503-S503-T503</f>
        <v>3241.92</v>
      </c>
      <c r="Y503" s="177" t="s">
        <v>282</v>
      </c>
      <c r="Z503" s="20" t="s">
        <v>35</v>
      </c>
      <c r="AA503" s="20" t="s">
        <v>18</v>
      </c>
    </row>
    <row r="504" customFormat="false" ht="15" hidden="false" customHeight="false" outlineLevel="0" collapsed="false">
      <c r="A504" s="20" t="s">
        <v>593</v>
      </c>
      <c r="B504" s="143" t="s">
        <v>194</v>
      </c>
      <c r="C504" s="150"/>
      <c r="D504" s="177" t="s">
        <v>282</v>
      </c>
      <c r="E504" s="179" t="n">
        <v>5741586</v>
      </c>
      <c r="F504" s="152"/>
      <c r="G504" s="151" t="n">
        <v>3</v>
      </c>
      <c r="H504" s="145" t="s">
        <v>33</v>
      </c>
      <c r="I504" s="152"/>
      <c r="J504" s="151" t="n">
        <v>25</v>
      </c>
      <c r="K504" s="145" t="n">
        <v>0</v>
      </c>
      <c r="L504" s="153" t="n">
        <v>156</v>
      </c>
      <c r="M504" s="150" t="n">
        <f aca="false">+G504*0.095</f>
        <v>0.285</v>
      </c>
      <c r="N504" s="153" t="n">
        <f aca="false">+L504-M504</f>
        <v>155.715</v>
      </c>
      <c r="O504" s="152" t="n">
        <v>1</v>
      </c>
      <c r="P504" s="153" t="n">
        <f aca="false">+N504*O504</f>
        <v>155.715</v>
      </c>
      <c r="Q504" s="150" t="n">
        <v>16</v>
      </c>
      <c r="R504" s="153" t="n">
        <f aca="false">+P504*Q504</f>
        <v>2491.44</v>
      </c>
      <c r="S504" s="154" t="n">
        <f aca="false">+P504*3</f>
        <v>467.145</v>
      </c>
      <c r="T504" s="154" t="n">
        <f aca="false">+P504*2</f>
        <v>311.43</v>
      </c>
      <c r="U504" s="154"/>
      <c r="V504" s="155" t="n">
        <f aca="false">+R504+S504+T504</f>
        <v>3270.015</v>
      </c>
      <c r="W504" s="20" t="n">
        <f aca="false">V504-T504</f>
        <v>2958.585</v>
      </c>
      <c r="X504" s="43" t="n">
        <f aca="false">V504-S504-T504</f>
        <v>2491.44</v>
      </c>
      <c r="Y504" s="177" t="s">
        <v>282</v>
      </c>
      <c r="Z504" s="20" t="s">
        <v>35</v>
      </c>
      <c r="AA504" s="20" t="s">
        <v>18</v>
      </c>
    </row>
    <row r="505" customFormat="false" ht="15" hidden="false" customHeight="false" outlineLevel="0" collapsed="false">
      <c r="A505" s="20" t="s">
        <v>593</v>
      </c>
      <c r="B505" s="143" t="s">
        <v>194</v>
      </c>
      <c r="C505" s="150"/>
      <c r="D505" s="177" t="s">
        <v>282</v>
      </c>
      <c r="E505" s="178" t="n">
        <v>5741587</v>
      </c>
      <c r="F505" s="152"/>
      <c r="G505" s="151" t="n">
        <v>1</v>
      </c>
      <c r="H505" s="145" t="s">
        <v>33</v>
      </c>
      <c r="I505" s="152"/>
      <c r="J505" s="151" t="n">
        <v>25</v>
      </c>
      <c r="K505" s="145" t="n">
        <v>0</v>
      </c>
      <c r="L505" s="153" t="n">
        <v>45</v>
      </c>
      <c r="M505" s="150" t="n">
        <f aca="false">+G505*0.095</f>
        <v>0.095</v>
      </c>
      <c r="N505" s="153" t="n">
        <f aca="false">+L505-M505</f>
        <v>44.905</v>
      </c>
      <c r="O505" s="152" t="n">
        <v>1</v>
      </c>
      <c r="P505" s="153" t="n">
        <f aca="false">+N505*O505</f>
        <v>44.905</v>
      </c>
      <c r="Q505" s="150" t="n">
        <v>16</v>
      </c>
      <c r="R505" s="153" t="n">
        <f aca="false">+P505*Q505</f>
        <v>718.48</v>
      </c>
      <c r="S505" s="154" t="n">
        <f aca="false">+P505*3</f>
        <v>134.715</v>
      </c>
      <c r="T505" s="154" t="n">
        <f aca="false">+P505*2</f>
        <v>89.81</v>
      </c>
      <c r="U505" s="154"/>
      <c r="V505" s="155" t="n">
        <f aca="false">+R505+S505+T505</f>
        <v>943.005</v>
      </c>
      <c r="W505" s="20" t="n">
        <f aca="false">V505-T505</f>
        <v>853.195</v>
      </c>
      <c r="X505" s="43" t="n">
        <f aca="false">V505-S505-T505</f>
        <v>718.48</v>
      </c>
      <c r="Y505" s="177" t="s">
        <v>282</v>
      </c>
      <c r="Z505" s="20" t="s">
        <v>35</v>
      </c>
      <c r="AA505" s="20" t="s">
        <v>18</v>
      </c>
    </row>
    <row r="506" customFormat="false" ht="15" hidden="false" customHeight="false" outlineLevel="0" collapsed="false">
      <c r="A506" s="20" t="s">
        <v>593</v>
      </c>
      <c r="B506" s="143" t="s">
        <v>194</v>
      </c>
      <c r="C506" s="150"/>
      <c r="D506" s="177" t="s">
        <v>282</v>
      </c>
      <c r="E506" s="178" t="n">
        <v>5741588</v>
      </c>
      <c r="F506" s="152"/>
      <c r="G506" s="151" t="n">
        <v>3</v>
      </c>
      <c r="H506" s="145" t="s">
        <v>33</v>
      </c>
      <c r="I506" s="152"/>
      <c r="J506" s="151" t="n">
        <v>25</v>
      </c>
      <c r="K506" s="145" t="n">
        <v>0</v>
      </c>
      <c r="L506" s="153" t="n">
        <v>156</v>
      </c>
      <c r="M506" s="150" t="n">
        <f aca="false">+G506*0.095</f>
        <v>0.285</v>
      </c>
      <c r="N506" s="153" t="n">
        <f aca="false">+L506-M506</f>
        <v>155.715</v>
      </c>
      <c r="O506" s="152" t="n">
        <v>1</v>
      </c>
      <c r="P506" s="153" t="n">
        <f aca="false">+N506*O506</f>
        <v>155.715</v>
      </c>
      <c r="Q506" s="150" t="n">
        <v>16</v>
      </c>
      <c r="R506" s="153" t="n">
        <f aca="false">+P506*Q506</f>
        <v>2491.44</v>
      </c>
      <c r="S506" s="154" t="n">
        <f aca="false">+P506*3</f>
        <v>467.145</v>
      </c>
      <c r="T506" s="154" t="n">
        <f aca="false">+P506*2</f>
        <v>311.43</v>
      </c>
      <c r="U506" s="154"/>
      <c r="V506" s="155" t="n">
        <f aca="false">+R506+S506+T506</f>
        <v>3270.015</v>
      </c>
      <c r="W506" s="20" t="n">
        <f aca="false">V506-T506</f>
        <v>2958.585</v>
      </c>
      <c r="X506" s="43" t="n">
        <f aca="false">V506-S506-T506</f>
        <v>2491.44</v>
      </c>
      <c r="Y506" s="177" t="s">
        <v>282</v>
      </c>
      <c r="Z506" s="20" t="s">
        <v>35</v>
      </c>
      <c r="AA506" s="20" t="s">
        <v>18</v>
      </c>
    </row>
    <row r="507" customFormat="false" ht="15" hidden="false" customHeight="false" outlineLevel="0" collapsed="false">
      <c r="A507" s="20" t="s">
        <v>593</v>
      </c>
      <c r="B507" s="143" t="s">
        <v>194</v>
      </c>
      <c r="C507" s="150"/>
      <c r="D507" s="177" t="s">
        <v>282</v>
      </c>
      <c r="E507" s="179" t="n">
        <v>5741589</v>
      </c>
      <c r="F507" s="152"/>
      <c r="G507" s="151" t="n">
        <v>4</v>
      </c>
      <c r="H507" s="145" t="s">
        <v>33</v>
      </c>
      <c r="I507" s="152"/>
      <c r="J507" s="151" t="n">
        <v>25</v>
      </c>
      <c r="K507" s="145" t="n">
        <v>0</v>
      </c>
      <c r="L507" s="153" t="n">
        <v>216</v>
      </c>
      <c r="M507" s="150" t="n">
        <f aca="false">+G507*0.095</f>
        <v>0.38</v>
      </c>
      <c r="N507" s="153" t="n">
        <f aca="false">+L507-M507</f>
        <v>215.62</v>
      </c>
      <c r="O507" s="152" t="n">
        <v>1</v>
      </c>
      <c r="P507" s="153" t="n">
        <f aca="false">+N507*O507</f>
        <v>215.62</v>
      </c>
      <c r="Q507" s="150" t="n">
        <v>16</v>
      </c>
      <c r="R507" s="153" t="n">
        <f aca="false">+P507*Q507</f>
        <v>3449.92</v>
      </c>
      <c r="S507" s="154" t="n">
        <f aca="false">+P507*3</f>
        <v>646.86</v>
      </c>
      <c r="T507" s="154" t="n">
        <f aca="false">+P507*2</f>
        <v>431.24</v>
      </c>
      <c r="U507" s="154"/>
      <c r="V507" s="155" t="n">
        <f aca="false">+R507+S507+T507</f>
        <v>4528.02</v>
      </c>
      <c r="W507" s="20" t="n">
        <f aca="false">V507-T507</f>
        <v>4096.78</v>
      </c>
      <c r="X507" s="43" t="n">
        <f aca="false">V507-S507-T507</f>
        <v>3449.92</v>
      </c>
      <c r="Y507" s="177" t="s">
        <v>282</v>
      </c>
      <c r="Z507" s="20" t="s">
        <v>35</v>
      </c>
      <c r="AA507" s="20" t="s">
        <v>18</v>
      </c>
    </row>
    <row r="508" customFormat="false" ht="15" hidden="false" customHeight="false" outlineLevel="0" collapsed="false">
      <c r="A508" s="20" t="s">
        <v>593</v>
      </c>
      <c r="B508" s="143" t="s">
        <v>194</v>
      </c>
      <c r="C508" s="150"/>
      <c r="D508" s="177" t="s">
        <v>282</v>
      </c>
      <c r="E508" s="178" t="n">
        <v>5741590</v>
      </c>
      <c r="F508" s="152"/>
      <c r="G508" s="151" t="n">
        <v>12</v>
      </c>
      <c r="H508" s="145" t="s">
        <v>33</v>
      </c>
      <c r="I508" s="152"/>
      <c r="J508" s="151" t="n">
        <v>25</v>
      </c>
      <c r="K508" s="145" t="n">
        <v>0</v>
      </c>
      <c r="L508" s="153" t="n">
        <v>674</v>
      </c>
      <c r="M508" s="150" t="n">
        <f aca="false">+G508*0.095</f>
        <v>1.14</v>
      </c>
      <c r="N508" s="153" t="n">
        <f aca="false">+L508-M508</f>
        <v>672.86</v>
      </c>
      <c r="O508" s="152" t="n">
        <v>1</v>
      </c>
      <c r="P508" s="153" t="n">
        <f aca="false">+N508*O508</f>
        <v>672.86</v>
      </c>
      <c r="Q508" s="150" t="n">
        <v>16</v>
      </c>
      <c r="R508" s="153" t="n">
        <f aca="false">+P508*Q508</f>
        <v>10765.76</v>
      </c>
      <c r="S508" s="154" t="n">
        <f aca="false">+P508*3</f>
        <v>2018.58</v>
      </c>
      <c r="T508" s="154" t="n">
        <f aca="false">+P508*2</f>
        <v>1345.72</v>
      </c>
      <c r="U508" s="154"/>
      <c r="V508" s="155" t="n">
        <f aca="false">+R508+S508+T508</f>
        <v>14130.06</v>
      </c>
      <c r="W508" s="20" t="n">
        <f aca="false">V508-T508</f>
        <v>12784.34</v>
      </c>
      <c r="X508" s="43" t="n">
        <f aca="false">V508-S508-T508</f>
        <v>10765.76</v>
      </c>
      <c r="Y508" s="177" t="s">
        <v>282</v>
      </c>
      <c r="Z508" s="20" t="s">
        <v>35</v>
      </c>
      <c r="AA508" s="20" t="s">
        <v>18</v>
      </c>
    </row>
    <row r="509" customFormat="false" ht="15" hidden="false" customHeight="false" outlineLevel="0" collapsed="false">
      <c r="A509" s="20" t="s">
        <v>593</v>
      </c>
      <c r="B509" s="143" t="s">
        <v>194</v>
      </c>
      <c r="C509" s="150"/>
      <c r="D509" s="177" t="s">
        <v>282</v>
      </c>
      <c r="E509" s="178" t="n">
        <v>5741591</v>
      </c>
      <c r="F509" s="152"/>
      <c r="G509" s="151" t="n">
        <v>15</v>
      </c>
      <c r="H509" s="145" t="s">
        <v>33</v>
      </c>
      <c r="I509" s="152"/>
      <c r="J509" s="151" t="n">
        <v>25</v>
      </c>
      <c r="K509" s="145" t="n">
        <v>0</v>
      </c>
      <c r="L509" s="153" t="n">
        <v>740</v>
      </c>
      <c r="M509" s="150" t="n">
        <f aca="false">+G509*0.095</f>
        <v>1.425</v>
      </c>
      <c r="N509" s="153" t="n">
        <f aca="false">+L509-M509</f>
        <v>738.575</v>
      </c>
      <c r="O509" s="152" t="n">
        <v>1</v>
      </c>
      <c r="P509" s="153" t="n">
        <f aca="false">+N509*O509</f>
        <v>738.575</v>
      </c>
      <c r="Q509" s="150" t="n">
        <v>16</v>
      </c>
      <c r="R509" s="153" t="n">
        <f aca="false">+P509*Q509</f>
        <v>11817.2</v>
      </c>
      <c r="S509" s="154" t="n">
        <f aca="false">+P509*3</f>
        <v>2215.725</v>
      </c>
      <c r="T509" s="154" t="n">
        <f aca="false">+P509*2</f>
        <v>1477.15</v>
      </c>
      <c r="U509" s="154"/>
      <c r="V509" s="155" t="n">
        <f aca="false">+R509+S509+T509</f>
        <v>15510.075</v>
      </c>
      <c r="W509" s="20" t="n">
        <f aca="false">V509-T509</f>
        <v>14032.925</v>
      </c>
      <c r="X509" s="43" t="n">
        <f aca="false">V509-S509-T509</f>
        <v>11817.2</v>
      </c>
      <c r="Y509" s="177" t="s">
        <v>282</v>
      </c>
      <c r="Z509" s="20" t="s">
        <v>35</v>
      </c>
      <c r="AA509" s="20" t="s">
        <v>18</v>
      </c>
    </row>
    <row r="510" customFormat="false" ht="15" hidden="false" customHeight="false" outlineLevel="0" collapsed="false">
      <c r="A510" s="20" t="s">
        <v>593</v>
      </c>
      <c r="B510" s="143" t="s">
        <v>194</v>
      </c>
      <c r="C510" s="150"/>
      <c r="D510" s="177" t="s">
        <v>282</v>
      </c>
      <c r="E510" s="179" t="n">
        <v>5741592</v>
      </c>
      <c r="F510" s="152"/>
      <c r="G510" s="151" t="n">
        <v>4</v>
      </c>
      <c r="H510" s="145" t="s">
        <v>33</v>
      </c>
      <c r="I510" s="152"/>
      <c r="J510" s="151" t="n">
        <v>25</v>
      </c>
      <c r="K510" s="145" t="n">
        <v>0</v>
      </c>
      <c r="L510" s="153" t="n">
        <v>199</v>
      </c>
      <c r="M510" s="150" t="n">
        <f aca="false">+G510*0.095</f>
        <v>0.38</v>
      </c>
      <c r="N510" s="153" t="n">
        <f aca="false">+L510-M510</f>
        <v>198.62</v>
      </c>
      <c r="O510" s="152" t="n">
        <v>1</v>
      </c>
      <c r="P510" s="153" t="n">
        <f aca="false">+N510*O510</f>
        <v>198.62</v>
      </c>
      <c r="Q510" s="150" t="n">
        <v>16</v>
      </c>
      <c r="R510" s="153" t="n">
        <f aca="false">+P510*Q510</f>
        <v>3177.92</v>
      </c>
      <c r="S510" s="154" t="n">
        <f aca="false">+P510*3</f>
        <v>595.86</v>
      </c>
      <c r="T510" s="154" t="n">
        <f aca="false">+P510*2</f>
        <v>397.24</v>
      </c>
      <c r="U510" s="154"/>
      <c r="V510" s="155" t="n">
        <f aca="false">+R510+S510+T510</f>
        <v>4171.02</v>
      </c>
      <c r="W510" s="20" t="n">
        <f aca="false">V510-T510</f>
        <v>3773.78</v>
      </c>
      <c r="X510" s="43" t="n">
        <f aca="false">V510-S510-T510</f>
        <v>3177.92</v>
      </c>
      <c r="Y510" s="177" t="s">
        <v>282</v>
      </c>
      <c r="Z510" s="20" t="s">
        <v>35</v>
      </c>
      <c r="AA510" s="20" t="s">
        <v>18</v>
      </c>
    </row>
    <row r="511" customFormat="false" ht="15" hidden="true" customHeight="false" outlineLevel="0" collapsed="false">
      <c r="A511" s="20" t="s">
        <v>593</v>
      </c>
      <c r="B511" s="143" t="s">
        <v>194</v>
      </c>
      <c r="C511" s="150"/>
      <c r="D511" s="177" t="s">
        <v>282</v>
      </c>
      <c r="E511" s="178" t="n">
        <v>5741593</v>
      </c>
      <c r="F511" s="152"/>
      <c r="G511" s="151" t="n">
        <v>2</v>
      </c>
      <c r="H511" s="145" t="s">
        <v>122</v>
      </c>
      <c r="I511" s="152"/>
      <c r="J511" s="151" t="n">
        <v>14</v>
      </c>
      <c r="K511" s="145" t="n">
        <v>0</v>
      </c>
      <c r="L511" s="153" t="n">
        <v>113</v>
      </c>
      <c r="M511" s="150" t="n">
        <f aca="false">+G511*0.095</f>
        <v>0.19</v>
      </c>
      <c r="N511" s="153" t="n">
        <f aca="false">+L511-M511</f>
        <v>112.81</v>
      </c>
      <c r="O511" s="152" t="n">
        <v>1</v>
      </c>
      <c r="P511" s="153" t="n">
        <f aca="false">+N511*O511</f>
        <v>112.81</v>
      </c>
      <c r="Q511" s="150" t="n">
        <v>19</v>
      </c>
      <c r="R511" s="153" t="n">
        <f aca="false">+P511*Q511</f>
        <v>2143.39</v>
      </c>
      <c r="S511" s="154" t="n">
        <f aca="false">+P511*4</f>
        <v>451.24</v>
      </c>
      <c r="T511" s="154" t="n">
        <f aca="false">+P511*2</f>
        <v>225.62</v>
      </c>
      <c r="U511" s="154"/>
      <c r="V511" s="155" t="n">
        <f aca="false">+R511+S511+T511</f>
        <v>2820.25</v>
      </c>
      <c r="W511" s="20" t="n">
        <f aca="false">V511-T511</f>
        <v>2594.63</v>
      </c>
      <c r="X511" s="43" t="n">
        <f aca="false">V511-S511-T511</f>
        <v>2143.39</v>
      </c>
      <c r="Y511" s="177" t="s">
        <v>282</v>
      </c>
      <c r="Z511" s="20" t="s">
        <v>35</v>
      </c>
      <c r="AA511" s="20" t="s">
        <v>18</v>
      </c>
    </row>
    <row r="512" customFormat="false" ht="15" hidden="false" customHeight="false" outlineLevel="0" collapsed="false">
      <c r="A512" s="20" t="s">
        <v>593</v>
      </c>
      <c r="B512" s="143" t="s">
        <v>194</v>
      </c>
      <c r="C512" s="150"/>
      <c r="D512" s="177" t="s">
        <v>282</v>
      </c>
      <c r="E512" s="178" t="n">
        <v>5741594</v>
      </c>
      <c r="F512" s="152"/>
      <c r="G512" s="151" t="n">
        <v>6</v>
      </c>
      <c r="H512" s="145" t="s">
        <v>33</v>
      </c>
      <c r="I512" s="152"/>
      <c r="J512" s="151" t="n">
        <v>25</v>
      </c>
      <c r="K512" s="145" t="n">
        <v>0</v>
      </c>
      <c r="L512" s="153" t="n">
        <v>293</v>
      </c>
      <c r="M512" s="150" t="n">
        <f aca="false">+G512*0.095</f>
        <v>0.57</v>
      </c>
      <c r="N512" s="153" t="n">
        <f aca="false">+L512-M512</f>
        <v>292.43</v>
      </c>
      <c r="O512" s="152" t="n">
        <v>1</v>
      </c>
      <c r="P512" s="153" t="n">
        <f aca="false">+N512*O512</f>
        <v>292.43</v>
      </c>
      <c r="Q512" s="150" t="n">
        <v>16</v>
      </c>
      <c r="R512" s="153" t="n">
        <f aca="false">+P512*Q512</f>
        <v>4678.88</v>
      </c>
      <c r="S512" s="154" t="n">
        <f aca="false">+P512*3</f>
        <v>877.29</v>
      </c>
      <c r="T512" s="154" t="n">
        <f aca="false">+P512*2</f>
        <v>584.86</v>
      </c>
      <c r="U512" s="154"/>
      <c r="V512" s="155" t="n">
        <f aca="false">+R512+S512+T512</f>
        <v>6141.03</v>
      </c>
      <c r="W512" s="20" t="n">
        <f aca="false">V512-T512</f>
        <v>5556.17</v>
      </c>
      <c r="X512" s="43" t="n">
        <f aca="false">V512-S512-T512</f>
        <v>4678.88</v>
      </c>
      <c r="Y512" s="177" t="s">
        <v>282</v>
      </c>
      <c r="Z512" s="20" t="s">
        <v>35</v>
      </c>
      <c r="AA512" s="20" t="s">
        <v>18</v>
      </c>
    </row>
    <row r="513" customFormat="false" ht="15" hidden="false" customHeight="false" outlineLevel="0" collapsed="false">
      <c r="A513" s="20" t="s">
        <v>593</v>
      </c>
      <c r="B513" s="143" t="s">
        <v>194</v>
      </c>
      <c r="C513" s="150"/>
      <c r="D513" s="177" t="s">
        <v>282</v>
      </c>
      <c r="E513" s="179" t="n">
        <v>5741595</v>
      </c>
      <c r="F513" s="152"/>
      <c r="G513" s="151" t="n">
        <v>2</v>
      </c>
      <c r="H513" s="145" t="s">
        <v>33</v>
      </c>
      <c r="I513" s="152"/>
      <c r="J513" s="151" t="n">
        <v>25</v>
      </c>
      <c r="K513" s="145" t="n">
        <v>0</v>
      </c>
      <c r="L513" s="153" t="n">
        <v>99</v>
      </c>
      <c r="M513" s="150" t="n">
        <f aca="false">+G513*0.095</f>
        <v>0.19</v>
      </c>
      <c r="N513" s="153" t="n">
        <f aca="false">+L513-M513</f>
        <v>98.81</v>
      </c>
      <c r="O513" s="152" t="n">
        <v>1</v>
      </c>
      <c r="P513" s="153" t="n">
        <f aca="false">+N513*O513</f>
        <v>98.81</v>
      </c>
      <c r="Q513" s="150" t="n">
        <v>19</v>
      </c>
      <c r="R513" s="153" t="n">
        <f aca="false">+P513*Q513</f>
        <v>1877.39</v>
      </c>
      <c r="S513" s="154" t="n">
        <f aca="false">+P513*4</f>
        <v>395.24</v>
      </c>
      <c r="T513" s="154" t="n">
        <f aca="false">+P513*2</f>
        <v>197.62</v>
      </c>
      <c r="U513" s="154"/>
      <c r="V513" s="155" t="n">
        <f aca="false">+R513+S513+T513</f>
        <v>2470.25</v>
      </c>
      <c r="W513" s="20" t="n">
        <f aca="false">V513-T513</f>
        <v>2272.63</v>
      </c>
      <c r="X513" s="43" t="n">
        <f aca="false">V513-S513-T513</f>
        <v>1877.39</v>
      </c>
      <c r="Y513" s="177" t="s">
        <v>282</v>
      </c>
      <c r="Z513" s="20" t="s">
        <v>35</v>
      </c>
      <c r="AA513" s="20" t="s">
        <v>18</v>
      </c>
    </row>
    <row r="514" customFormat="false" ht="15" hidden="true" customHeight="false" outlineLevel="0" collapsed="false">
      <c r="A514" s="20" t="s">
        <v>593</v>
      </c>
      <c r="B514" s="143" t="s">
        <v>194</v>
      </c>
      <c r="C514" s="150"/>
      <c r="D514" s="177" t="s">
        <v>282</v>
      </c>
      <c r="E514" s="178" t="n">
        <v>5741596</v>
      </c>
      <c r="F514" s="152"/>
      <c r="G514" s="151" t="n">
        <v>8</v>
      </c>
      <c r="H514" s="145" t="s">
        <v>122</v>
      </c>
      <c r="I514" s="152"/>
      <c r="J514" s="151" t="n">
        <v>14</v>
      </c>
      <c r="K514" s="145" t="n">
        <v>0</v>
      </c>
      <c r="L514" s="153" t="n">
        <v>417</v>
      </c>
      <c r="M514" s="150" t="n">
        <f aca="false">+G514*0.095</f>
        <v>0.76</v>
      </c>
      <c r="N514" s="153" t="n">
        <f aca="false">+L514-M514</f>
        <v>416.24</v>
      </c>
      <c r="O514" s="152" t="n">
        <v>1</v>
      </c>
      <c r="P514" s="153" t="n">
        <f aca="false">+N514*O514</f>
        <v>416.24</v>
      </c>
      <c r="Q514" s="150" t="n">
        <v>16</v>
      </c>
      <c r="R514" s="153" t="n">
        <f aca="false">+P514*Q514</f>
        <v>6659.84</v>
      </c>
      <c r="S514" s="154" t="n">
        <f aca="false">+P514*3</f>
        <v>1248.72</v>
      </c>
      <c r="T514" s="154" t="n">
        <f aca="false">+P514*2</f>
        <v>832.48</v>
      </c>
      <c r="U514" s="154"/>
      <c r="V514" s="155" t="n">
        <f aca="false">+R514+S514+T514</f>
        <v>8741.04</v>
      </c>
      <c r="W514" s="20" t="n">
        <f aca="false">V514-T514</f>
        <v>7908.56</v>
      </c>
      <c r="X514" s="43" t="n">
        <f aca="false">V514-S514-T514</f>
        <v>6659.84</v>
      </c>
      <c r="Y514" s="177" t="s">
        <v>282</v>
      </c>
      <c r="Z514" s="20" t="s">
        <v>35</v>
      </c>
      <c r="AA514" s="20" t="s">
        <v>18</v>
      </c>
    </row>
    <row r="515" customFormat="false" ht="15" hidden="false" customHeight="false" outlineLevel="0" collapsed="false">
      <c r="A515" s="20" t="s">
        <v>593</v>
      </c>
      <c r="B515" s="143" t="s">
        <v>194</v>
      </c>
      <c r="C515" s="150"/>
      <c r="D515" s="177" t="s">
        <v>282</v>
      </c>
      <c r="E515" s="179" t="n">
        <v>5741598</v>
      </c>
      <c r="F515" s="152"/>
      <c r="G515" s="151" t="n">
        <v>4</v>
      </c>
      <c r="H515" s="145" t="s">
        <v>33</v>
      </c>
      <c r="I515" s="152"/>
      <c r="J515" s="151" t="n">
        <v>25</v>
      </c>
      <c r="K515" s="145" t="n">
        <v>0</v>
      </c>
      <c r="L515" s="153" t="n">
        <v>194</v>
      </c>
      <c r="M515" s="150" t="n">
        <f aca="false">+G515*0.095</f>
        <v>0.38</v>
      </c>
      <c r="N515" s="153" t="n">
        <f aca="false">+L515-M515</f>
        <v>193.62</v>
      </c>
      <c r="O515" s="152" t="n">
        <v>1</v>
      </c>
      <c r="P515" s="153" t="n">
        <f aca="false">+N515*O515</f>
        <v>193.62</v>
      </c>
      <c r="Q515" s="150" t="n">
        <v>16</v>
      </c>
      <c r="R515" s="153" t="n">
        <f aca="false">+P515*Q515</f>
        <v>3097.92</v>
      </c>
      <c r="S515" s="154" t="n">
        <f aca="false">+P515*3</f>
        <v>580.86</v>
      </c>
      <c r="T515" s="154" t="n">
        <f aca="false">+P515*2</f>
        <v>387.24</v>
      </c>
      <c r="U515" s="154"/>
      <c r="V515" s="155" t="n">
        <f aca="false">+R515+S515+T515</f>
        <v>4066.02</v>
      </c>
      <c r="W515" s="20" t="n">
        <f aca="false">V515-T515</f>
        <v>3678.78</v>
      </c>
      <c r="X515" s="43" t="n">
        <f aca="false">V515-S515-T515</f>
        <v>3097.92</v>
      </c>
      <c r="Y515" s="177" t="s">
        <v>282</v>
      </c>
      <c r="Z515" s="20" t="s">
        <v>35</v>
      </c>
      <c r="AA515" s="20" t="s">
        <v>18</v>
      </c>
    </row>
    <row r="516" customFormat="false" ht="15" hidden="false" customHeight="false" outlineLevel="0" collapsed="false">
      <c r="A516" s="20" t="s">
        <v>593</v>
      </c>
      <c r="B516" s="143" t="s">
        <v>194</v>
      </c>
      <c r="C516" s="150"/>
      <c r="D516" s="177" t="s">
        <v>282</v>
      </c>
      <c r="E516" s="178" t="n">
        <v>5741599</v>
      </c>
      <c r="F516" s="152"/>
      <c r="G516" s="151" t="n">
        <v>5</v>
      </c>
      <c r="H516" s="145" t="s">
        <v>33</v>
      </c>
      <c r="I516" s="152"/>
      <c r="J516" s="151" t="n">
        <v>25</v>
      </c>
      <c r="K516" s="145" t="n">
        <v>0</v>
      </c>
      <c r="L516" s="153" t="n">
        <v>284</v>
      </c>
      <c r="M516" s="150" t="n">
        <f aca="false">+G516*0.095</f>
        <v>0.475</v>
      </c>
      <c r="N516" s="153" t="n">
        <f aca="false">+L516-M516</f>
        <v>283.525</v>
      </c>
      <c r="O516" s="152" t="n">
        <v>1</v>
      </c>
      <c r="P516" s="153" t="n">
        <f aca="false">+N516*O516</f>
        <v>283.525</v>
      </c>
      <c r="Q516" s="150" t="n">
        <v>16</v>
      </c>
      <c r="R516" s="153" t="n">
        <f aca="false">+P516*Q516</f>
        <v>4536.4</v>
      </c>
      <c r="S516" s="154" t="n">
        <f aca="false">+P516*3</f>
        <v>850.575</v>
      </c>
      <c r="T516" s="154" t="n">
        <f aca="false">+P516*2</f>
        <v>567.05</v>
      </c>
      <c r="U516" s="154"/>
      <c r="V516" s="155" t="n">
        <f aca="false">+R516+S516+T516</f>
        <v>5954.025</v>
      </c>
      <c r="W516" s="20" t="n">
        <f aca="false">V516-T516</f>
        <v>5386.975</v>
      </c>
      <c r="X516" s="43" t="n">
        <f aca="false">V516-S516-T516</f>
        <v>4536.4</v>
      </c>
      <c r="Y516" s="177" t="s">
        <v>282</v>
      </c>
      <c r="Z516" s="20" t="s">
        <v>35</v>
      </c>
      <c r="AA516" s="20" t="s">
        <v>18</v>
      </c>
    </row>
    <row r="517" customFormat="false" ht="15" hidden="false" customHeight="false" outlineLevel="0" collapsed="false">
      <c r="A517" s="20" t="s">
        <v>593</v>
      </c>
      <c r="B517" s="143" t="s">
        <v>194</v>
      </c>
      <c r="C517" s="150"/>
      <c r="D517" s="177" t="s">
        <v>282</v>
      </c>
      <c r="E517" s="178" t="n">
        <v>5741600</v>
      </c>
      <c r="F517" s="152"/>
      <c r="G517" s="151" t="n">
        <v>1</v>
      </c>
      <c r="H517" s="145" t="s">
        <v>33</v>
      </c>
      <c r="I517" s="152"/>
      <c r="J517" s="151" t="n">
        <v>25</v>
      </c>
      <c r="K517" s="145" t="n">
        <v>0</v>
      </c>
      <c r="L517" s="153" t="n">
        <v>57</v>
      </c>
      <c r="M517" s="150" t="n">
        <f aca="false">+G517*0.095</f>
        <v>0.095</v>
      </c>
      <c r="N517" s="153" t="n">
        <f aca="false">+L517-M517</f>
        <v>56.905</v>
      </c>
      <c r="O517" s="152" t="n">
        <v>1</v>
      </c>
      <c r="P517" s="153" t="n">
        <f aca="false">+N517*O517</f>
        <v>56.905</v>
      </c>
      <c r="Q517" s="150" t="n">
        <v>16</v>
      </c>
      <c r="R517" s="153" t="n">
        <f aca="false">+P517*Q517</f>
        <v>910.48</v>
      </c>
      <c r="S517" s="154" t="n">
        <f aca="false">+P517*3</f>
        <v>170.715</v>
      </c>
      <c r="T517" s="154" t="n">
        <f aca="false">+P517*2</f>
        <v>113.81</v>
      </c>
      <c r="U517" s="154"/>
      <c r="V517" s="155" t="n">
        <f aca="false">+R517+S517+T517</f>
        <v>1195.005</v>
      </c>
      <c r="W517" s="20" t="n">
        <f aca="false">V517-T517</f>
        <v>1081.195</v>
      </c>
      <c r="X517" s="43" t="n">
        <f aca="false">V517-S517-T517</f>
        <v>910.48</v>
      </c>
      <c r="Y517" s="177" t="s">
        <v>282</v>
      </c>
      <c r="Z517" s="20" t="s">
        <v>35</v>
      </c>
      <c r="AA517" s="20" t="s">
        <v>18</v>
      </c>
    </row>
    <row r="518" customFormat="false" ht="15" hidden="false" customHeight="false" outlineLevel="0" collapsed="false">
      <c r="A518" s="20" t="s">
        <v>593</v>
      </c>
      <c r="B518" s="143" t="s">
        <v>194</v>
      </c>
      <c r="C518" s="150"/>
      <c r="D518" s="177" t="s">
        <v>282</v>
      </c>
      <c r="E518" s="178" t="n">
        <v>5789001</v>
      </c>
      <c r="F518" s="152"/>
      <c r="G518" s="151" t="n">
        <v>16</v>
      </c>
      <c r="H518" s="145" t="s">
        <v>33</v>
      </c>
      <c r="I518" s="152"/>
      <c r="J518" s="151" t="n">
        <v>25</v>
      </c>
      <c r="K518" s="145" t="n">
        <v>0</v>
      </c>
      <c r="L518" s="153" t="n">
        <v>813</v>
      </c>
      <c r="M518" s="150" t="n">
        <f aca="false">+G518*0.095</f>
        <v>1.52</v>
      </c>
      <c r="N518" s="153" t="n">
        <f aca="false">+L518-M518</f>
        <v>811.48</v>
      </c>
      <c r="O518" s="152" t="n">
        <v>1</v>
      </c>
      <c r="P518" s="153" t="n">
        <f aca="false">+N518*O518</f>
        <v>811.48</v>
      </c>
      <c r="Q518" s="150" t="n">
        <v>16</v>
      </c>
      <c r="R518" s="153" t="n">
        <f aca="false">+P518*Q518</f>
        <v>12983.68</v>
      </c>
      <c r="S518" s="154" t="n">
        <f aca="false">+P518*3</f>
        <v>2434.44</v>
      </c>
      <c r="T518" s="154" t="n">
        <f aca="false">+P518*2</f>
        <v>1622.96</v>
      </c>
      <c r="U518" s="154"/>
      <c r="V518" s="155" t="n">
        <f aca="false">+R518+S518+T518</f>
        <v>17041.08</v>
      </c>
      <c r="W518" s="20" t="n">
        <f aca="false">V518-T518</f>
        <v>15418.12</v>
      </c>
      <c r="X518" s="43" t="n">
        <f aca="false">V518-S518-T518</f>
        <v>12983.68</v>
      </c>
      <c r="Y518" s="177" t="s">
        <v>282</v>
      </c>
      <c r="Z518" s="20" t="s">
        <v>35</v>
      </c>
      <c r="AA518" s="20" t="s">
        <v>18</v>
      </c>
    </row>
    <row r="519" customFormat="false" ht="15" hidden="false" customHeight="false" outlineLevel="0" collapsed="false">
      <c r="A519" s="20" t="s">
        <v>593</v>
      </c>
      <c r="B519" s="143" t="s">
        <v>194</v>
      </c>
      <c r="C519" s="150"/>
      <c r="D519" s="177" t="s">
        <v>282</v>
      </c>
      <c r="E519" s="178" t="n">
        <v>5789002</v>
      </c>
      <c r="F519" s="152"/>
      <c r="G519" s="151" t="n">
        <v>4</v>
      </c>
      <c r="H519" s="145" t="s">
        <v>33</v>
      </c>
      <c r="I519" s="152"/>
      <c r="J519" s="151" t="n">
        <v>25</v>
      </c>
      <c r="K519" s="145" t="n">
        <v>0</v>
      </c>
      <c r="L519" s="153" t="n">
        <v>203</v>
      </c>
      <c r="M519" s="150" t="n">
        <f aca="false">+G519*0.095</f>
        <v>0.38</v>
      </c>
      <c r="N519" s="153" t="n">
        <f aca="false">+L519-M519</f>
        <v>202.62</v>
      </c>
      <c r="O519" s="152" t="n">
        <v>1</v>
      </c>
      <c r="P519" s="153" t="n">
        <f aca="false">+N519*O519</f>
        <v>202.62</v>
      </c>
      <c r="Q519" s="150" t="n">
        <v>16</v>
      </c>
      <c r="R519" s="153" t="n">
        <f aca="false">+P519*Q519</f>
        <v>3241.92</v>
      </c>
      <c r="S519" s="154" t="n">
        <f aca="false">+P519*3</f>
        <v>607.86</v>
      </c>
      <c r="T519" s="154" t="n">
        <f aca="false">+P519*2</f>
        <v>405.24</v>
      </c>
      <c r="U519" s="154"/>
      <c r="V519" s="155" t="n">
        <f aca="false">+R519+S519+T519</f>
        <v>4255.02</v>
      </c>
      <c r="W519" s="20" t="n">
        <f aca="false">V519-T519</f>
        <v>3849.78</v>
      </c>
      <c r="X519" s="43" t="n">
        <f aca="false">V519-S519-T519</f>
        <v>3241.92</v>
      </c>
      <c r="Y519" s="177" t="s">
        <v>282</v>
      </c>
      <c r="Z519" s="20" t="s">
        <v>35</v>
      </c>
      <c r="AA519" s="20" t="s">
        <v>18</v>
      </c>
    </row>
    <row r="520" customFormat="false" ht="15" hidden="false" customHeight="false" outlineLevel="0" collapsed="false">
      <c r="A520" s="20" t="s">
        <v>593</v>
      </c>
      <c r="B520" s="143" t="s">
        <v>194</v>
      </c>
      <c r="C520" s="150"/>
      <c r="D520" s="177" t="s">
        <v>282</v>
      </c>
      <c r="E520" s="178" t="n">
        <v>5789003</v>
      </c>
      <c r="F520" s="152"/>
      <c r="G520" s="151" t="n">
        <v>5</v>
      </c>
      <c r="H520" s="145" t="s">
        <v>33</v>
      </c>
      <c r="I520" s="152"/>
      <c r="J520" s="151" t="n">
        <v>25</v>
      </c>
      <c r="K520" s="145" t="n">
        <v>0</v>
      </c>
      <c r="L520" s="153" t="n">
        <v>268</v>
      </c>
      <c r="M520" s="150" t="n">
        <f aca="false">+G520*0.095</f>
        <v>0.475</v>
      </c>
      <c r="N520" s="153" t="n">
        <f aca="false">+L520-M520</f>
        <v>267.525</v>
      </c>
      <c r="O520" s="152" t="n">
        <v>1</v>
      </c>
      <c r="P520" s="153" t="n">
        <f aca="false">+N520*O520</f>
        <v>267.525</v>
      </c>
      <c r="Q520" s="150" t="n">
        <v>16</v>
      </c>
      <c r="R520" s="153" t="n">
        <f aca="false">+P520*Q520</f>
        <v>4280.4</v>
      </c>
      <c r="S520" s="154" t="n">
        <f aca="false">+P520*3</f>
        <v>802.575</v>
      </c>
      <c r="T520" s="154" t="n">
        <f aca="false">+P520*2</f>
        <v>535.05</v>
      </c>
      <c r="U520" s="154"/>
      <c r="V520" s="155" t="n">
        <f aca="false">+R520+S520+T520</f>
        <v>5618.025</v>
      </c>
      <c r="W520" s="20" t="n">
        <f aca="false">V520-T520</f>
        <v>5082.975</v>
      </c>
      <c r="X520" s="43" t="n">
        <f aca="false">V520-S520-T520</f>
        <v>4280.4</v>
      </c>
      <c r="Y520" s="177" t="s">
        <v>282</v>
      </c>
      <c r="Z520" s="20" t="s">
        <v>35</v>
      </c>
      <c r="AA520" s="20" t="s">
        <v>18</v>
      </c>
    </row>
    <row r="521" customFormat="false" ht="15" hidden="false" customHeight="false" outlineLevel="0" collapsed="false">
      <c r="A521" s="20" t="s">
        <v>593</v>
      </c>
      <c r="B521" s="143" t="s">
        <v>194</v>
      </c>
      <c r="C521" s="150"/>
      <c r="D521" s="177" t="s">
        <v>282</v>
      </c>
      <c r="E521" s="178" t="n">
        <v>5789004</v>
      </c>
      <c r="F521" s="152"/>
      <c r="G521" s="151" t="n">
        <v>4</v>
      </c>
      <c r="H521" s="145" t="s">
        <v>33</v>
      </c>
      <c r="I521" s="152"/>
      <c r="J521" s="151" t="n">
        <v>25</v>
      </c>
      <c r="K521" s="145" t="n">
        <v>0</v>
      </c>
      <c r="L521" s="153" t="n">
        <v>208</v>
      </c>
      <c r="M521" s="150" t="n">
        <f aca="false">+G521*0.095</f>
        <v>0.38</v>
      </c>
      <c r="N521" s="153" t="n">
        <f aca="false">+L521-M521</f>
        <v>207.62</v>
      </c>
      <c r="O521" s="152" t="n">
        <v>1</v>
      </c>
      <c r="P521" s="153" t="n">
        <f aca="false">+N521*O521</f>
        <v>207.62</v>
      </c>
      <c r="Q521" s="150" t="n">
        <v>16</v>
      </c>
      <c r="R521" s="153" t="n">
        <f aca="false">+P521*Q521</f>
        <v>3321.92</v>
      </c>
      <c r="S521" s="154" t="n">
        <f aca="false">+P521*3</f>
        <v>622.86</v>
      </c>
      <c r="T521" s="154" t="n">
        <f aca="false">+P521*2</f>
        <v>415.24</v>
      </c>
      <c r="U521" s="154"/>
      <c r="V521" s="155" t="n">
        <f aca="false">+R521+S521+T521</f>
        <v>4360.02</v>
      </c>
      <c r="W521" s="20" t="n">
        <f aca="false">V521-T521</f>
        <v>3944.78</v>
      </c>
      <c r="X521" s="43" t="n">
        <f aca="false">V521-S521-T521</f>
        <v>3321.92</v>
      </c>
      <c r="Y521" s="177" t="s">
        <v>282</v>
      </c>
      <c r="Z521" s="20" t="s">
        <v>35</v>
      </c>
      <c r="AA521" s="20" t="s">
        <v>18</v>
      </c>
    </row>
    <row r="522" customFormat="false" ht="15" hidden="false" customHeight="false" outlineLevel="0" collapsed="false">
      <c r="A522" s="20" t="s">
        <v>593</v>
      </c>
      <c r="B522" s="143" t="s">
        <v>194</v>
      </c>
      <c r="C522" s="150"/>
      <c r="D522" s="177" t="s">
        <v>282</v>
      </c>
      <c r="E522" s="178" t="n">
        <v>5789005</v>
      </c>
      <c r="F522" s="152"/>
      <c r="G522" s="151" t="n">
        <v>8</v>
      </c>
      <c r="H522" s="145" t="s">
        <v>33</v>
      </c>
      <c r="I522" s="152"/>
      <c r="J522" s="151" t="n">
        <v>25</v>
      </c>
      <c r="K522" s="145" t="n">
        <v>0</v>
      </c>
      <c r="L522" s="153" t="n">
        <v>415</v>
      </c>
      <c r="M522" s="150" t="n">
        <f aca="false">+G522*0.095</f>
        <v>0.76</v>
      </c>
      <c r="N522" s="153" t="n">
        <f aca="false">+L522-M522</f>
        <v>414.24</v>
      </c>
      <c r="O522" s="152" t="n">
        <v>1</v>
      </c>
      <c r="P522" s="153" t="n">
        <f aca="false">+N522*O522</f>
        <v>414.24</v>
      </c>
      <c r="Q522" s="150" t="n">
        <v>16</v>
      </c>
      <c r="R522" s="153" t="n">
        <f aca="false">+P522*Q522</f>
        <v>6627.84</v>
      </c>
      <c r="S522" s="154" t="n">
        <f aca="false">+P522*3</f>
        <v>1242.72</v>
      </c>
      <c r="T522" s="154" t="n">
        <f aca="false">+P522*2</f>
        <v>828.48</v>
      </c>
      <c r="U522" s="154"/>
      <c r="V522" s="155" t="n">
        <f aca="false">+R522+S522+T522</f>
        <v>8699.04</v>
      </c>
      <c r="W522" s="20" t="n">
        <f aca="false">V522-T522</f>
        <v>7870.56</v>
      </c>
      <c r="X522" s="43" t="n">
        <f aca="false">V522-S522-T522</f>
        <v>6627.84</v>
      </c>
      <c r="Y522" s="177" t="s">
        <v>282</v>
      </c>
      <c r="Z522" s="20" t="s">
        <v>35</v>
      </c>
      <c r="AA522" s="20" t="s">
        <v>18</v>
      </c>
    </row>
    <row r="523" customFormat="false" ht="15" hidden="false" customHeight="false" outlineLevel="0" collapsed="false">
      <c r="A523" s="20" t="s">
        <v>593</v>
      </c>
      <c r="B523" s="143" t="s">
        <v>194</v>
      </c>
      <c r="C523" s="150"/>
      <c r="D523" s="177" t="s">
        <v>282</v>
      </c>
      <c r="E523" s="178" t="n">
        <v>5789006</v>
      </c>
      <c r="F523" s="152"/>
      <c r="G523" s="151" t="n">
        <v>8</v>
      </c>
      <c r="H523" s="145" t="s">
        <v>33</v>
      </c>
      <c r="I523" s="152"/>
      <c r="J523" s="151" t="n">
        <v>25</v>
      </c>
      <c r="K523" s="145" t="n">
        <v>0</v>
      </c>
      <c r="L523" s="153" t="n">
        <v>465</v>
      </c>
      <c r="M523" s="150" t="n">
        <f aca="false">+G523*0.095</f>
        <v>0.76</v>
      </c>
      <c r="N523" s="153" t="n">
        <f aca="false">+L523-M523</f>
        <v>464.24</v>
      </c>
      <c r="O523" s="152" t="n">
        <v>1</v>
      </c>
      <c r="P523" s="153" t="n">
        <f aca="false">+N523*O523</f>
        <v>464.24</v>
      </c>
      <c r="Q523" s="150" t="n">
        <v>16</v>
      </c>
      <c r="R523" s="153" t="n">
        <f aca="false">+P523*Q523</f>
        <v>7427.84</v>
      </c>
      <c r="S523" s="154" t="n">
        <f aca="false">+P523*3</f>
        <v>1392.72</v>
      </c>
      <c r="T523" s="154" t="n">
        <f aca="false">+P523*2</f>
        <v>928.48</v>
      </c>
      <c r="U523" s="154"/>
      <c r="V523" s="155" t="n">
        <f aca="false">+R523+S523+T523</f>
        <v>9749.04</v>
      </c>
      <c r="W523" s="20" t="n">
        <f aca="false">V523-T523</f>
        <v>8820.56</v>
      </c>
      <c r="X523" s="43" t="n">
        <f aca="false">V523-S523-T523</f>
        <v>7427.84</v>
      </c>
      <c r="Y523" s="177" t="s">
        <v>282</v>
      </c>
      <c r="Z523" s="20" t="s">
        <v>35</v>
      </c>
      <c r="AA523" s="20" t="s">
        <v>18</v>
      </c>
    </row>
    <row r="524" customFormat="false" ht="15" hidden="false" customHeight="false" outlineLevel="0" collapsed="false">
      <c r="A524" s="20" t="s">
        <v>593</v>
      </c>
      <c r="B524" s="143" t="s">
        <v>194</v>
      </c>
      <c r="C524" s="150"/>
      <c r="D524" s="177" t="s">
        <v>282</v>
      </c>
      <c r="E524" s="178" t="n">
        <v>5789007</v>
      </c>
      <c r="F524" s="152"/>
      <c r="G524" s="151" t="n">
        <v>24</v>
      </c>
      <c r="H524" s="145" t="s">
        <v>33</v>
      </c>
      <c r="I524" s="152"/>
      <c r="J524" s="151" t="n">
        <v>25</v>
      </c>
      <c r="K524" s="145" t="n">
        <v>0</v>
      </c>
      <c r="L524" s="153" t="n">
        <v>1199</v>
      </c>
      <c r="M524" s="150" t="n">
        <f aca="false">+G524*0.095</f>
        <v>2.28</v>
      </c>
      <c r="N524" s="153" t="n">
        <f aca="false">+L524-M524</f>
        <v>1196.72</v>
      </c>
      <c r="O524" s="152" t="n">
        <v>1</v>
      </c>
      <c r="P524" s="153" t="n">
        <f aca="false">+N524*O524</f>
        <v>1196.72</v>
      </c>
      <c r="Q524" s="150" t="n">
        <v>16</v>
      </c>
      <c r="R524" s="153" t="n">
        <f aca="false">+P524*Q524</f>
        <v>19147.52</v>
      </c>
      <c r="S524" s="154" t="n">
        <f aca="false">+P524*3</f>
        <v>3590.16</v>
      </c>
      <c r="T524" s="154" t="n">
        <f aca="false">+P524*2</f>
        <v>2393.44</v>
      </c>
      <c r="U524" s="154"/>
      <c r="V524" s="155" t="n">
        <f aca="false">+R524+S524+T524</f>
        <v>25131.12</v>
      </c>
      <c r="W524" s="20" t="n">
        <f aca="false">V524-T524</f>
        <v>22737.68</v>
      </c>
      <c r="X524" s="43" t="n">
        <f aca="false">V524-S524-T524</f>
        <v>19147.52</v>
      </c>
      <c r="Y524" s="177" t="s">
        <v>282</v>
      </c>
      <c r="Z524" s="20" t="s">
        <v>35</v>
      </c>
      <c r="AA524" s="20" t="s">
        <v>18</v>
      </c>
    </row>
    <row r="525" customFormat="false" ht="15" hidden="true" customHeight="false" outlineLevel="0" collapsed="false">
      <c r="A525" s="20" t="s">
        <v>593</v>
      </c>
      <c r="B525" s="143" t="s">
        <v>194</v>
      </c>
      <c r="C525" s="150"/>
      <c r="D525" s="177" t="s">
        <v>282</v>
      </c>
      <c r="E525" s="178" t="n">
        <v>5789008</v>
      </c>
      <c r="F525" s="152"/>
      <c r="G525" s="151" t="n">
        <v>16</v>
      </c>
      <c r="H525" s="145" t="s">
        <v>122</v>
      </c>
      <c r="I525" s="152"/>
      <c r="J525" s="151" t="n">
        <v>14</v>
      </c>
      <c r="K525" s="145" t="n">
        <v>0</v>
      </c>
      <c r="L525" s="153" t="n">
        <v>694</v>
      </c>
      <c r="M525" s="150" t="n">
        <f aca="false">+G525*0.095</f>
        <v>1.52</v>
      </c>
      <c r="N525" s="153" t="n">
        <f aca="false">+L525-M525</f>
        <v>692.48</v>
      </c>
      <c r="O525" s="152" t="n">
        <v>1</v>
      </c>
      <c r="P525" s="153" t="n">
        <f aca="false">+N525*O525</f>
        <v>692.48</v>
      </c>
      <c r="Q525" s="150" t="n">
        <v>19</v>
      </c>
      <c r="R525" s="153" t="n">
        <f aca="false">+P525*Q525</f>
        <v>13157.12</v>
      </c>
      <c r="S525" s="154" t="n">
        <f aca="false">+P525*4</f>
        <v>2769.92</v>
      </c>
      <c r="T525" s="154" t="n">
        <f aca="false">+P525*2</f>
        <v>1384.96</v>
      </c>
      <c r="U525" s="154"/>
      <c r="V525" s="155" t="n">
        <f aca="false">+R525+S525+T525</f>
        <v>17312</v>
      </c>
      <c r="W525" s="20" t="n">
        <f aca="false">V525-T525</f>
        <v>15927.04</v>
      </c>
      <c r="X525" s="43" t="n">
        <f aca="false">V525-S525-T525</f>
        <v>13157.12</v>
      </c>
      <c r="Y525" s="177" t="s">
        <v>282</v>
      </c>
      <c r="Z525" s="20" t="s">
        <v>35</v>
      </c>
      <c r="AA525" s="20" t="s">
        <v>18</v>
      </c>
    </row>
    <row r="526" customFormat="false" ht="15" hidden="true" customHeight="false" outlineLevel="0" collapsed="false">
      <c r="A526" s="20" t="s">
        <v>593</v>
      </c>
      <c r="B526" s="143" t="s">
        <v>194</v>
      </c>
      <c r="C526" s="150"/>
      <c r="D526" s="177" t="s">
        <v>282</v>
      </c>
      <c r="E526" s="178" t="n">
        <v>5789009</v>
      </c>
      <c r="F526" s="152"/>
      <c r="G526" s="151" t="n">
        <v>18</v>
      </c>
      <c r="H526" s="145" t="s">
        <v>122</v>
      </c>
      <c r="I526" s="152"/>
      <c r="J526" s="151" t="n">
        <v>14</v>
      </c>
      <c r="K526" s="145" t="n">
        <v>0</v>
      </c>
      <c r="L526" s="153" t="n">
        <v>756</v>
      </c>
      <c r="M526" s="150" t="n">
        <f aca="false">+G526*0.095</f>
        <v>1.71</v>
      </c>
      <c r="N526" s="153" t="n">
        <f aca="false">+L526-M526</f>
        <v>754.29</v>
      </c>
      <c r="O526" s="152" t="n">
        <v>1</v>
      </c>
      <c r="P526" s="153" t="n">
        <f aca="false">+N526*O526</f>
        <v>754.29</v>
      </c>
      <c r="Q526" s="150" t="n">
        <v>19</v>
      </c>
      <c r="R526" s="153" t="n">
        <f aca="false">+P526*Q526</f>
        <v>14331.51</v>
      </c>
      <c r="S526" s="154" t="n">
        <f aca="false">+P526*4</f>
        <v>3017.16</v>
      </c>
      <c r="T526" s="154" t="n">
        <f aca="false">+P526*2</f>
        <v>1508.58</v>
      </c>
      <c r="U526" s="154"/>
      <c r="V526" s="155" t="n">
        <f aca="false">+R526+S526+T526</f>
        <v>18857.25</v>
      </c>
      <c r="W526" s="20" t="n">
        <f aca="false">V526-T526</f>
        <v>17348.67</v>
      </c>
      <c r="X526" s="43" t="n">
        <f aca="false">V526-S526-T526</f>
        <v>14331.51</v>
      </c>
      <c r="Y526" s="177" t="s">
        <v>282</v>
      </c>
      <c r="Z526" s="20" t="s">
        <v>35</v>
      </c>
      <c r="AA526" s="20" t="s">
        <v>18</v>
      </c>
    </row>
    <row r="527" customFormat="false" ht="15" hidden="true" customHeight="false" outlineLevel="0" collapsed="false">
      <c r="A527" s="20" t="s">
        <v>593</v>
      </c>
      <c r="B527" s="143" t="s">
        <v>194</v>
      </c>
      <c r="C527" s="150"/>
      <c r="D527" s="177" t="s">
        <v>282</v>
      </c>
      <c r="E527" s="178" t="n">
        <v>5789010</v>
      </c>
      <c r="F527" s="152"/>
      <c r="G527" s="151" t="n">
        <v>8</v>
      </c>
      <c r="H527" s="145" t="s">
        <v>122</v>
      </c>
      <c r="I527" s="152"/>
      <c r="J527" s="151" t="n">
        <v>14</v>
      </c>
      <c r="K527" s="145" t="n">
        <v>0</v>
      </c>
      <c r="L527" s="153" t="n">
        <v>381</v>
      </c>
      <c r="M527" s="150" t="n">
        <f aca="false">+G527*0.095</f>
        <v>0.76</v>
      </c>
      <c r="N527" s="153" t="n">
        <f aca="false">+L527-M527</f>
        <v>380.24</v>
      </c>
      <c r="O527" s="152" t="n">
        <v>1</v>
      </c>
      <c r="P527" s="153" t="n">
        <f aca="false">+N527*O527</f>
        <v>380.24</v>
      </c>
      <c r="Q527" s="150" t="n">
        <v>19</v>
      </c>
      <c r="R527" s="153" t="n">
        <f aca="false">+P527*Q527</f>
        <v>7224.56</v>
      </c>
      <c r="S527" s="154" t="n">
        <f aca="false">+P527*4</f>
        <v>1520.96</v>
      </c>
      <c r="T527" s="154" t="n">
        <f aca="false">+P527*2</f>
        <v>760.48</v>
      </c>
      <c r="U527" s="154"/>
      <c r="V527" s="155" t="n">
        <f aca="false">+R527+S527+T527</f>
        <v>9506</v>
      </c>
      <c r="W527" s="20" t="n">
        <f aca="false">V527-T527</f>
        <v>8745.52</v>
      </c>
      <c r="X527" s="43" t="n">
        <f aca="false">V527-S527-T527</f>
        <v>7224.56</v>
      </c>
      <c r="Y527" s="177" t="s">
        <v>282</v>
      </c>
      <c r="Z527" s="20" t="s">
        <v>35</v>
      </c>
      <c r="AA527" s="20" t="s">
        <v>18</v>
      </c>
    </row>
    <row r="528" customFormat="false" ht="15" hidden="true" customHeight="false" outlineLevel="0" collapsed="false">
      <c r="A528" s="20" t="s">
        <v>593</v>
      </c>
      <c r="B528" s="143" t="s">
        <v>194</v>
      </c>
      <c r="C528" s="150"/>
      <c r="D528" s="177" t="s">
        <v>282</v>
      </c>
      <c r="E528" s="178" t="n">
        <v>5789011</v>
      </c>
      <c r="F528" s="152"/>
      <c r="G528" s="151" t="n">
        <v>4</v>
      </c>
      <c r="H528" s="145" t="s">
        <v>122</v>
      </c>
      <c r="I528" s="152"/>
      <c r="J528" s="151" t="n">
        <v>14</v>
      </c>
      <c r="K528" s="145" t="n">
        <v>0</v>
      </c>
      <c r="L528" s="153" t="n">
        <v>174</v>
      </c>
      <c r="M528" s="150" t="n">
        <f aca="false">+G528*0.095</f>
        <v>0.38</v>
      </c>
      <c r="N528" s="153" t="n">
        <f aca="false">+L528-M528</f>
        <v>173.62</v>
      </c>
      <c r="O528" s="152" t="n">
        <v>1</v>
      </c>
      <c r="P528" s="153" t="n">
        <f aca="false">+N528*O528</f>
        <v>173.62</v>
      </c>
      <c r="Q528" s="150" t="n">
        <v>19</v>
      </c>
      <c r="R528" s="153" t="n">
        <f aca="false">+P528*Q528</f>
        <v>3298.78</v>
      </c>
      <c r="S528" s="154" t="n">
        <f aca="false">+P528*4</f>
        <v>694.48</v>
      </c>
      <c r="T528" s="154" t="n">
        <f aca="false">+P528*2</f>
        <v>347.24</v>
      </c>
      <c r="U528" s="154"/>
      <c r="V528" s="155" t="n">
        <f aca="false">+R528+S528+T528</f>
        <v>4340.5</v>
      </c>
      <c r="W528" s="20" t="n">
        <f aca="false">V528-T528</f>
        <v>3993.26</v>
      </c>
      <c r="X528" s="43" t="n">
        <f aca="false">V528-S528-T528</f>
        <v>3298.78</v>
      </c>
      <c r="Y528" s="177" t="s">
        <v>282</v>
      </c>
      <c r="Z528" s="20" t="s">
        <v>35</v>
      </c>
      <c r="AA528" s="20" t="s">
        <v>18</v>
      </c>
    </row>
    <row r="529" customFormat="false" ht="15" hidden="true" customHeight="false" outlineLevel="0" collapsed="false">
      <c r="A529" s="20" t="s">
        <v>593</v>
      </c>
      <c r="B529" s="143" t="s">
        <v>194</v>
      </c>
      <c r="C529" s="150"/>
      <c r="D529" s="177" t="s">
        <v>282</v>
      </c>
      <c r="E529" s="178" t="n">
        <v>5789012</v>
      </c>
      <c r="F529" s="152"/>
      <c r="G529" s="151" t="n">
        <v>1</v>
      </c>
      <c r="H529" s="145" t="s">
        <v>122</v>
      </c>
      <c r="I529" s="152"/>
      <c r="J529" s="151" t="n">
        <v>14</v>
      </c>
      <c r="K529" s="145" t="n">
        <v>0</v>
      </c>
      <c r="L529" s="153" t="n">
        <v>48</v>
      </c>
      <c r="M529" s="150" t="n">
        <f aca="false">+G529*0.095</f>
        <v>0.095</v>
      </c>
      <c r="N529" s="153" t="n">
        <f aca="false">+L529-M529</f>
        <v>47.905</v>
      </c>
      <c r="O529" s="152" t="n">
        <v>1</v>
      </c>
      <c r="P529" s="153" t="n">
        <f aca="false">+N529*O529</f>
        <v>47.905</v>
      </c>
      <c r="Q529" s="150" t="n">
        <v>19</v>
      </c>
      <c r="R529" s="153" t="n">
        <f aca="false">+P529*Q529</f>
        <v>910.195</v>
      </c>
      <c r="S529" s="154" t="n">
        <f aca="false">+P529*4</f>
        <v>191.62</v>
      </c>
      <c r="T529" s="154" t="n">
        <f aca="false">+P529*2</f>
        <v>95.81</v>
      </c>
      <c r="U529" s="154"/>
      <c r="V529" s="155" t="n">
        <f aca="false">+R529+S529+T529</f>
        <v>1197.625</v>
      </c>
      <c r="W529" s="20" t="n">
        <f aca="false">V529-T529</f>
        <v>1101.815</v>
      </c>
      <c r="X529" s="43" t="n">
        <f aca="false">V529-S529-T529</f>
        <v>910.195</v>
      </c>
      <c r="Y529" s="177" t="s">
        <v>282</v>
      </c>
      <c r="Z529" s="20" t="s">
        <v>35</v>
      </c>
      <c r="AA529" s="20" t="s">
        <v>18</v>
      </c>
    </row>
    <row r="530" customFormat="false" ht="15" hidden="true" customHeight="false" outlineLevel="0" collapsed="false">
      <c r="A530" s="20" t="s">
        <v>593</v>
      </c>
      <c r="B530" s="143" t="s">
        <v>194</v>
      </c>
      <c r="C530" s="150"/>
      <c r="D530" s="177" t="s">
        <v>282</v>
      </c>
      <c r="E530" s="178" t="n">
        <v>5789013</v>
      </c>
      <c r="F530" s="152"/>
      <c r="G530" s="151" t="n">
        <v>10</v>
      </c>
      <c r="H530" s="145" t="s">
        <v>122</v>
      </c>
      <c r="I530" s="152"/>
      <c r="J530" s="151" t="n">
        <v>14</v>
      </c>
      <c r="K530" s="145" t="n">
        <v>0</v>
      </c>
      <c r="L530" s="153" t="n">
        <v>449</v>
      </c>
      <c r="M530" s="150" t="n">
        <f aca="false">+G530*0.095</f>
        <v>0.95</v>
      </c>
      <c r="N530" s="153" t="n">
        <f aca="false">+L530-M530</f>
        <v>448.05</v>
      </c>
      <c r="O530" s="152" t="n">
        <v>1</v>
      </c>
      <c r="P530" s="153" t="n">
        <f aca="false">+N530*O530</f>
        <v>448.05</v>
      </c>
      <c r="Q530" s="150" t="n">
        <v>19</v>
      </c>
      <c r="R530" s="153" t="n">
        <f aca="false">+P530*Q530</f>
        <v>8512.95</v>
      </c>
      <c r="S530" s="154" t="n">
        <f aca="false">+P530*4</f>
        <v>1792.2</v>
      </c>
      <c r="T530" s="154" t="n">
        <f aca="false">+P530*2</f>
        <v>896.1</v>
      </c>
      <c r="U530" s="154"/>
      <c r="V530" s="155" t="n">
        <f aca="false">+R530+S530+T530</f>
        <v>11201.25</v>
      </c>
      <c r="W530" s="20" t="n">
        <f aca="false">V530-T530</f>
        <v>10305.15</v>
      </c>
      <c r="X530" s="43" t="n">
        <f aca="false">V530-S530-T530</f>
        <v>8512.95</v>
      </c>
      <c r="Y530" s="177" t="s">
        <v>282</v>
      </c>
      <c r="Z530" s="20" t="s">
        <v>35</v>
      </c>
      <c r="AA530" s="20" t="s">
        <v>18</v>
      </c>
    </row>
    <row r="531" customFormat="false" ht="15" hidden="true" customHeight="false" outlineLevel="0" collapsed="false">
      <c r="A531" s="20" t="s">
        <v>593</v>
      </c>
      <c r="B531" s="143" t="s">
        <v>194</v>
      </c>
      <c r="C531" s="150"/>
      <c r="D531" s="177" t="s">
        <v>282</v>
      </c>
      <c r="E531" s="178" t="n">
        <v>5789014</v>
      </c>
      <c r="F531" s="152"/>
      <c r="G531" s="151" t="n">
        <v>10</v>
      </c>
      <c r="H531" s="145" t="s">
        <v>122</v>
      </c>
      <c r="I531" s="152"/>
      <c r="J531" s="151" t="n">
        <v>14</v>
      </c>
      <c r="K531" s="145" t="n">
        <v>0</v>
      </c>
      <c r="L531" s="153" t="n">
        <v>480</v>
      </c>
      <c r="M531" s="150" t="n">
        <f aca="false">+G531*0.095</f>
        <v>0.95</v>
      </c>
      <c r="N531" s="153" t="n">
        <f aca="false">+L531-M531</f>
        <v>479.05</v>
      </c>
      <c r="O531" s="152" t="n">
        <v>1</v>
      </c>
      <c r="P531" s="153" t="n">
        <f aca="false">+N531*O531</f>
        <v>479.05</v>
      </c>
      <c r="Q531" s="150" t="n">
        <v>19</v>
      </c>
      <c r="R531" s="153" t="n">
        <f aca="false">+P531*Q531</f>
        <v>9101.95</v>
      </c>
      <c r="S531" s="154" t="n">
        <f aca="false">+P531*4</f>
        <v>1916.2</v>
      </c>
      <c r="T531" s="154" t="n">
        <f aca="false">+P531*2</f>
        <v>958.1</v>
      </c>
      <c r="U531" s="154"/>
      <c r="V531" s="155" t="n">
        <f aca="false">+R531+S531+T531</f>
        <v>11976.25</v>
      </c>
      <c r="W531" s="20" t="n">
        <f aca="false">V531-T531</f>
        <v>11018.15</v>
      </c>
      <c r="X531" s="43" t="n">
        <f aca="false">V531-S531-T531</f>
        <v>9101.95</v>
      </c>
      <c r="Y531" s="177" t="s">
        <v>282</v>
      </c>
      <c r="Z531" s="20" t="s">
        <v>35</v>
      </c>
      <c r="AA531" s="20" t="s">
        <v>18</v>
      </c>
    </row>
    <row r="532" customFormat="false" ht="15" hidden="true" customHeight="false" outlineLevel="0" collapsed="false">
      <c r="A532" s="20" t="s">
        <v>593</v>
      </c>
      <c r="B532" s="143" t="s">
        <v>194</v>
      </c>
      <c r="C532" s="150"/>
      <c r="D532" s="177" t="s">
        <v>282</v>
      </c>
      <c r="E532" s="178" t="n">
        <v>5789015</v>
      </c>
      <c r="F532" s="152"/>
      <c r="G532" s="151" t="n">
        <v>7</v>
      </c>
      <c r="H532" s="145" t="s">
        <v>122</v>
      </c>
      <c r="I532" s="152"/>
      <c r="J532" s="151" t="n">
        <v>13.9</v>
      </c>
      <c r="K532" s="145" t="n">
        <v>0</v>
      </c>
      <c r="L532" s="153" t="n">
        <v>346</v>
      </c>
      <c r="M532" s="150" t="n">
        <f aca="false">+G532*0.095</f>
        <v>0.665</v>
      </c>
      <c r="N532" s="153" t="n">
        <f aca="false">+L532-M532</f>
        <v>345.335</v>
      </c>
      <c r="O532" s="152" t="n">
        <v>1</v>
      </c>
      <c r="P532" s="153" t="n">
        <f aca="false">+N532*O532</f>
        <v>345.335</v>
      </c>
      <c r="Q532" s="150" t="n">
        <v>19</v>
      </c>
      <c r="R532" s="153" t="n">
        <f aca="false">+P532*Q532</f>
        <v>6561.365</v>
      </c>
      <c r="S532" s="154" t="n">
        <f aca="false">+P532*4</f>
        <v>1381.34</v>
      </c>
      <c r="T532" s="154" t="n">
        <f aca="false">+P532*2</f>
        <v>690.67</v>
      </c>
      <c r="U532" s="154"/>
      <c r="V532" s="155" t="n">
        <f aca="false">+R532+S532+T532</f>
        <v>8633.375</v>
      </c>
      <c r="W532" s="20" t="n">
        <f aca="false">V532-T532</f>
        <v>7942.705</v>
      </c>
      <c r="X532" s="43" t="n">
        <f aca="false">V532-S532-T532</f>
        <v>6561.365</v>
      </c>
      <c r="Y532" s="177" t="s">
        <v>282</v>
      </c>
      <c r="Z532" s="20" t="s">
        <v>35</v>
      </c>
      <c r="AA532" s="20" t="s">
        <v>18</v>
      </c>
    </row>
    <row r="533" customFormat="false" ht="15" hidden="true" customHeight="false" outlineLevel="0" collapsed="false">
      <c r="A533" s="20" t="s">
        <v>593</v>
      </c>
      <c r="B533" s="143" t="s">
        <v>194</v>
      </c>
      <c r="C533" s="150"/>
      <c r="D533" s="177" t="s">
        <v>282</v>
      </c>
      <c r="E533" s="178" t="n">
        <v>5789016</v>
      </c>
      <c r="F533" s="152"/>
      <c r="G533" s="151" t="n">
        <v>2</v>
      </c>
      <c r="H533" s="145" t="s">
        <v>122</v>
      </c>
      <c r="I533" s="152"/>
      <c r="J533" s="151" t="n">
        <v>14</v>
      </c>
      <c r="K533" s="145" t="n">
        <v>0</v>
      </c>
      <c r="L533" s="153" t="n">
        <v>78</v>
      </c>
      <c r="M533" s="150" t="n">
        <f aca="false">+G533*0.095</f>
        <v>0.19</v>
      </c>
      <c r="N533" s="153" t="n">
        <f aca="false">+L533-M533</f>
        <v>77.81</v>
      </c>
      <c r="O533" s="152" t="n">
        <v>1</v>
      </c>
      <c r="P533" s="153" t="n">
        <f aca="false">+N533*O533</f>
        <v>77.81</v>
      </c>
      <c r="Q533" s="150" t="n">
        <v>19</v>
      </c>
      <c r="R533" s="153" t="n">
        <f aca="false">+P533*Q533</f>
        <v>1478.39</v>
      </c>
      <c r="S533" s="154" t="n">
        <f aca="false">+P533*4</f>
        <v>311.24</v>
      </c>
      <c r="T533" s="154" t="n">
        <f aca="false">+P533*2</f>
        <v>155.62</v>
      </c>
      <c r="U533" s="154"/>
      <c r="V533" s="155" t="n">
        <f aca="false">+R533+S533+T533</f>
        <v>1945.25</v>
      </c>
      <c r="W533" s="20" t="n">
        <f aca="false">V533-T533</f>
        <v>1789.63</v>
      </c>
      <c r="X533" s="43" t="n">
        <f aca="false">V533-S533-T533</f>
        <v>1478.39</v>
      </c>
      <c r="Y533" s="177" t="s">
        <v>282</v>
      </c>
      <c r="Z533" s="20" t="s">
        <v>35</v>
      </c>
      <c r="AA533" s="20" t="s">
        <v>18</v>
      </c>
    </row>
    <row r="534" customFormat="false" ht="15" hidden="true" customHeight="false" outlineLevel="0" collapsed="false">
      <c r="A534" s="20" t="s">
        <v>593</v>
      </c>
      <c r="B534" s="143" t="s">
        <v>194</v>
      </c>
      <c r="C534" s="150"/>
      <c r="D534" s="177" t="s">
        <v>282</v>
      </c>
      <c r="E534" s="178" t="n">
        <v>5789017</v>
      </c>
      <c r="F534" s="152"/>
      <c r="G534" s="151" t="n">
        <v>5</v>
      </c>
      <c r="H534" s="145" t="s">
        <v>122</v>
      </c>
      <c r="I534" s="152"/>
      <c r="J534" s="151" t="n">
        <v>14</v>
      </c>
      <c r="K534" s="145" t="n">
        <v>0</v>
      </c>
      <c r="L534" s="153" t="n">
        <v>225</v>
      </c>
      <c r="M534" s="150" t="n">
        <f aca="false">+G534*0.095</f>
        <v>0.475</v>
      </c>
      <c r="N534" s="153" t="n">
        <f aca="false">+L534-M534</f>
        <v>224.525</v>
      </c>
      <c r="O534" s="152" t="n">
        <v>1</v>
      </c>
      <c r="P534" s="153" t="n">
        <f aca="false">+N534*O534</f>
        <v>224.525</v>
      </c>
      <c r="Q534" s="150" t="n">
        <v>19</v>
      </c>
      <c r="R534" s="153" t="n">
        <f aca="false">+P534*Q534</f>
        <v>4265.975</v>
      </c>
      <c r="S534" s="154" t="n">
        <f aca="false">+P534*4</f>
        <v>898.1</v>
      </c>
      <c r="T534" s="154" t="n">
        <f aca="false">+P534*2</f>
        <v>449.05</v>
      </c>
      <c r="U534" s="154"/>
      <c r="V534" s="155" t="n">
        <f aca="false">+R534+S534+T534</f>
        <v>5613.125</v>
      </c>
      <c r="W534" s="20" t="n">
        <f aca="false">V534-T534</f>
        <v>5164.075</v>
      </c>
      <c r="X534" s="43" t="n">
        <f aca="false">V534-S534-T534</f>
        <v>4265.975</v>
      </c>
      <c r="Y534" s="177" t="s">
        <v>282</v>
      </c>
      <c r="Z534" s="20" t="s">
        <v>35</v>
      </c>
      <c r="AA534" s="20" t="s">
        <v>18</v>
      </c>
    </row>
    <row r="535" customFormat="false" ht="15" hidden="true" customHeight="false" outlineLevel="0" collapsed="false">
      <c r="A535" s="20" t="s">
        <v>593</v>
      </c>
      <c r="B535" s="143" t="s">
        <v>194</v>
      </c>
      <c r="C535" s="150" t="s">
        <v>419</v>
      </c>
      <c r="D535" s="177"/>
      <c r="E535" s="178" t="n">
        <v>5789018</v>
      </c>
      <c r="F535" s="152"/>
      <c r="G535" s="151" t="n">
        <v>0</v>
      </c>
      <c r="H535" s="152"/>
      <c r="I535" s="152"/>
      <c r="J535" s="151" t="n">
        <v>0</v>
      </c>
      <c r="K535" s="145" t="n">
        <v>0</v>
      </c>
      <c r="L535" s="153"/>
      <c r="M535" s="150" t="n">
        <f aca="false">+G535*0.095</f>
        <v>0</v>
      </c>
      <c r="N535" s="153" t="n">
        <f aca="false">+L535-M535</f>
        <v>0</v>
      </c>
      <c r="O535" s="152"/>
      <c r="P535" s="153" t="n">
        <f aca="false">+N535*O535</f>
        <v>0</v>
      </c>
      <c r="Q535" s="150"/>
      <c r="R535" s="153" t="n">
        <f aca="false">+P535*Q535</f>
        <v>0</v>
      </c>
      <c r="S535" s="154"/>
      <c r="T535" s="154"/>
      <c r="U535" s="154"/>
      <c r="V535" s="156"/>
      <c r="W535" s="20" t="n">
        <f aca="false">V535-T535</f>
        <v>0</v>
      </c>
      <c r="X535" s="43" t="n">
        <f aca="false">V535-S535-T535</f>
        <v>0</v>
      </c>
      <c r="Y535" s="177"/>
    </row>
    <row r="536" customFormat="false" ht="15" hidden="true" customHeight="false" outlineLevel="0" collapsed="false">
      <c r="A536" s="20" t="s">
        <v>593</v>
      </c>
      <c r="B536" s="143" t="s">
        <v>194</v>
      </c>
      <c r="C536" s="150"/>
      <c r="D536" s="177" t="s">
        <v>282</v>
      </c>
      <c r="E536" s="178" t="n">
        <v>5789019</v>
      </c>
      <c r="F536" s="152"/>
      <c r="G536" s="151" t="n">
        <v>4</v>
      </c>
      <c r="H536" s="145" t="s">
        <v>122</v>
      </c>
      <c r="I536" s="152"/>
      <c r="J536" s="151" t="n">
        <v>14</v>
      </c>
      <c r="K536" s="145" t="n">
        <v>0</v>
      </c>
      <c r="L536" s="153" t="n">
        <v>180</v>
      </c>
      <c r="M536" s="150" t="n">
        <f aca="false">+G536*0.095</f>
        <v>0.38</v>
      </c>
      <c r="N536" s="153" t="n">
        <f aca="false">+L536-M536</f>
        <v>179.62</v>
      </c>
      <c r="O536" s="152" t="n">
        <v>1</v>
      </c>
      <c r="P536" s="153" t="n">
        <f aca="false">+N536*O536</f>
        <v>179.62</v>
      </c>
      <c r="Q536" s="150" t="n">
        <v>19</v>
      </c>
      <c r="R536" s="153" t="n">
        <f aca="false">+P536*Q536</f>
        <v>3412.78</v>
      </c>
      <c r="S536" s="154" t="n">
        <f aca="false">+P536*4</f>
        <v>718.48</v>
      </c>
      <c r="T536" s="154" t="n">
        <f aca="false">+P536*2</f>
        <v>359.24</v>
      </c>
      <c r="U536" s="154"/>
      <c r="V536" s="155" t="n">
        <f aca="false">+R536+S536+T536</f>
        <v>4490.5</v>
      </c>
      <c r="W536" s="20" t="n">
        <f aca="false">V536-T536</f>
        <v>4131.26</v>
      </c>
      <c r="X536" s="43" t="n">
        <f aca="false">V536-S536-T536</f>
        <v>3412.78</v>
      </c>
      <c r="Y536" s="177" t="s">
        <v>282</v>
      </c>
      <c r="Z536" s="20" t="s">
        <v>35</v>
      </c>
      <c r="AA536" s="20" t="s">
        <v>18</v>
      </c>
    </row>
    <row r="537" customFormat="false" ht="15" hidden="true" customHeight="false" outlineLevel="0" collapsed="false">
      <c r="A537" s="20" t="s">
        <v>593</v>
      </c>
      <c r="B537" s="143" t="s">
        <v>194</v>
      </c>
      <c r="C537" s="150"/>
      <c r="D537" s="177" t="s">
        <v>282</v>
      </c>
      <c r="E537" s="178" t="n">
        <v>5789020</v>
      </c>
      <c r="F537" s="152"/>
      <c r="G537" s="151" t="n">
        <v>16</v>
      </c>
      <c r="H537" s="145" t="s">
        <v>122</v>
      </c>
      <c r="I537" s="152"/>
      <c r="J537" s="151" t="n">
        <v>14</v>
      </c>
      <c r="K537" s="145" t="n">
        <v>0</v>
      </c>
      <c r="L537" s="153" t="n">
        <v>650</v>
      </c>
      <c r="M537" s="150" t="n">
        <f aca="false">+G537*0.095</f>
        <v>1.52</v>
      </c>
      <c r="N537" s="153" t="n">
        <f aca="false">+L537-M537</f>
        <v>648.48</v>
      </c>
      <c r="O537" s="152" t="n">
        <v>1</v>
      </c>
      <c r="P537" s="153" t="n">
        <f aca="false">+N537*O537</f>
        <v>648.48</v>
      </c>
      <c r="Q537" s="150" t="n">
        <v>19</v>
      </c>
      <c r="R537" s="153" t="n">
        <f aca="false">+P537*Q537</f>
        <v>12321.12</v>
      </c>
      <c r="S537" s="154" t="n">
        <f aca="false">+P537*4</f>
        <v>2593.92</v>
      </c>
      <c r="T537" s="154" t="n">
        <f aca="false">+P537*2</f>
        <v>1296.96</v>
      </c>
      <c r="U537" s="154"/>
      <c r="V537" s="155" t="n">
        <f aca="false">+R537+S537+T537</f>
        <v>16212</v>
      </c>
      <c r="W537" s="20" t="n">
        <f aca="false">V537-T537</f>
        <v>14915.04</v>
      </c>
      <c r="X537" s="43" t="n">
        <f aca="false">V537-S537-T537</f>
        <v>12321.12</v>
      </c>
      <c r="Y537" s="177" t="s">
        <v>282</v>
      </c>
      <c r="Z537" s="20" t="s">
        <v>35</v>
      </c>
      <c r="AA537" s="20" t="s">
        <v>18</v>
      </c>
    </row>
    <row r="538" customFormat="false" ht="15" hidden="true" customHeight="false" outlineLevel="0" collapsed="false">
      <c r="A538" s="20" t="s">
        <v>593</v>
      </c>
      <c r="B538" s="143" t="s">
        <v>194</v>
      </c>
      <c r="C538" s="150"/>
      <c r="D538" s="177" t="s">
        <v>282</v>
      </c>
      <c r="E538" s="178" t="n">
        <v>5789023</v>
      </c>
      <c r="F538" s="152"/>
      <c r="G538" s="151" t="n">
        <v>9</v>
      </c>
      <c r="H538" s="145" t="s">
        <v>122</v>
      </c>
      <c r="I538" s="152"/>
      <c r="J538" s="151" t="n">
        <v>14</v>
      </c>
      <c r="K538" s="145" t="n">
        <v>0</v>
      </c>
      <c r="L538" s="153" t="n">
        <v>400</v>
      </c>
      <c r="M538" s="150" t="n">
        <f aca="false">+G538*0.095</f>
        <v>0.855</v>
      </c>
      <c r="N538" s="153" t="n">
        <f aca="false">+L538-M538</f>
        <v>399.145</v>
      </c>
      <c r="O538" s="152" t="n">
        <v>1</v>
      </c>
      <c r="P538" s="153" t="n">
        <f aca="false">+N538*O538</f>
        <v>399.145</v>
      </c>
      <c r="Q538" s="150" t="n">
        <v>19</v>
      </c>
      <c r="R538" s="153" t="n">
        <f aca="false">+P538*Q538</f>
        <v>7583.755</v>
      </c>
      <c r="S538" s="154" t="n">
        <f aca="false">+P538*4</f>
        <v>1596.58</v>
      </c>
      <c r="T538" s="154" t="n">
        <f aca="false">+P538*2</f>
        <v>798.29</v>
      </c>
      <c r="U538" s="154"/>
      <c r="V538" s="155" t="n">
        <f aca="false">+R538+S538+T538</f>
        <v>9978.625</v>
      </c>
      <c r="W538" s="20" t="n">
        <f aca="false">V538-T538</f>
        <v>9180.335</v>
      </c>
      <c r="X538" s="43" t="n">
        <f aca="false">V538-S538-T538</f>
        <v>7583.755</v>
      </c>
      <c r="Y538" s="177" t="s">
        <v>282</v>
      </c>
      <c r="Z538" s="20" t="s">
        <v>35</v>
      </c>
      <c r="AA538" s="20" t="s">
        <v>18</v>
      </c>
    </row>
    <row r="539" customFormat="false" ht="15" hidden="true" customHeight="false" outlineLevel="0" collapsed="false">
      <c r="A539" s="20" t="s">
        <v>593</v>
      </c>
      <c r="B539" s="143" t="s">
        <v>194</v>
      </c>
      <c r="C539" s="150"/>
      <c r="D539" s="177" t="s">
        <v>282</v>
      </c>
      <c r="E539" s="178" t="n">
        <v>5789021</v>
      </c>
      <c r="F539" s="152"/>
      <c r="G539" s="151" t="n">
        <v>20</v>
      </c>
      <c r="H539" s="145" t="s">
        <v>122</v>
      </c>
      <c r="I539" s="152"/>
      <c r="J539" s="151" t="n">
        <v>14</v>
      </c>
      <c r="K539" s="145" t="n">
        <v>0</v>
      </c>
      <c r="L539" s="153" t="n">
        <v>982</v>
      </c>
      <c r="M539" s="150" t="n">
        <f aca="false">+G539*0.095</f>
        <v>1.9</v>
      </c>
      <c r="N539" s="153" t="n">
        <f aca="false">+L539-M539</f>
        <v>980.1</v>
      </c>
      <c r="O539" s="152" t="n">
        <v>1</v>
      </c>
      <c r="P539" s="153" t="n">
        <f aca="false">+N539*O539</f>
        <v>980.1</v>
      </c>
      <c r="Q539" s="150" t="n">
        <v>19</v>
      </c>
      <c r="R539" s="153" t="n">
        <f aca="false">+P539*Q539</f>
        <v>18621.9</v>
      </c>
      <c r="S539" s="154" t="n">
        <f aca="false">+P539*4</f>
        <v>3920.4</v>
      </c>
      <c r="T539" s="154" t="n">
        <f aca="false">+P539*2</f>
        <v>1960.2</v>
      </c>
      <c r="U539" s="154"/>
      <c r="V539" s="155" t="n">
        <f aca="false">+R539+S539+T539</f>
        <v>24502.5</v>
      </c>
      <c r="W539" s="20" t="n">
        <f aca="false">V539-T539</f>
        <v>22542.3</v>
      </c>
      <c r="X539" s="43" t="n">
        <f aca="false">V539-S539-T539</f>
        <v>18621.9</v>
      </c>
      <c r="Y539" s="177" t="s">
        <v>282</v>
      </c>
      <c r="Z539" s="20" t="s">
        <v>35</v>
      </c>
      <c r="AA539" s="20" t="s">
        <v>18</v>
      </c>
    </row>
    <row r="540" customFormat="false" ht="15" hidden="false" customHeight="false" outlineLevel="0" collapsed="false">
      <c r="A540" s="20" t="s">
        <v>593</v>
      </c>
      <c r="B540" s="143" t="s">
        <v>194</v>
      </c>
      <c r="C540" s="180"/>
      <c r="D540" s="177" t="s">
        <v>282</v>
      </c>
      <c r="E540" s="181" t="n">
        <v>5789022</v>
      </c>
      <c r="F540" s="182"/>
      <c r="G540" s="183" t="n">
        <v>1</v>
      </c>
      <c r="H540" s="145" t="s">
        <v>33</v>
      </c>
      <c r="I540" s="182"/>
      <c r="J540" s="183" t="n">
        <v>25</v>
      </c>
      <c r="K540" s="145" t="n">
        <v>0</v>
      </c>
      <c r="L540" s="184" t="n">
        <v>55</v>
      </c>
      <c r="M540" s="180" t="n">
        <f aca="false">+G540*0.095</f>
        <v>0.095</v>
      </c>
      <c r="N540" s="184" t="n">
        <f aca="false">+L540-M540</f>
        <v>54.905</v>
      </c>
      <c r="O540" s="182" t="n">
        <v>1</v>
      </c>
      <c r="P540" s="184" t="n">
        <f aca="false">+N540*O540</f>
        <v>54.905</v>
      </c>
      <c r="Q540" s="180" t="n">
        <v>16</v>
      </c>
      <c r="R540" s="184" t="n">
        <f aca="false">+P540*Q540</f>
        <v>878.48</v>
      </c>
      <c r="S540" s="185" t="n">
        <f aca="false">+P540*3</f>
        <v>164.715</v>
      </c>
      <c r="T540" s="185" t="n">
        <f aca="false">+P540*2</f>
        <v>109.81</v>
      </c>
      <c r="U540" s="185"/>
      <c r="V540" s="186" t="n">
        <f aca="false">+R540+S540+T540</f>
        <v>1153.005</v>
      </c>
      <c r="W540" s="20" t="n">
        <f aca="false">V540-T540</f>
        <v>1043.195</v>
      </c>
      <c r="X540" s="43" t="n">
        <f aca="false">V540-S540-T540</f>
        <v>878.48</v>
      </c>
      <c r="Y540" s="177" t="s">
        <v>282</v>
      </c>
      <c r="Z540" s="20" t="s">
        <v>35</v>
      </c>
      <c r="AA540" s="20" t="s">
        <v>18</v>
      </c>
    </row>
    <row r="541" customFormat="false" ht="15" hidden="true" customHeight="false" outlineLevel="0" collapsed="false">
      <c r="A541" s="20" t="s">
        <v>593</v>
      </c>
      <c r="B541" s="143" t="s">
        <v>197</v>
      </c>
      <c r="C541" s="150" t="s">
        <v>595</v>
      </c>
      <c r="D541" s="177" t="s">
        <v>282</v>
      </c>
      <c r="E541" s="178" t="n">
        <v>5789023</v>
      </c>
      <c r="F541" s="152" t="n">
        <v>11956804</v>
      </c>
      <c r="G541" s="151" t="n">
        <v>9</v>
      </c>
      <c r="H541" s="145" t="s">
        <v>122</v>
      </c>
      <c r="I541" s="152"/>
      <c r="J541" s="151" t="n">
        <v>14</v>
      </c>
      <c r="K541" s="145" t="n">
        <v>0</v>
      </c>
      <c r="L541" s="153" t="n">
        <v>400</v>
      </c>
      <c r="M541" s="150" t="n">
        <f aca="false">+G541*0.095</f>
        <v>0.855</v>
      </c>
      <c r="N541" s="153" t="n">
        <f aca="false">+L541-M541</f>
        <v>399.145</v>
      </c>
      <c r="O541" s="152" t="n">
        <v>1</v>
      </c>
      <c r="P541" s="153" t="n">
        <f aca="false">+N541*O541</f>
        <v>399.145</v>
      </c>
      <c r="Q541" s="150" t="n">
        <v>19</v>
      </c>
      <c r="R541" s="153" t="n">
        <f aca="false">+P541*Q541</f>
        <v>7583.755</v>
      </c>
      <c r="S541" s="154" t="n">
        <f aca="false">+P541*4</f>
        <v>1596.58</v>
      </c>
      <c r="T541" s="154" t="n">
        <f aca="false">+P541*2</f>
        <v>798.29</v>
      </c>
      <c r="U541" s="154"/>
      <c r="V541" s="155" t="n">
        <f aca="false">+R541+S541+T541</f>
        <v>9978.625</v>
      </c>
      <c r="W541" s="20" t="n">
        <f aca="false">V541-T541</f>
        <v>9180.335</v>
      </c>
      <c r="X541" s="43" t="n">
        <f aca="false">V541-S541-T541</f>
        <v>7583.755</v>
      </c>
      <c r="Y541" s="177" t="s">
        <v>282</v>
      </c>
      <c r="Z541" s="20" t="s">
        <v>35</v>
      </c>
      <c r="AA541" s="20" t="s">
        <v>18</v>
      </c>
    </row>
    <row r="542" customFormat="false" ht="15" hidden="true" customHeight="false" outlineLevel="0" collapsed="false">
      <c r="A542" s="20" t="s">
        <v>593</v>
      </c>
      <c r="B542" s="143" t="s">
        <v>199</v>
      </c>
      <c r="C542" s="187" t="s">
        <v>596</v>
      </c>
      <c r="D542" s="177" t="s">
        <v>358</v>
      </c>
      <c r="E542" s="188" t="n">
        <v>5789024</v>
      </c>
      <c r="F542" s="189" t="n">
        <v>12040406</v>
      </c>
      <c r="G542" s="190" t="n">
        <v>3</v>
      </c>
      <c r="H542" s="145" t="s">
        <v>122</v>
      </c>
      <c r="I542" s="189"/>
      <c r="J542" s="190" t="n">
        <v>13.8</v>
      </c>
      <c r="K542" s="145" t="n">
        <v>0</v>
      </c>
      <c r="L542" s="191" t="n">
        <v>145</v>
      </c>
      <c r="M542" s="187" t="n">
        <f aca="false">+G542*0.095</f>
        <v>0.285</v>
      </c>
      <c r="N542" s="191" t="n">
        <f aca="false">+L542-M542</f>
        <v>144.715</v>
      </c>
      <c r="O542" s="189" t="n">
        <v>1</v>
      </c>
      <c r="P542" s="191" t="n">
        <f aca="false">+N542*O542</f>
        <v>144.715</v>
      </c>
      <c r="Q542" s="187" t="n">
        <v>19</v>
      </c>
      <c r="R542" s="191" t="n">
        <f aca="false">+P542*Q542</f>
        <v>2749.585</v>
      </c>
      <c r="S542" s="192" t="n">
        <f aca="false">+P542*4</f>
        <v>578.86</v>
      </c>
      <c r="T542" s="192"/>
      <c r="U542" s="192"/>
      <c r="V542" s="193" t="n">
        <f aca="false">+R542+S542+T542</f>
        <v>3328.445</v>
      </c>
      <c r="W542" s="20" t="n">
        <f aca="false">V542-T542</f>
        <v>3328.445</v>
      </c>
      <c r="X542" s="43" t="n">
        <f aca="false">V542-S542-T542</f>
        <v>2749.585</v>
      </c>
      <c r="Y542" s="177" t="s">
        <v>358</v>
      </c>
      <c r="Z542" s="20" t="s">
        <v>35</v>
      </c>
      <c r="AA542" s="20" t="s">
        <v>18</v>
      </c>
    </row>
    <row r="543" customFormat="false" ht="15" hidden="true" customHeight="false" outlineLevel="0" collapsed="false">
      <c r="A543" s="20" t="s">
        <v>593</v>
      </c>
      <c r="B543" s="143" t="s">
        <v>199</v>
      </c>
      <c r="C543" s="187" t="s">
        <v>597</v>
      </c>
      <c r="D543" s="177" t="s">
        <v>358</v>
      </c>
      <c r="E543" s="188" t="n">
        <v>5789025</v>
      </c>
      <c r="F543" s="189" t="n">
        <v>12040407</v>
      </c>
      <c r="G543" s="190" t="n">
        <v>2</v>
      </c>
      <c r="H543" s="145" t="s">
        <v>122</v>
      </c>
      <c r="I543" s="189"/>
      <c r="J543" s="190" t="n">
        <v>13.9</v>
      </c>
      <c r="K543" s="145" t="n">
        <v>0</v>
      </c>
      <c r="L543" s="191" t="n">
        <v>95</v>
      </c>
      <c r="M543" s="187" t="n">
        <f aca="false">+G543*0.095</f>
        <v>0.19</v>
      </c>
      <c r="N543" s="191" t="n">
        <f aca="false">+L543-M543</f>
        <v>94.81</v>
      </c>
      <c r="O543" s="189" t="n">
        <v>1</v>
      </c>
      <c r="P543" s="191" t="n">
        <f aca="false">+N543*O543</f>
        <v>94.81</v>
      </c>
      <c r="Q543" s="187" t="n">
        <v>19</v>
      </c>
      <c r="R543" s="191" t="n">
        <f aca="false">+P543*Q543</f>
        <v>1801.39</v>
      </c>
      <c r="S543" s="192" t="n">
        <f aca="false">+P543*4</f>
        <v>379.24</v>
      </c>
      <c r="T543" s="192"/>
      <c r="U543" s="192"/>
      <c r="V543" s="193" t="n">
        <f aca="false">+R543+S543+T543</f>
        <v>2180.63</v>
      </c>
      <c r="W543" s="20" t="n">
        <f aca="false">V543-T543</f>
        <v>2180.63</v>
      </c>
      <c r="X543" s="43" t="n">
        <f aca="false">V543-S543-T543</f>
        <v>1801.39</v>
      </c>
      <c r="Y543" s="177" t="s">
        <v>358</v>
      </c>
      <c r="Z543" s="20" t="s">
        <v>35</v>
      </c>
      <c r="AA543" s="20" t="s">
        <v>18</v>
      </c>
    </row>
    <row r="544" customFormat="false" ht="15" hidden="false" customHeight="false" outlineLevel="0" collapsed="false">
      <c r="A544" s="20" t="s">
        <v>593</v>
      </c>
      <c r="B544" s="143" t="s">
        <v>199</v>
      </c>
      <c r="C544" s="187" t="s">
        <v>598</v>
      </c>
      <c r="D544" s="177" t="s">
        <v>358</v>
      </c>
      <c r="E544" s="188" t="n">
        <v>5789026</v>
      </c>
      <c r="F544" s="189" t="n">
        <v>12040408</v>
      </c>
      <c r="G544" s="190" t="n">
        <v>2</v>
      </c>
      <c r="H544" s="145" t="s">
        <v>33</v>
      </c>
      <c r="I544" s="189"/>
      <c r="J544" s="190" t="n">
        <v>25</v>
      </c>
      <c r="K544" s="145" t="n">
        <v>0</v>
      </c>
      <c r="L544" s="191" t="n">
        <v>100</v>
      </c>
      <c r="M544" s="187" t="n">
        <f aca="false">+G544*0.095</f>
        <v>0.19</v>
      </c>
      <c r="N544" s="191" t="n">
        <f aca="false">+L544-M544</f>
        <v>99.81</v>
      </c>
      <c r="O544" s="189" t="n">
        <v>1</v>
      </c>
      <c r="P544" s="191" t="n">
        <f aca="false">+N544*O544</f>
        <v>99.81</v>
      </c>
      <c r="Q544" s="187" t="n">
        <v>16</v>
      </c>
      <c r="R544" s="191" t="n">
        <f aca="false">+P544*Q544</f>
        <v>1596.96</v>
      </c>
      <c r="S544" s="192" t="n">
        <f aca="false">+P544*3</f>
        <v>299.43</v>
      </c>
      <c r="T544" s="192"/>
      <c r="U544" s="192"/>
      <c r="V544" s="193" t="n">
        <f aca="false">+R544+S544+T544</f>
        <v>1896.39</v>
      </c>
      <c r="W544" s="20" t="n">
        <f aca="false">V544-T544</f>
        <v>1896.39</v>
      </c>
      <c r="X544" s="43" t="n">
        <f aca="false">V544-S544-T544</f>
        <v>1596.96</v>
      </c>
      <c r="Y544" s="177" t="s">
        <v>358</v>
      </c>
      <c r="Z544" s="20" t="s">
        <v>35</v>
      </c>
      <c r="AA544" s="20" t="s">
        <v>18</v>
      </c>
    </row>
    <row r="545" customFormat="false" ht="15" hidden="false" customHeight="false" outlineLevel="0" collapsed="false">
      <c r="A545" s="20" t="s">
        <v>593</v>
      </c>
      <c r="B545" s="143" t="s">
        <v>199</v>
      </c>
      <c r="C545" s="187" t="s">
        <v>599</v>
      </c>
      <c r="D545" s="177" t="s">
        <v>358</v>
      </c>
      <c r="E545" s="188" t="n">
        <v>5789027</v>
      </c>
      <c r="F545" s="189" t="n">
        <v>12020409</v>
      </c>
      <c r="G545" s="190" t="n">
        <v>2</v>
      </c>
      <c r="H545" s="145" t="s">
        <v>33</v>
      </c>
      <c r="I545" s="189"/>
      <c r="J545" s="190" t="n">
        <v>25</v>
      </c>
      <c r="K545" s="145" t="n">
        <v>0</v>
      </c>
      <c r="L545" s="191" t="n">
        <v>96</v>
      </c>
      <c r="M545" s="187" t="n">
        <f aca="false">+G545*0.095</f>
        <v>0.19</v>
      </c>
      <c r="N545" s="191" t="n">
        <f aca="false">+L545-M545</f>
        <v>95.81</v>
      </c>
      <c r="O545" s="189" t="n">
        <v>1</v>
      </c>
      <c r="P545" s="191" t="n">
        <f aca="false">+N545*O545</f>
        <v>95.81</v>
      </c>
      <c r="Q545" s="187" t="n">
        <v>16</v>
      </c>
      <c r="R545" s="191" t="n">
        <f aca="false">+P545*Q545</f>
        <v>1532.96</v>
      </c>
      <c r="S545" s="192" t="n">
        <f aca="false">+P545*3</f>
        <v>287.43</v>
      </c>
      <c r="T545" s="192"/>
      <c r="U545" s="192"/>
      <c r="V545" s="193" t="n">
        <f aca="false">+R545+S545+T545</f>
        <v>1820.39</v>
      </c>
      <c r="W545" s="20" t="n">
        <f aca="false">V545-T545</f>
        <v>1820.39</v>
      </c>
      <c r="X545" s="43" t="n">
        <f aca="false">V545-S545-T545</f>
        <v>1532.96</v>
      </c>
      <c r="Y545" s="177" t="s">
        <v>358</v>
      </c>
      <c r="Z545" s="20" t="s">
        <v>35</v>
      </c>
      <c r="AA545" s="20" t="s">
        <v>18</v>
      </c>
    </row>
    <row r="546" customFormat="false" ht="15" hidden="false" customHeight="false" outlineLevel="0" collapsed="false">
      <c r="A546" s="20" t="s">
        <v>593</v>
      </c>
      <c r="B546" s="143" t="s">
        <v>200</v>
      </c>
      <c r="C546" s="150" t="s">
        <v>600</v>
      </c>
      <c r="D546" s="177" t="s">
        <v>282</v>
      </c>
      <c r="E546" s="178" t="n">
        <v>5789028</v>
      </c>
      <c r="F546" s="152" t="n">
        <v>11956100</v>
      </c>
      <c r="G546" s="151" t="n">
        <v>4</v>
      </c>
      <c r="H546" s="145" t="s">
        <v>33</v>
      </c>
      <c r="I546" s="152"/>
      <c r="J546" s="151" t="n">
        <v>25</v>
      </c>
      <c r="K546" s="145" t="n">
        <v>0</v>
      </c>
      <c r="L546" s="153" t="n">
        <v>206</v>
      </c>
      <c r="M546" s="150" t="n">
        <f aca="false">+G546*0.095</f>
        <v>0.38</v>
      </c>
      <c r="N546" s="153" t="n">
        <f aca="false">+L546-M546</f>
        <v>205.62</v>
      </c>
      <c r="O546" s="152" t="n">
        <v>1</v>
      </c>
      <c r="P546" s="153" t="n">
        <f aca="false">+N546*O546</f>
        <v>205.62</v>
      </c>
      <c r="Q546" s="150" t="n">
        <v>16</v>
      </c>
      <c r="R546" s="153" t="n">
        <f aca="false">+P546*Q546</f>
        <v>3289.92</v>
      </c>
      <c r="S546" s="154" t="n">
        <f aca="false">+P546*3</f>
        <v>616.86</v>
      </c>
      <c r="T546" s="154" t="n">
        <f aca="false">+P546*2</f>
        <v>411.24</v>
      </c>
      <c r="U546" s="154"/>
      <c r="V546" s="155" t="n">
        <f aca="false">+R546+S546+T546</f>
        <v>4318.02</v>
      </c>
      <c r="W546" s="20" t="n">
        <f aca="false">V546-T546</f>
        <v>3906.78</v>
      </c>
      <c r="X546" s="43" t="n">
        <f aca="false">V546-S546-T546</f>
        <v>3289.92</v>
      </c>
      <c r="Y546" s="177" t="s">
        <v>282</v>
      </c>
      <c r="Z546" s="20" t="s">
        <v>35</v>
      </c>
      <c r="AA546" s="20" t="s">
        <v>18</v>
      </c>
    </row>
    <row r="547" customFormat="false" ht="15" hidden="false" customHeight="false" outlineLevel="0" collapsed="false">
      <c r="A547" s="20" t="s">
        <v>593</v>
      </c>
      <c r="B547" s="143" t="s">
        <v>200</v>
      </c>
      <c r="C547" s="150" t="s">
        <v>601</v>
      </c>
      <c r="D547" s="177" t="s">
        <v>282</v>
      </c>
      <c r="E547" s="178" t="n">
        <v>5789029</v>
      </c>
      <c r="F547" s="152" t="n">
        <v>11956102</v>
      </c>
      <c r="G547" s="151" t="n">
        <v>4</v>
      </c>
      <c r="H547" s="145" t="s">
        <v>33</v>
      </c>
      <c r="I547" s="152"/>
      <c r="J547" s="151" t="n">
        <v>25</v>
      </c>
      <c r="K547" s="145" t="n">
        <v>0</v>
      </c>
      <c r="L547" s="153" t="n">
        <v>208</v>
      </c>
      <c r="M547" s="150" t="n">
        <f aca="false">+G547*0.095</f>
        <v>0.38</v>
      </c>
      <c r="N547" s="153" t="n">
        <f aca="false">+L547-M547</f>
        <v>207.62</v>
      </c>
      <c r="O547" s="152" t="n">
        <v>1</v>
      </c>
      <c r="P547" s="153" t="n">
        <f aca="false">+N547*O547</f>
        <v>207.62</v>
      </c>
      <c r="Q547" s="150" t="n">
        <v>16</v>
      </c>
      <c r="R547" s="153" t="n">
        <f aca="false">+P547*Q547</f>
        <v>3321.92</v>
      </c>
      <c r="S547" s="154" t="n">
        <f aca="false">+P547*3</f>
        <v>622.86</v>
      </c>
      <c r="T547" s="154" t="n">
        <f aca="false">+P547*2</f>
        <v>415.24</v>
      </c>
      <c r="U547" s="154"/>
      <c r="V547" s="155" t="n">
        <f aca="false">+R547+S547+T547</f>
        <v>4360.02</v>
      </c>
      <c r="W547" s="20" t="n">
        <f aca="false">V547-T547</f>
        <v>3944.78</v>
      </c>
      <c r="X547" s="43" t="n">
        <f aca="false">V547-S547-T547</f>
        <v>3321.92</v>
      </c>
      <c r="Y547" s="177" t="s">
        <v>282</v>
      </c>
      <c r="Z547" s="20" t="s">
        <v>35</v>
      </c>
      <c r="AA547" s="20" t="s">
        <v>18</v>
      </c>
    </row>
    <row r="548" customFormat="false" ht="15" hidden="false" customHeight="false" outlineLevel="0" collapsed="false">
      <c r="A548" s="20" t="s">
        <v>593</v>
      </c>
      <c r="B548" s="143" t="s">
        <v>200</v>
      </c>
      <c r="C548" s="150" t="s">
        <v>602</v>
      </c>
      <c r="D548" s="177" t="s">
        <v>282</v>
      </c>
      <c r="E548" s="178" t="n">
        <v>5789030</v>
      </c>
      <c r="F548" s="152" t="n">
        <v>11956103</v>
      </c>
      <c r="G548" s="151" t="n">
        <v>13</v>
      </c>
      <c r="H548" s="145" t="s">
        <v>33</v>
      </c>
      <c r="I548" s="152"/>
      <c r="J548" s="151" t="n">
        <v>25</v>
      </c>
      <c r="K548" s="145" t="n">
        <v>0</v>
      </c>
      <c r="L548" s="153" t="n">
        <v>603</v>
      </c>
      <c r="M548" s="150" t="n">
        <f aca="false">+G548*0.095</f>
        <v>1.235</v>
      </c>
      <c r="N548" s="153" t="n">
        <f aca="false">+L548-M548</f>
        <v>601.765</v>
      </c>
      <c r="O548" s="152" t="n">
        <v>1</v>
      </c>
      <c r="P548" s="153" t="n">
        <f aca="false">+N548*O548</f>
        <v>601.765</v>
      </c>
      <c r="Q548" s="150" t="n">
        <v>16</v>
      </c>
      <c r="R548" s="153" t="n">
        <f aca="false">+P548*Q548</f>
        <v>9628.24</v>
      </c>
      <c r="S548" s="154" t="n">
        <f aca="false">+P548*3</f>
        <v>1805.295</v>
      </c>
      <c r="T548" s="154" t="n">
        <f aca="false">+P548*2</f>
        <v>1203.53</v>
      </c>
      <c r="U548" s="154"/>
      <c r="V548" s="155" t="n">
        <f aca="false">+R548+S548+T548</f>
        <v>12637.065</v>
      </c>
      <c r="W548" s="20" t="n">
        <f aca="false">V548-T548</f>
        <v>11433.535</v>
      </c>
      <c r="X548" s="43" t="n">
        <f aca="false">V548-S548-T548</f>
        <v>9628.24</v>
      </c>
      <c r="Y548" s="177" t="s">
        <v>282</v>
      </c>
      <c r="Z548" s="20" t="s">
        <v>35</v>
      </c>
      <c r="AA548" s="20" t="s">
        <v>18</v>
      </c>
    </row>
    <row r="549" customFormat="false" ht="15" hidden="false" customHeight="false" outlineLevel="0" collapsed="false">
      <c r="A549" s="20" t="s">
        <v>593</v>
      </c>
      <c r="B549" s="143" t="s">
        <v>200</v>
      </c>
      <c r="C549" s="150" t="s">
        <v>603</v>
      </c>
      <c r="D549" s="177" t="s">
        <v>282</v>
      </c>
      <c r="E549" s="178" t="n">
        <v>5789031</v>
      </c>
      <c r="F549" s="152" t="n">
        <v>11956104</v>
      </c>
      <c r="G549" s="151" t="n">
        <v>6</v>
      </c>
      <c r="H549" s="145" t="s">
        <v>33</v>
      </c>
      <c r="I549" s="152"/>
      <c r="J549" s="151" t="n">
        <v>25</v>
      </c>
      <c r="K549" s="145" t="n">
        <v>0</v>
      </c>
      <c r="L549" s="153" t="n">
        <v>280</v>
      </c>
      <c r="M549" s="150" t="n">
        <f aca="false">+G549*0.095</f>
        <v>0.57</v>
      </c>
      <c r="N549" s="153" t="n">
        <f aca="false">+L549-M549</f>
        <v>279.43</v>
      </c>
      <c r="O549" s="152" t="n">
        <v>1</v>
      </c>
      <c r="P549" s="153" t="n">
        <f aca="false">+N549*O549</f>
        <v>279.43</v>
      </c>
      <c r="Q549" s="150" t="n">
        <v>16</v>
      </c>
      <c r="R549" s="153" t="n">
        <f aca="false">+P549*Q549</f>
        <v>4470.88</v>
      </c>
      <c r="S549" s="154" t="n">
        <f aca="false">+P549*3</f>
        <v>838.29</v>
      </c>
      <c r="T549" s="154" t="n">
        <f aca="false">+P549*2</f>
        <v>558.86</v>
      </c>
      <c r="U549" s="154"/>
      <c r="V549" s="155" t="n">
        <f aca="false">+R549+S549+T549</f>
        <v>5868.03</v>
      </c>
      <c r="W549" s="20" t="n">
        <f aca="false">V549-T549</f>
        <v>5309.17</v>
      </c>
      <c r="X549" s="43" t="n">
        <f aca="false">V549-S549-T549</f>
        <v>4470.88</v>
      </c>
      <c r="Y549" s="177" t="s">
        <v>282</v>
      </c>
      <c r="Z549" s="20" t="s">
        <v>35</v>
      </c>
      <c r="AA549" s="20" t="s">
        <v>18</v>
      </c>
    </row>
    <row r="550" customFormat="false" ht="15" hidden="false" customHeight="false" outlineLevel="0" collapsed="false">
      <c r="A550" s="20" t="s">
        <v>593</v>
      </c>
      <c r="B550" s="143" t="s">
        <v>200</v>
      </c>
      <c r="C550" s="150" t="s">
        <v>604</v>
      </c>
      <c r="D550" s="177" t="s">
        <v>282</v>
      </c>
      <c r="E550" s="178" t="n">
        <v>5789032</v>
      </c>
      <c r="F550" s="152" t="n">
        <v>11956107</v>
      </c>
      <c r="G550" s="151" t="n">
        <v>6</v>
      </c>
      <c r="H550" s="145" t="s">
        <v>33</v>
      </c>
      <c r="I550" s="152"/>
      <c r="J550" s="151" t="n">
        <v>25</v>
      </c>
      <c r="K550" s="145" t="n">
        <v>0</v>
      </c>
      <c r="L550" s="153" t="n">
        <v>300</v>
      </c>
      <c r="M550" s="150" t="n">
        <f aca="false">+G550*0.095</f>
        <v>0.57</v>
      </c>
      <c r="N550" s="153" t="n">
        <f aca="false">+L550-M550</f>
        <v>299.43</v>
      </c>
      <c r="O550" s="152" t="n">
        <v>1</v>
      </c>
      <c r="P550" s="153" t="n">
        <f aca="false">+N550*O550</f>
        <v>299.43</v>
      </c>
      <c r="Q550" s="150" t="n">
        <v>16</v>
      </c>
      <c r="R550" s="153" t="n">
        <f aca="false">+P550*Q550</f>
        <v>4790.88</v>
      </c>
      <c r="S550" s="154" t="n">
        <f aca="false">+P550*3</f>
        <v>898.29</v>
      </c>
      <c r="T550" s="154" t="n">
        <f aca="false">+P550*2</f>
        <v>598.86</v>
      </c>
      <c r="U550" s="154"/>
      <c r="V550" s="155" t="n">
        <f aca="false">+R550+S550+T550</f>
        <v>6288.03</v>
      </c>
      <c r="W550" s="20" t="n">
        <f aca="false">V550-T550</f>
        <v>5689.17</v>
      </c>
      <c r="X550" s="43" t="n">
        <f aca="false">V550-S550-T550</f>
        <v>4790.88</v>
      </c>
      <c r="Y550" s="177" t="s">
        <v>282</v>
      </c>
      <c r="Z550" s="20" t="s">
        <v>35</v>
      </c>
      <c r="AA550" s="20" t="s">
        <v>18</v>
      </c>
    </row>
    <row r="551" customFormat="false" ht="15" hidden="false" customHeight="false" outlineLevel="0" collapsed="false">
      <c r="A551" s="20" t="s">
        <v>593</v>
      </c>
      <c r="B551" s="143" t="s">
        <v>200</v>
      </c>
      <c r="C551" s="150" t="s">
        <v>605</v>
      </c>
      <c r="D551" s="177" t="s">
        <v>282</v>
      </c>
      <c r="E551" s="178" t="n">
        <v>5789033</v>
      </c>
      <c r="F551" s="152" t="n">
        <v>11956116</v>
      </c>
      <c r="G551" s="151" t="n">
        <v>10</v>
      </c>
      <c r="H551" s="145" t="s">
        <v>33</v>
      </c>
      <c r="I551" s="152"/>
      <c r="J551" s="151" t="n">
        <v>25</v>
      </c>
      <c r="K551" s="145" t="n">
        <v>0</v>
      </c>
      <c r="L551" s="153" t="n">
        <v>527</v>
      </c>
      <c r="M551" s="150" t="n">
        <f aca="false">+G551*0.095</f>
        <v>0.95</v>
      </c>
      <c r="N551" s="153" t="n">
        <f aca="false">+L551-M551</f>
        <v>526.05</v>
      </c>
      <c r="O551" s="152" t="n">
        <v>1</v>
      </c>
      <c r="P551" s="153" t="n">
        <f aca="false">+N551*O551</f>
        <v>526.05</v>
      </c>
      <c r="Q551" s="150" t="n">
        <v>16</v>
      </c>
      <c r="R551" s="153" t="n">
        <f aca="false">+P551*Q551</f>
        <v>8416.8</v>
      </c>
      <c r="S551" s="154" t="n">
        <f aca="false">+P551*3</f>
        <v>1578.15</v>
      </c>
      <c r="T551" s="154" t="n">
        <f aca="false">+P551*2</f>
        <v>1052.1</v>
      </c>
      <c r="U551" s="154"/>
      <c r="V551" s="155" t="n">
        <f aca="false">+R551+S551+T551</f>
        <v>11047.05</v>
      </c>
      <c r="W551" s="20" t="n">
        <f aca="false">V551-T551</f>
        <v>9994.95</v>
      </c>
      <c r="X551" s="43" t="n">
        <f aca="false">V551-S551-T551</f>
        <v>8416.8</v>
      </c>
      <c r="Y551" s="177" t="s">
        <v>282</v>
      </c>
      <c r="Z551" s="20" t="s">
        <v>35</v>
      </c>
      <c r="AA551" s="20" t="s">
        <v>18</v>
      </c>
    </row>
    <row r="552" customFormat="false" ht="15" hidden="false" customHeight="false" outlineLevel="0" collapsed="false">
      <c r="A552" s="20" t="s">
        <v>593</v>
      </c>
      <c r="B552" s="143" t="s">
        <v>200</v>
      </c>
      <c r="C552" s="150" t="s">
        <v>606</v>
      </c>
      <c r="D552" s="177" t="s">
        <v>282</v>
      </c>
      <c r="E552" s="178" t="n">
        <v>5789034</v>
      </c>
      <c r="F552" s="152" t="n">
        <v>11956120</v>
      </c>
      <c r="G552" s="151" t="n">
        <v>4</v>
      </c>
      <c r="H552" s="145" t="s">
        <v>33</v>
      </c>
      <c r="I552" s="152"/>
      <c r="J552" s="151" t="n">
        <v>25</v>
      </c>
      <c r="K552" s="145" t="n">
        <v>0</v>
      </c>
      <c r="L552" s="153" t="n">
        <v>193</v>
      </c>
      <c r="M552" s="150" t="n">
        <f aca="false">+G552*0.095</f>
        <v>0.38</v>
      </c>
      <c r="N552" s="153" t="n">
        <f aca="false">+L552-M552</f>
        <v>192.62</v>
      </c>
      <c r="O552" s="152" t="n">
        <v>1</v>
      </c>
      <c r="P552" s="153" t="n">
        <f aca="false">+N552*O552</f>
        <v>192.62</v>
      </c>
      <c r="Q552" s="150" t="n">
        <v>16</v>
      </c>
      <c r="R552" s="153" t="n">
        <f aca="false">+P552*Q552</f>
        <v>3081.92</v>
      </c>
      <c r="S552" s="154" t="n">
        <f aca="false">+P552*3</f>
        <v>577.86</v>
      </c>
      <c r="T552" s="154" t="n">
        <f aca="false">+P552*2</f>
        <v>385.24</v>
      </c>
      <c r="U552" s="154"/>
      <c r="V552" s="155" t="n">
        <f aca="false">+R552+S552+T552</f>
        <v>4045.02</v>
      </c>
      <c r="W552" s="20" t="n">
        <f aca="false">V552-T552</f>
        <v>3659.78</v>
      </c>
      <c r="X552" s="43" t="n">
        <f aca="false">V552-S552-T552</f>
        <v>3081.92</v>
      </c>
      <c r="Y552" s="177" t="s">
        <v>282</v>
      </c>
      <c r="Z552" s="20" t="s">
        <v>35</v>
      </c>
      <c r="AA552" s="20" t="s">
        <v>18</v>
      </c>
    </row>
    <row r="553" customFormat="false" ht="15" hidden="false" customHeight="false" outlineLevel="0" collapsed="false">
      <c r="A553" s="20" t="s">
        <v>593</v>
      </c>
      <c r="B553" s="143" t="s">
        <v>200</v>
      </c>
      <c r="C553" s="150" t="s">
        <v>607</v>
      </c>
      <c r="D553" s="177" t="s">
        <v>282</v>
      </c>
      <c r="E553" s="178" t="n">
        <v>5789035</v>
      </c>
      <c r="F553" s="152" t="n">
        <v>11956108</v>
      </c>
      <c r="G553" s="151" t="n">
        <v>8</v>
      </c>
      <c r="H553" s="145" t="s">
        <v>33</v>
      </c>
      <c r="I553" s="152"/>
      <c r="J553" s="151" t="n">
        <v>25</v>
      </c>
      <c r="K553" s="145" t="n">
        <v>0</v>
      </c>
      <c r="L553" s="153" t="n">
        <v>416</v>
      </c>
      <c r="M553" s="150" t="n">
        <f aca="false">+G553*0.095</f>
        <v>0.76</v>
      </c>
      <c r="N553" s="153" t="n">
        <f aca="false">+L553-M553</f>
        <v>415.24</v>
      </c>
      <c r="O553" s="152" t="n">
        <v>1</v>
      </c>
      <c r="P553" s="153" t="n">
        <f aca="false">+N553*O553</f>
        <v>415.24</v>
      </c>
      <c r="Q553" s="150" t="n">
        <v>16</v>
      </c>
      <c r="R553" s="153" t="n">
        <f aca="false">+P553*Q553</f>
        <v>6643.84</v>
      </c>
      <c r="S553" s="154" t="n">
        <f aca="false">+P553*3</f>
        <v>1245.72</v>
      </c>
      <c r="T553" s="154" t="n">
        <f aca="false">+P553*2</f>
        <v>830.48</v>
      </c>
      <c r="U553" s="154"/>
      <c r="V553" s="155" t="n">
        <f aca="false">+R553+S553+T553</f>
        <v>8720.04</v>
      </c>
      <c r="W553" s="20" t="n">
        <f aca="false">V553-T553</f>
        <v>7889.56</v>
      </c>
      <c r="X553" s="43" t="n">
        <f aca="false">V553-S553-T553</f>
        <v>6643.84</v>
      </c>
      <c r="Y553" s="177" t="s">
        <v>282</v>
      </c>
      <c r="Z553" s="20" t="s">
        <v>35</v>
      </c>
      <c r="AA553" s="20" t="s">
        <v>18</v>
      </c>
    </row>
    <row r="554" customFormat="false" ht="15" hidden="false" customHeight="false" outlineLevel="0" collapsed="false">
      <c r="A554" s="20" t="s">
        <v>593</v>
      </c>
      <c r="B554" s="143" t="s">
        <v>200</v>
      </c>
      <c r="C554" s="150" t="s">
        <v>608</v>
      </c>
      <c r="D554" s="177" t="s">
        <v>282</v>
      </c>
      <c r="E554" s="178" t="n">
        <v>5789036</v>
      </c>
      <c r="F554" s="152" t="n">
        <v>11956111</v>
      </c>
      <c r="G554" s="151" t="n">
        <v>7</v>
      </c>
      <c r="H554" s="145" t="s">
        <v>33</v>
      </c>
      <c r="I554" s="152"/>
      <c r="J554" s="151" t="n">
        <v>25</v>
      </c>
      <c r="K554" s="145" t="n">
        <v>0</v>
      </c>
      <c r="L554" s="153" t="n">
        <v>316</v>
      </c>
      <c r="M554" s="150" t="n">
        <f aca="false">+G554*0.095</f>
        <v>0.665</v>
      </c>
      <c r="N554" s="153" t="n">
        <f aca="false">+L554-M554</f>
        <v>315.335</v>
      </c>
      <c r="O554" s="152" t="n">
        <v>1</v>
      </c>
      <c r="P554" s="153" t="n">
        <f aca="false">+N554*O554</f>
        <v>315.335</v>
      </c>
      <c r="Q554" s="150" t="n">
        <v>16</v>
      </c>
      <c r="R554" s="153" t="n">
        <f aca="false">+P554*Q554</f>
        <v>5045.36</v>
      </c>
      <c r="S554" s="154" t="n">
        <f aca="false">+P554*3</f>
        <v>946.005</v>
      </c>
      <c r="T554" s="154" t="n">
        <f aca="false">+P554*2</f>
        <v>630.67</v>
      </c>
      <c r="U554" s="154"/>
      <c r="V554" s="155" t="n">
        <f aca="false">+R554+S554+T554</f>
        <v>6622.035</v>
      </c>
      <c r="W554" s="20" t="n">
        <f aca="false">V554-T554</f>
        <v>5991.365</v>
      </c>
      <c r="X554" s="43" t="n">
        <f aca="false">V554-S554-T554</f>
        <v>5045.36</v>
      </c>
      <c r="Y554" s="177" t="s">
        <v>282</v>
      </c>
      <c r="Z554" s="20" t="s">
        <v>35</v>
      </c>
      <c r="AA554" s="20" t="s">
        <v>18</v>
      </c>
    </row>
    <row r="555" customFormat="false" ht="15" hidden="false" customHeight="false" outlineLevel="0" collapsed="false">
      <c r="A555" s="20" t="s">
        <v>593</v>
      </c>
      <c r="B555" s="143" t="s">
        <v>200</v>
      </c>
      <c r="C555" s="150" t="s">
        <v>609</v>
      </c>
      <c r="D555" s="177" t="s">
        <v>282</v>
      </c>
      <c r="E555" s="178" t="n">
        <v>5789037</v>
      </c>
      <c r="F555" s="152" t="n">
        <v>11956117</v>
      </c>
      <c r="G555" s="151" t="n">
        <v>5</v>
      </c>
      <c r="H555" s="145" t="s">
        <v>33</v>
      </c>
      <c r="I555" s="152"/>
      <c r="J555" s="151" t="n">
        <v>25</v>
      </c>
      <c r="K555" s="145" t="n">
        <v>0</v>
      </c>
      <c r="L555" s="153" t="n">
        <v>238</v>
      </c>
      <c r="M555" s="150" t="n">
        <f aca="false">+G555*0.095</f>
        <v>0.475</v>
      </c>
      <c r="N555" s="153" t="n">
        <f aca="false">+L555-M555</f>
        <v>237.525</v>
      </c>
      <c r="O555" s="152" t="n">
        <v>1</v>
      </c>
      <c r="P555" s="153" t="n">
        <f aca="false">+N555*O555</f>
        <v>237.525</v>
      </c>
      <c r="Q555" s="150" t="n">
        <v>16</v>
      </c>
      <c r="R555" s="153" t="n">
        <f aca="false">+P555*Q555</f>
        <v>3800.4</v>
      </c>
      <c r="S555" s="154" t="n">
        <f aca="false">+P555*3</f>
        <v>712.575</v>
      </c>
      <c r="T555" s="154" t="n">
        <f aca="false">+P555*2</f>
        <v>475.05</v>
      </c>
      <c r="U555" s="154"/>
      <c r="V555" s="155" t="n">
        <f aca="false">+R555+S555+T555</f>
        <v>4988.025</v>
      </c>
      <c r="W555" s="20" t="n">
        <f aca="false">V555-T555</f>
        <v>4512.975</v>
      </c>
      <c r="X555" s="43" t="n">
        <f aca="false">V555-S555-T555</f>
        <v>3800.4</v>
      </c>
      <c r="Y555" s="177" t="s">
        <v>282</v>
      </c>
      <c r="Z555" s="20" t="s">
        <v>35</v>
      </c>
      <c r="AA555" s="20" t="s">
        <v>18</v>
      </c>
    </row>
    <row r="556" customFormat="false" ht="15" hidden="false" customHeight="false" outlineLevel="0" collapsed="false">
      <c r="A556" s="20" t="s">
        <v>593</v>
      </c>
      <c r="B556" s="143" t="s">
        <v>200</v>
      </c>
      <c r="C556" s="150" t="s">
        <v>610</v>
      </c>
      <c r="D556" s="177" t="s">
        <v>282</v>
      </c>
      <c r="E556" s="178" t="n">
        <v>5789038</v>
      </c>
      <c r="F556" s="152" t="n">
        <v>11956118</v>
      </c>
      <c r="G556" s="151" t="n">
        <v>4</v>
      </c>
      <c r="H556" s="145" t="s">
        <v>33</v>
      </c>
      <c r="I556" s="152"/>
      <c r="J556" s="151" t="n">
        <v>25</v>
      </c>
      <c r="K556" s="145" t="n">
        <v>0</v>
      </c>
      <c r="L556" s="153" t="n">
        <v>201</v>
      </c>
      <c r="M556" s="150" t="n">
        <f aca="false">+G556*0.095</f>
        <v>0.38</v>
      </c>
      <c r="N556" s="153" t="n">
        <f aca="false">+L556-M556</f>
        <v>200.62</v>
      </c>
      <c r="O556" s="152" t="n">
        <v>1</v>
      </c>
      <c r="P556" s="153" t="n">
        <f aca="false">+N556*O556</f>
        <v>200.62</v>
      </c>
      <c r="Q556" s="150" t="n">
        <v>16</v>
      </c>
      <c r="R556" s="153" t="n">
        <f aca="false">+P556*Q556</f>
        <v>3209.92</v>
      </c>
      <c r="S556" s="154" t="n">
        <f aca="false">+P556*3</f>
        <v>601.86</v>
      </c>
      <c r="T556" s="154" t="n">
        <f aca="false">+P556*2</f>
        <v>401.24</v>
      </c>
      <c r="U556" s="154"/>
      <c r="V556" s="155" t="n">
        <f aca="false">+R556+S556+T556</f>
        <v>4213.02</v>
      </c>
      <c r="W556" s="20" t="n">
        <f aca="false">V556-T556</f>
        <v>3811.78</v>
      </c>
      <c r="X556" s="43" t="n">
        <f aca="false">V556-S556-T556</f>
        <v>3209.92</v>
      </c>
      <c r="Y556" s="177" t="s">
        <v>282</v>
      </c>
      <c r="Z556" s="20" t="s">
        <v>35</v>
      </c>
      <c r="AA556" s="20" t="s">
        <v>18</v>
      </c>
    </row>
    <row r="557" customFormat="false" ht="15" hidden="false" customHeight="false" outlineLevel="0" collapsed="false">
      <c r="A557" s="20" t="s">
        <v>593</v>
      </c>
      <c r="B557" s="143" t="s">
        <v>200</v>
      </c>
      <c r="C557" s="150" t="s">
        <v>611</v>
      </c>
      <c r="D557" s="177" t="s">
        <v>282</v>
      </c>
      <c r="E557" s="178" t="n">
        <v>5789039</v>
      </c>
      <c r="F557" s="152" t="n">
        <v>11956105</v>
      </c>
      <c r="G557" s="151" t="n">
        <v>4</v>
      </c>
      <c r="H557" s="145" t="s">
        <v>33</v>
      </c>
      <c r="I557" s="152"/>
      <c r="J557" s="151" t="n">
        <v>25</v>
      </c>
      <c r="K557" s="145" t="n">
        <v>0</v>
      </c>
      <c r="L557" s="153" t="n">
        <v>219</v>
      </c>
      <c r="M557" s="150" t="n">
        <f aca="false">+G557*0.095</f>
        <v>0.38</v>
      </c>
      <c r="N557" s="153" t="n">
        <f aca="false">+L557-M557</f>
        <v>218.62</v>
      </c>
      <c r="O557" s="152" t="n">
        <v>1</v>
      </c>
      <c r="P557" s="153" t="n">
        <f aca="false">+N557*O557</f>
        <v>218.62</v>
      </c>
      <c r="Q557" s="150" t="n">
        <v>16</v>
      </c>
      <c r="R557" s="153" t="n">
        <f aca="false">+P557*Q557</f>
        <v>3497.92</v>
      </c>
      <c r="S557" s="154" t="n">
        <f aca="false">+P557*3</f>
        <v>655.86</v>
      </c>
      <c r="T557" s="154" t="n">
        <f aca="false">+P557*2</f>
        <v>437.24</v>
      </c>
      <c r="U557" s="154"/>
      <c r="V557" s="155" t="n">
        <f aca="false">+R557+S557+T557</f>
        <v>4591.02</v>
      </c>
      <c r="W557" s="20" t="n">
        <f aca="false">V557-T557</f>
        <v>4153.78</v>
      </c>
      <c r="X557" s="43" t="n">
        <f aca="false">V557-S557-T557</f>
        <v>3497.92</v>
      </c>
      <c r="Y557" s="177" t="s">
        <v>282</v>
      </c>
      <c r="Z557" s="20" t="s">
        <v>35</v>
      </c>
      <c r="AA557" s="20" t="s">
        <v>18</v>
      </c>
    </row>
    <row r="558" customFormat="false" ht="15" hidden="false" customHeight="false" outlineLevel="0" collapsed="false">
      <c r="A558" s="20" t="s">
        <v>593</v>
      </c>
      <c r="B558" s="143" t="s">
        <v>200</v>
      </c>
      <c r="C558" s="150" t="s">
        <v>612</v>
      </c>
      <c r="D558" s="177" t="s">
        <v>282</v>
      </c>
      <c r="E558" s="178" t="n">
        <v>5789040</v>
      </c>
      <c r="F558" s="152" t="n">
        <v>11956109</v>
      </c>
      <c r="G558" s="151" t="n">
        <v>6</v>
      </c>
      <c r="H558" s="145" t="s">
        <v>33</v>
      </c>
      <c r="I558" s="152"/>
      <c r="J558" s="151" t="n">
        <v>25</v>
      </c>
      <c r="K558" s="145" t="n">
        <v>0</v>
      </c>
      <c r="L558" s="153" t="n">
        <v>330</v>
      </c>
      <c r="M558" s="150" t="n">
        <f aca="false">+G558*0.095</f>
        <v>0.57</v>
      </c>
      <c r="N558" s="153" t="n">
        <f aca="false">+L558-M558</f>
        <v>329.43</v>
      </c>
      <c r="O558" s="152" t="n">
        <v>1</v>
      </c>
      <c r="P558" s="153" t="n">
        <f aca="false">+N558*O558</f>
        <v>329.43</v>
      </c>
      <c r="Q558" s="150" t="n">
        <v>16</v>
      </c>
      <c r="R558" s="153" t="n">
        <f aca="false">+P558*Q558</f>
        <v>5270.88</v>
      </c>
      <c r="S558" s="154" t="n">
        <f aca="false">+P558*3</f>
        <v>988.29</v>
      </c>
      <c r="T558" s="154" t="n">
        <f aca="false">+P558*2</f>
        <v>658.86</v>
      </c>
      <c r="U558" s="154"/>
      <c r="V558" s="155" t="n">
        <f aca="false">+R558+S558+T558</f>
        <v>6918.03</v>
      </c>
      <c r="W558" s="20" t="n">
        <f aca="false">V558-T558</f>
        <v>6259.17</v>
      </c>
      <c r="X558" s="43" t="n">
        <f aca="false">V558-S558-T558</f>
        <v>5270.88</v>
      </c>
      <c r="Y558" s="177" t="s">
        <v>282</v>
      </c>
      <c r="Z558" s="20" t="s">
        <v>35</v>
      </c>
      <c r="AA558" s="20" t="s">
        <v>18</v>
      </c>
    </row>
    <row r="559" customFormat="false" ht="15" hidden="false" customHeight="false" outlineLevel="0" collapsed="false">
      <c r="A559" s="20" t="s">
        <v>593</v>
      </c>
      <c r="B559" s="143" t="s">
        <v>200</v>
      </c>
      <c r="C559" s="150" t="s">
        <v>613</v>
      </c>
      <c r="D559" s="177" t="s">
        <v>282</v>
      </c>
      <c r="E559" s="178" t="n">
        <v>5789041</v>
      </c>
      <c r="F559" s="152" t="n">
        <v>11956121</v>
      </c>
      <c r="G559" s="151" t="n">
        <v>8</v>
      </c>
      <c r="H559" s="145" t="s">
        <v>33</v>
      </c>
      <c r="I559" s="152"/>
      <c r="J559" s="151" t="n">
        <v>25</v>
      </c>
      <c r="K559" s="145" t="n">
        <v>0</v>
      </c>
      <c r="L559" s="153" t="n">
        <v>387</v>
      </c>
      <c r="M559" s="150" t="n">
        <f aca="false">+G559*0.095</f>
        <v>0.76</v>
      </c>
      <c r="N559" s="153" t="n">
        <f aca="false">+L559-M559</f>
        <v>386.24</v>
      </c>
      <c r="O559" s="152" t="n">
        <v>1</v>
      </c>
      <c r="P559" s="153" t="n">
        <f aca="false">+N559*O559</f>
        <v>386.24</v>
      </c>
      <c r="Q559" s="150" t="n">
        <v>16</v>
      </c>
      <c r="R559" s="153" t="n">
        <f aca="false">+P559*Q559</f>
        <v>6179.84</v>
      </c>
      <c r="S559" s="154" t="n">
        <f aca="false">+P559*3</f>
        <v>1158.72</v>
      </c>
      <c r="T559" s="154" t="n">
        <f aca="false">+P559*2</f>
        <v>772.48</v>
      </c>
      <c r="U559" s="154"/>
      <c r="V559" s="155" t="n">
        <f aca="false">+R559+S559+T559</f>
        <v>8111.04</v>
      </c>
      <c r="W559" s="20" t="n">
        <f aca="false">V559-T559</f>
        <v>7338.56</v>
      </c>
      <c r="X559" s="43" t="n">
        <f aca="false">V559-S559-T559</f>
        <v>6179.84</v>
      </c>
      <c r="Y559" s="177" t="s">
        <v>282</v>
      </c>
      <c r="Z559" s="20" t="s">
        <v>35</v>
      </c>
      <c r="AA559" s="20" t="s">
        <v>18</v>
      </c>
    </row>
    <row r="560" customFormat="false" ht="15" hidden="false" customHeight="false" outlineLevel="0" collapsed="false">
      <c r="A560" s="20" t="s">
        <v>593</v>
      </c>
      <c r="B560" s="143" t="s">
        <v>200</v>
      </c>
      <c r="C560" s="150" t="s">
        <v>614</v>
      </c>
      <c r="D560" s="177" t="s">
        <v>282</v>
      </c>
      <c r="E560" s="178" t="n">
        <v>5789042</v>
      </c>
      <c r="F560" s="152" t="n">
        <v>11956122</v>
      </c>
      <c r="G560" s="151" t="n">
        <v>8</v>
      </c>
      <c r="H560" s="145" t="s">
        <v>33</v>
      </c>
      <c r="I560" s="152"/>
      <c r="J560" s="151" t="n">
        <v>25</v>
      </c>
      <c r="K560" s="145" t="n">
        <v>0</v>
      </c>
      <c r="L560" s="153" t="n">
        <v>423</v>
      </c>
      <c r="M560" s="150" t="n">
        <f aca="false">+G560*0.095</f>
        <v>0.76</v>
      </c>
      <c r="N560" s="153" t="n">
        <f aca="false">+L560-M560</f>
        <v>422.24</v>
      </c>
      <c r="O560" s="152" t="n">
        <v>1</v>
      </c>
      <c r="P560" s="153" t="n">
        <f aca="false">+N560*O560</f>
        <v>422.24</v>
      </c>
      <c r="Q560" s="150" t="n">
        <v>16</v>
      </c>
      <c r="R560" s="153" t="n">
        <f aca="false">+P560*Q560</f>
        <v>6755.84</v>
      </c>
      <c r="S560" s="154" t="n">
        <f aca="false">+P560*3</f>
        <v>1266.72</v>
      </c>
      <c r="T560" s="154" t="n">
        <f aca="false">+P560*2</f>
        <v>844.48</v>
      </c>
      <c r="U560" s="154"/>
      <c r="V560" s="155" t="n">
        <f aca="false">+R560+S560+T560</f>
        <v>8867.04</v>
      </c>
      <c r="W560" s="20" t="n">
        <f aca="false">V560-T560</f>
        <v>8022.56</v>
      </c>
      <c r="X560" s="43" t="n">
        <f aca="false">V560-S560-T560</f>
        <v>6755.84</v>
      </c>
      <c r="Y560" s="177" t="s">
        <v>282</v>
      </c>
      <c r="Z560" s="20" t="s">
        <v>35</v>
      </c>
      <c r="AA560" s="20" t="s">
        <v>18</v>
      </c>
    </row>
    <row r="561" customFormat="false" ht="15" hidden="false" customHeight="false" outlineLevel="0" collapsed="false">
      <c r="A561" s="20" t="s">
        <v>593</v>
      </c>
      <c r="B561" s="143" t="s">
        <v>200</v>
      </c>
      <c r="C561" s="150" t="s">
        <v>615</v>
      </c>
      <c r="D561" s="177" t="s">
        <v>282</v>
      </c>
      <c r="E561" s="178" t="n">
        <v>5789043</v>
      </c>
      <c r="F561" s="152" t="n">
        <v>11956113</v>
      </c>
      <c r="G561" s="151" t="n">
        <v>4</v>
      </c>
      <c r="H561" s="145" t="s">
        <v>33</v>
      </c>
      <c r="I561" s="152"/>
      <c r="J561" s="151" t="n">
        <v>25</v>
      </c>
      <c r="K561" s="145" t="n">
        <v>0</v>
      </c>
      <c r="L561" s="153" t="n">
        <v>200</v>
      </c>
      <c r="M561" s="150" t="n">
        <f aca="false">+G561*0.095</f>
        <v>0.38</v>
      </c>
      <c r="N561" s="153" t="n">
        <f aca="false">+L561-M561</f>
        <v>199.62</v>
      </c>
      <c r="O561" s="152" t="n">
        <v>1</v>
      </c>
      <c r="P561" s="153" t="n">
        <f aca="false">+N561*O561</f>
        <v>199.62</v>
      </c>
      <c r="Q561" s="150" t="n">
        <v>16</v>
      </c>
      <c r="R561" s="153" t="n">
        <f aca="false">+P561*Q561</f>
        <v>3193.92</v>
      </c>
      <c r="S561" s="154" t="n">
        <f aca="false">+P561*3</f>
        <v>598.86</v>
      </c>
      <c r="T561" s="154" t="n">
        <f aca="false">+P561*2</f>
        <v>399.24</v>
      </c>
      <c r="U561" s="154"/>
      <c r="V561" s="155" t="n">
        <f aca="false">+R561+S561+T561</f>
        <v>4192.02</v>
      </c>
      <c r="W561" s="20" t="n">
        <f aca="false">V561-T561</f>
        <v>3792.78</v>
      </c>
      <c r="X561" s="43" t="n">
        <f aca="false">V561-S561-T561</f>
        <v>3193.92</v>
      </c>
      <c r="Y561" s="177" t="s">
        <v>282</v>
      </c>
      <c r="Z561" s="20" t="s">
        <v>35</v>
      </c>
      <c r="AA561" s="20" t="s">
        <v>18</v>
      </c>
    </row>
    <row r="562" customFormat="false" ht="15" hidden="false" customHeight="false" outlineLevel="0" collapsed="false">
      <c r="A562" s="20" t="s">
        <v>593</v>
      </c>
      <c r="B562" s="143" t="s">
        <v>200</v>
      </c>
      <c r="C562" s="150" t="s">
        <v>616</v>
      </c>
      <c r="D562" s="177" t="s">
        <v>282</v>
      </c>
      <c r="E562" s="178" t="n">
        <v>5789044</v>
      </c>
      <c r="F562" s="152" t="n">
        <v>11956114</v>
      </c>
      <c r="G562" s="151" t="n">
        <v>4</v>
      </c>
      <c r="H562" s="145" t="s">
        <v>33</v>
      </c>
      <c r="I562" s="152"/>
      <c r="J562" s="151" t="n">
        <v>25</v>
      </c>
      <c r="K562" s="145" t="n">
        <v>0</v>
      </c>
      <c r="L562" s="153" t="n">
        <v>200</v>
      </c>
      <c r="M562" s="150" t="n">
        <f aca="false">+G562*0.095</f>
        <v>0.38</v>
      </c>
      <c r="N562" s="153" t="n">
        <f aca="false">+L562-M562</f>
        <v>199.62</v>
      </c>
      <c r="O562" s="152" t="n">
        <v>1</v>
      </c>
      <c r="P562" s="153" t="n">
        <f aca="false">+N562*O562</f>
        <v>199.62</v>
      </c>
      <c r="Q562" s="150" t="n">
        <v>16</v>
      </c>
      <c r="R562" s="153" t="n">
        <f aca="false">+P562*Q562</f>
        <v>3193.92</v>
      </c>
      <c r="S562" s="154" t="n">
        <f aca="false">+P562*3</f>
        <v>598.86</v>
      </c>
      <c r="T562" s="154" t="n">
        <f aca="false">+P562*2</f>
        <v>399.24</v>
      </c>
      <c r="U562" s="154"/>
      <c r="V562" s="155" t="n">
        <f aca="false">+R562+S562+T562</f>
        <v>4192.02</v>
      </c>
      <c r="W562" s="20" t="n">
        <f aca="false">V562-T562</f>
        <v>3792.78</v>
      </c>
      <c r="X562" s="43" t="n">
        <f aca="false">V562-S562-T562</f>
        <v>3193.92</v>
      </c>
      <c r="Y562" s="177" t="s">
        <v>282</v>
      </c>
      <c r="Z562" s="20" t="s">
        <v>35</v>
      </c>
      <c r="AA562" s="20" t="s">
        <v>18</v>
      </c>
    </row>
    <row r="563" customFormat="false" ht="15" hidden="false" customHeight="false" outlineLevel="0" collapsed="false">
      <c r="A563" s="20" t="s">
        <v>593</v>
      </c>
      <c r="B563" s="143" t="s">
        <v>200</v>
      </c>
      <c r="C563" s="150" t="s">
        <v>617</v>
      </c>
      <c r="D563" s="177" t="s">
        <v>282</v>
      </c>
      <c r="E563" s="178" t="n">
        <v>5789045</v>
      </c>
      <c r="F563" s="152" t="n">
        <v>11956115</v>
      </c>
      <c r="G563" s="151" t="n">
        <v>4</v>
      </c>
      <c r="H563" s="145" t="s">
        <v>33</v>
      </c>
      <c r="I563" s="152"/>
      <c r="J563" s="151" t="n">
        <v>25</v>
      </c>
      <c r="K563" s="145" t="n">
        <v>0</v>
      </c>
      <c r="L563" s="153" t="n">
        <v>200</v>
      </c>
      <c r="M563" s="150" t="n">
        <f aca="false">+G563*0.095</f>
        <v>0.38</v>
      </c>
      <c r="N563" s="153" t="n">
        <f aca="false">+L563-M563</f>
        <v>199.62</v>
      </c>
      <c r="O563" s="152" t="n">
        <v>1</v>
      </c>
      <c r="P563" s="153" t="n">
        <f aca="false">+N563*O563</f>
        <v>199.62</v>
      </c>
      <c r="Q563" s="150" t="n">
        <v>16</v>
      </c>
      <c r="R563" s="153" t="n">
        <f aca="false">+P563*Q563</f>
        <v>3193.92</v>
      </c>
      <c r="S563" s="154" t="n">
        <f aca="false">+P563*3</f>
        <v>598.86</v>
      </c>
      <c r="T563" s="154" t="n">
        <f aca="false">+P563*2</f>
        <v>399.24</v>
      </c>
      <c r="U563" s="154"/>
      <c r="V563" s="155" t="n">
        <f aca="false">+R563+S563+T563</f>
        <v>4192.02</v>
      </c>
      <c r="W563" s="20" t="n">
        <f aca="false">V563-T563</f>
        <v>3792.78</v>
      </c>
      <c r="X563" s="43" t="n">
        <f aca="false">V563-S563-T563</f>
        <v>3193.92</v>
      </c>
      <c r="Y563" s="177" t="s">
        <v>282</v>
      </c>
      <c r="Z563" s="20" t="s">
        <v>35</v>
      </c>
      <c r="AA563" s="20" t="s">
        <v>18</v>
      </c>
    </row>
    <row r="564" customFormat="false" ht="15" hidden="false" customHeight="false" outlineLevel="0" collapsed="false">
      <c r="A564" s="20" t="s">
        <v>593</v>
      </c>
      <c r="B564" s="143" t="s">
        <v>200</v>
      </c>
      <c r="C564" s="150" t="s">
        <v>618</v>
      </c>
      <c r="D564" s="177" t="s">
        <v>282</v>
      </c>
      <c r="E564" s="178" t="n">
        <v>5789046</v>
      </c>
      <c r="F564" s="152" t="n">
        <v>11956124</v>
      </c>
      <c r="G564" s="151" t="n">
        <v>12</v>
      </c>
      <c r="H564" s="145" t="s">
        <v>33</v>
      </c>
      <c r="I564" s="152"/>
      <c r="J564" s="151" t="n">
        <v>25</v>
      </c>
      <c r="K564" s="145" t="n">
        <v>0</v>
      </c>
      <c r="L564" s="153" t="n">
        <v>559</v>
      </c>
      <c r="M564" s="150" t="n">
        <f aca="false">+G564*0.095</f>
        <v>1.14</v>
      </c>
      <c r="N564" s="153" t="n">
        <f aca="false">+L564-M564</f>
        <v>557.86</v>
      </c>
      <c r="O564" s="152" t="n">
        <v>1</v>
      </c>
      <c r="P564" s="153" t="n">
        <f aca="false">+N564*O564</f>
        <v>557.86</v>
      </c>
      <c r="Q564" s="150" t="n">
        <v>16</v>
      </c>
      <c r="R564" s="153" t="n">
        <f aca="false">+P564*Q564</f>
        <v>8925.76</v>
      </c>
      <c r="S564" s="154" t="n">
        <f aca="false">+P564*3</f>
        <v>1673.58</v>
      </c>
      <c r="T564" s="154" t="n">
        <f aca="false">+P564*2</f>
        <v>1115.72</v>
      </c>
      <c r="U564" s="154"/>
      <c r="V564" s="155" t="n">
        <f aca="false">+R564+S564+T564</f>
        <v>11715.06</v>
      </c>
      <c r="W564" s="20" t="n">
        <f aca="false">V564-T564</f>
        <v>10599.34</v>
      </c>
      <c r="X564" s="43" t="n">
        <f aca="false">V564-S564-T564</f>
        <v>8925.76</v>
      </c>
      <c r="Y564" s="177" t="s">
        <v>282</v>
      </c>
      <c r="Z564" s="20" t="s">
        <v>35</v>
      </c>
      <c r="AA564" s="20" t="s">
        <v>18</v>
      </c>
    </row>
    <row r="565" customFormat="false" ht="15" hidden="false" customHeight="false" outlineLevel="0" collapsed="false">
      <c r="A565" s="20" t="s">
        <v>593</v>
      </c>
      <c r="B565" s="143" t="s">
        <v>200</v>
      </c>
      <c r="C565" s="150" t="s">
        <v>619</v>
      </c>
      <c r="D565" s="177" t="s">
        <v>282</v>
      </c>
      <c r="E565" s="178" t="n">
        <v>5789047</v>
      </c>
      <c r="F565" s="152" t="n">
        <v>11956125</v>
      </c>
      <c r="G565" s="151" t="n">
        <v>6</v>
      </c>
      <c r="H565" s="145" t="s">
        <v>33</v>
      </c>
      <c r="I565" s="152"/>
      <c r="J565" s="151" t="n">
        <v>25</v>
      </c>
      <c r="K565" s="145" t="n">
        <v>0</v>
      </c>
      <c r="L565" s="153" t="n">
        <v>306</v>
      </c>
      <c r="M565" s="150" t="n">
        <f aca="false">+G565*0.095</f>
        <v>0.57</v>
      </c>
      <c r="N565" s="153" t="n">
        <f aca="false">+L565-M565</f>
        <v>305.43</v>
      </c>
      <c r="O565" s="152" t="n">
        <v>1</v>
      </c>
      <c r="P565" s="153" t="n">
        <f aca="false">+N565*O565</f>
        <v>305.43</v>
      </c>
      <c r="Q565" s="150" t="n">
        <v>16</v>
      </c>
      <c r="R565" s="153" t="n">
        <f aca="false">+P565*Q565</f>
        <v>4886.88</v>
      </c>
      <c r="S565" s="154" t="n">
        <f aca="false">+P565*3</f>
        <v>916.29</v>
      </c>
      <c r="T565" s="154" t="n">
        <f aca="false">+P565*2</f>
        <v>610.86</v>
      </c>
      <c r="U565" s="154"/>
      <c r="V565" s="155" t="n">
        <f aca="false">+R565+S565+T565</f>
        <v>6414.03</v>
      </c>
      <c r="W565" s="20" t="n">
        <f aca="false">V565-T565</f>
        <v>5803.17</v>
      </c>
      <c r="X565" s="43" t="n">
        <f aca="false">V565-S565-T565</f>
        <v>4886.88</v>
      </c>
      <c r="Y565" s="177" t="s">
        <v>282</v>
      </c>
      <c r="Z565" s="20" t="s">
        <v>35</v>
      </c>
      <c r="AA565" s="20" t="s">
        <v>18</v>
      </c>
    </row>
    <row r="566" customFormat="false" ht="15" hidden="false" customHeight="false" outlineLevel="0" collapsed="false">
      <c r="A566" s="20" t="s">
        <v>593</v>
      </c>
      <c r="B566" s="143" t="s">
        <v>200</v>
      </c>
      <c r="C566" s="150" t="s">
        <v>620</v>
      </c>
      <c r="D566" s="177" t="s">
        <v>282</v>
      </c>
      <c r="E566" s="178" t="n">
        <v>5789048</v>
      </c>
      <c r="F566" s="152" t="n">
        <v>11956126</v>
      </c>
      <c r="G566" s="151" t="n">
        <v>1</v>
      </c>
      <c r="H566" s="145" t="s">
        <v>33</v>
      </c>
      <c r="I566" s="152"/>
      <c r="J566" s="151" t="n">
        <v>25</v>
      </c>
      <c r="K566" s="145" t="n">
        <v>0</v>
      </c>
      <c r="L566" s="153" t="n">
        <v>57</v>
      </c>
      <c r="M566" s="150" t="n">
        <f aca="false">+G566*0.095</f>
        <v>0.095</v>
      </c>
      <c r="N566" s="153" t="n">
        <f aca="false">+L566-M566</f>
        <v>56.905</v>
      </c>
      <c r="O566" s="152" t="n">
        <v>1</v>
      </c>
      <c r="P566" s="153" t="n">
        <f aca="false">+N566*O566</f>
        <v>56.905</v>
      </c>
      <c r="Q566" s="150" t="n">
        <v>16</v>
      </c>
      <c r="R566" s="153" t="n">
        <f aca="false">+P566*Q566</f>
        <v>910.48</v>
      </c>
      <c r="S566" s="154" t="n">
        <f aca="false">+P566*3</f>
        <v>170.715</v>
      </c>
      <c r="T566" s="154" t="n">
        <f aca="false">+P566*2</f>
        <v>113.81</v>
      </c>
      <c r="U566" s="154"/>
      <c r="V566" s="155" t="n">
        <f aca="false">+R566+S566+T566</f>
        <v>1195.005</v>
      </c>
      <c r="W566" s="20" t="n">
        <f aca="false">V566-T566</f>
        <v>1081.195</v>
      </c>
      <c r="X566" s="43" t="n">
        <f aca="false">V566-S566-T566</f>
        <v>910.48</v>
      </c>
      <c r="Y566" s="177" t="s">
        <v>282</v>
      </c>
      <c r="Z566" s="20" t="s">
        <v>35</v>
      </c>
      <c r="AA566" s="20" t="s">
        <v>18</v>
      </c>
    </row>
    <row r="567" customFormat="false" ht="15" hidden="false" customHeight="false" outlineLevel="0" collapsed="false">
      <c r="A567" s="20" t="s">
        <v>593</v>
      </c>
      <c r="B567" s="143" t="s">
        <v>200</v>
      </c>
      <c r="C567" s="150" t="s">
        <v>621</v>
      </c>
      <c r="D567" s="177" t="s">
        <v>282</v>
      </c>
      <c r="E567" s="178" t="n">
        <v>5789049</v>
      </c>
      <c r="F567" s="152" t="n">
        <v>11956127</v>
      </c>
      <c r="G567" s="151" t="n">
        <v>16</v>
      </c>
      <c r="H567" s="145" t="s">
        <v>33</v>
      </c>
      <c r="I567" s="152"/>
      <c r="J567" s="151" t="n">
        <v>25</v>
      </c>
      <c r="K567" s="145" t="n">
        <v>0</v>
      </c>
      <c r="L567" s="153" t="n">
        <v>854</v>
      </c>
      <c r="M567" s="150" t="n">
        <f aca="false">+G567*0.095</f>
        <v>1.52</v>
      </c>
      <c r="N567" s="153" t="n">
        <f aca="false">+L567-M567</f>
        <v>852.48</v>
      </c>
      <c r="O567" s="152" t="n">
        <v>1</v>
      </c>
      <c r="P567" s="153" t="n">
        <f aca="false">+N567*O567</f>
        <v>852.48</v>
      </c>
      <c r="Q567" s="150" t="n">
        <v>16</v>
      </c>
      <c r="R567" s="153" t="n">
        <f aca="false">+P567*Q567</f>
        <v>13639.68</v>
      </c>
      <c r="S567" s="154" t="n">
        <f aca="false">+P567*3</f>
        <v>2557.44</v>
      </c>
      <c r="T567" s="154" t="n">
        <f aca="false">+P567*2</f>
        <v>1704.96</v>
      </c>
      <c r="U567" s="154"/>
      <c r="V567" s="155" t="n">
        <f aca="false">+R567+S567+T567</f>
        <v>17902.08</v>
      </c>
      <c r="W567" s="20" t="n">
        <f aca="false">V567-T567</f>
        <v>16197.12</v>
      </c>
      <c r="X567" s="43" t="n">
        <f aca="false">V567-S567-T567</f>
        <v>13639.68</v>
      </c>
      <c r="Y567" s="177" t="s">
        <v>282</v>
      </c>
      <c r="Z567" s="20" t="s">
        <v>35</v>
      </c>
      <c r="AA567" s="20" t="s">
        <v>18</v>
      </c>
    </row>
    <row r="568" customFormat="false" ht="15" hidden="false" customHeight="false" outlineLevel="0" collapsed="false">
      <c r="A568" s="20" t="s">
        <v>593</v>
      </c>
      <c r="B568" s="143" t="s">
        <v>200</v>
      </c>
      <c r="C568" s="150" t="s">
        <v>622</v>
      </c>
      <c r="D568" s="177" t="s">
        <v>282</v>
      </c>
      <c r="E568" s="178" t="n">
        <v>5789050</v>
      </c>
      <c r="F568" s="152" t="n">
        <v>11956128</v>
      </c>
      <c r="G568" s="151" t="n">
        <v>9</v>
      </c>
      <c r="H568" s="145" t="s">
        <v>33</v>
      </c>
      <c r="I568" s="152"/>
      <c r="J568" s="151" t="n">
        <v>25</v>
      </c>
      <c r="K568" s="145" t="n">
        <v>0</v>
      </c>
      <c r="L568" s="153" t="n">
        <v>499</v>
      </c>
      <c r="M568" s="150" t="n">
        <f aca="false">+G568*0.095</f>
        <v>0.855</v>
      </c>
      <c r="N568" s="153" t="n">
        <f aca="false">+L568-M568</f>
        <v>498.145</v>
      </c>
      <c r="O568" s="152" t="n">
        <v>1</v>
      </c>
      <c r="P568" s="153" t="n">
        <f aca="false">+N568*O568</f>
        <v>498.145</v>
      </c>
      <c r="Q568" s="150" t="n">
        <v>16</v>
      </c>
      <c r="R568" s="153" t="n">
        <f aca="false">+P568*Q568</f>
        <v>7970.32</v>
      </c>
      <c r="S568" s="154" t="n">
        <f aca="false">+P568*3</f>
        <v>1494.435</v>
      </c>
      <c r="T568" s="154" t="n">
        <f aca="false">+P568*2</f>
        <v>996.29</v>
      </c>
      <c r="U568" s="154"/>
      <c r="V568" s="155" t="n">
        <f aca="false">+R568+S568+T568</f>
        <v>10461.045</v>
      </c>
      <c r="W568" s="20" t="n">
        <f aca="false">V568-T568</f>
        <v>9464.755</v>
      </c>
      <c r="X568" s="43" t="n">
        <f aca="false">V568-S568-T568</f>
        <v>7970.32</v>
      </c>
      <c r="Y568" s="177" t="s">
        <v>282</v>
      </c>
      <c r="Z568" s="20" t="s">
        <v>35</v>
      </c>
      <c r="AA568" s="20" t="s">
        <v>18</v>
      </c>
    </row>
    <row r="569" customFormat="false" ht="15" hidden="false" customHeight="false" outlineLevel="0" collapsed="false">
      <c r="A569" s="20" t="s">
        <v>593</v>
      </c>
      <c r="B569" s="143" t="s">
        <v>200</v>
      </c>
      <c r="C569" s="150" t="s">
        <v>623</v>
      </c>
      <c r="D569" s="177" t="s">
        <v>282</v>
      </c>
      <c r="E569" s="178" t="n">
        <v>5789051</v>
      </c>
      <c r="F569" s="152" t="n">
        <v>11956129</v>
      </c>
      <c r="G569" s="151" t="n">
        <v>8</v>
      </c>
      <c r="H569" s="145" t="s">
        <v>33</v>
      </c>
      <c r="I569" s="152"/>
      <c r="J569" s="151" t="n">
        <v>25</v>
      </c>
      <c r="K569" s="145" t="n">
        <v>0</v>
      </c>
      <c r="L569" s="153" t="n">
        <v>424</v>
      </c>
      <c r="M569" s="150" t="n">
        <f aca="false">+G569*0.095</f>
        <v>0.76</v>
      </c>
      <c r="N569" s="153" t="n">
        <f aca="false">+L569-M569</f>
        <v>423.24</v>
      </c>
      <c r="O569" s="152" t="n">
        <v>1</v>
      </c>
      <c r="P569" s="153" t="n">
        <f aca="false">+N569*O569</f>
        <v>423.24</v>
      </c>
      <c r="Q569" s="150" t="n">
        <v>16</v>
      </c>
      <c r="R569" s="153" t="n">
        <f aca="false">+P569*Q569</f>
        <v>6771.84</v>
      </c>
      <c r="S569" s="154" t="n">
        <f aca="false">+P569*3</f>
        <v>1269.72</v>
      </c>
      <c r="T569" s="154" t="n">
        <f aca="false">+P569*2</f>
        <v>846.48</v>
      </c>
      <c r="U569" s="154"/>
      <c r="V569" s="155" t="n">
        <f aca="false">+R569+S569+T569</f>
        <v>8888.04</v>
      </c>
      <c r="W569" s="20" t="n">
        <f aca="false">V569-T569</f>
        <v>8041.56</v>
      </c>
      <c r="X569" s="43" t="n">
        <f aca="false">V569-S569-T569</f>
        <v>6771.84</v>
      </c>
      <c r="Y569" s="177" t="s">
        <v>282</v>
      </c>
      <c r="Z569" s="20" t="s">
        <v>35</v>
      </c>
      <c r="AA569" s="20" t="s">
        <v>18</v>
      </c>
    </row>
    <row r="570" customFormat="false" ht="15" hidden="false" customHeight="false" outlineLevel="0" collapsed="false">
      <c r="A570" s="20" t="s">
        <v>593</v>
      </c>
      <c r="B570" s="143" t="s">
        <v>200</v>
      </c>
      <c r="C570" s="150" t="s">
        <v>624</v>
      </c>
      <c r="D570" s="177" t="s">
        <v>282</v>
      </c>
      <c r="E570" s="178" t="n">
        <v>5789052</v>
      </c>
      <c r="F570" s="152" t="n">
        <v>11956131</v>
      </c>
      <c r="G570" s="151" t="n">
        <v>1</v>
      </c>
      <c r="H570" s="145" t="s">
        <v>33</v>
      </c>
      <c r="I570" s="152"/>
      <c r="J570" s="151" t="n">
        <v>25</v>
      </c>
      <c r="K570" s="145" t="n">
        <v>0</v>
      </c>
      <c r="L570" s="153" t="n">
        <v>54</v>
      </c>
      <c r="M570" s="150" t="n">
        <f aca="false">+G570*0.095</f>
        <v>0.095</v>
      </c>
      <c r="N570" s="153" t="n">
        <f aca="false">+L570-M570</f>
        <v>53.905</v>
      </c>
      <c r="O570" s="152" t="n">
        <v>1</v>
      </c>
      <c r="P570" s="153" t="n">
        <f aca="false">+N570*O570</f>
        <v>53.905</v>
      </c>
      <c r="Q570" s="150" t="n">
        <v>16</v>
      </c>
      <c r="R570" s="153" t="n">
        <f aca="false">+P570*Q570</f>
        <v>862.48</v>
      </c>
      <c r="S570" s="154" t="n">
        <f aca="false">+P570*3</f>
        <v>161.715</v>
      </c>
      <c r="T570" s="154" t="n">
        <f aca="false">+P570*2</f>
        <v>107.81</v>
      </c>
      <c r="U570" s="154"/>
      <c r="V570" s="155" t="n">
        <f aca="false">+R570+S570+T570</f>
        <v>1132.005</v>
      </c>
      <c r="W570" s="20" t="n">
        <f aca="false">V570-T570</f>
        <v>1024.195</v>
      </c>
      <c r="X570" s="43" t="n">
        <f aca="false">V570-S570-T570</f>
        <v>862.48</v>
      </c>
      <c r="Y570" s="177" t="s">
        <v>282</v>
      </c>
      <c r="Z570" s="20" t="s">
        <v>35</v>
      </c>
      <c r="AA570" s="20" t="s">
        <v>18</v>
      </c>
    </row>
    <row r="571" customFormat="false" ht="15" hidden="false" customHeight="false" outlineLevel="0" collapsed="false">
      <c r="A571" s="20" t="s">
        <v>593</v>
      </c>
      <c r="B571" s="143" t="s">
        <v>200</v>
      </c>
      <c r="C571" s="150" t="s">
        <v>625</v>
      </c>
      <c r="D571" s="177" t="s">
        <v>282</v>
      </c>
      <c r="E571" s="178" t="n">
        <v>5789053</v>
      </c>
      <c r="F571" s="152" t="n">
        <v>11956130</v>
      </c>
      <c r="G571" s="151" t="n">
        <v>3</v>
      </c>
      <c r="H571" s="145" t="s">
        <v>33</v>
      </c>
      <c r="I571" s="152"/>
      <c r="J571" s="151" t="n">
        <v>25</v>
      </c>
      <c r="K571" s="145" t="n">
        <v>0</v>
      </c>
      <c r="L571" s="153" t="n">
        <v>158</v>
      </c>
      <c r="M571" s="150" t="n">
        <f aca="false">+G571*0.095</f>
        <v>0.285</v>
      </c>
      <c r="N571" s="153" t="n">
        <f aca="false">+L571-M571</f>
        <v>157.715</v>
      </c>
      <c r="O571" s="152" t="n">
        <v>1</v>
      </c>
      <c r="P571" s="153" t="n">
        <f aca="false">+N571*O571</f>
        <v>157.715</v>
      </c>
      <c r="Q571" s="150" t="n">
        <v>16</v>
      </c>
      <c r="R571" s="153" t="n">
        <f aca="false">+P571*Q571</f>
        <v>2523.44</v>
      </c>
      <c r="S571" s="154" t="n">
        <f aca="false">+P571*3</f>
        <v>473.145</v>
      </c>
      <c r="T571" s="154" t="n">
        <f aca="false">+P571*2</f>
        <v>315.43</v>
      </c>
      <c r="U571" s="154"/>
      <c r="V571" s="155" t="n">
        <f aca="false">+R571+S571+T571</f>
        <v>3312.015</v>
      </c>
      <c r="W571" s="20" t="n">
        <f aca="false">V571-T571</f>
        <v>2996.585</v>
      </c>
      <c r="X571" s="43" t="n">
        <f aca="false">V571-S571-T571</f>
        <v>2523.44</v>
      </c>
      <c r="Y571" s="177" t="s">
        <v>282</v>
      </c>
      <c r="Z571" s="20" t="s">
        <v>35</v>
      </c>
      <c r="AA571" s="20" t="s">
        <v>18</v>
      </c>
    </row>
    <row r="572" customFormat="false" ht="15" hidden="false" customHeight="false" outlineLevel="0" collapsed="false">
      <c r="A572" s="20" t="s">
        <v>593</v>
      </c>
      <c r="B572" s="143" t="s">
        <v>200</v>
      </c>
      <c r="C572" s="150" t="s">
        <v>626</v>
      </c>
      <c r="D572" s="177" t="s">
        <v>282</v>
      </c>
      <c r="E572" s="178" t="n">
        <v>5789054</v>
      </c>
      <c r="F572" s="152" t="n">
        <v>11956132</v>
      </c>
      <c r="G572" s="151" t="n">
        <v>2</v>
      </c>
      <c r="H572" s="145" t="s">
        <v>33</v>
      </c>
      <c r="I572" s="152"/>
      <c r="J572" s="151" t="n">
        <v>25</v>
      </c>
      <c r="K572" s="145" t="n">
        <v>0</v>
      </c>
      <c r="L572" s="153" t="n">
        <v>104</v>
      </c>
      <c r="M572" s="150" t="n">
        <f aca="false">+G572*0.095</f>
        <v>0.19</v>
      </c>
      <c r="N572" s="153" t="n">
        <f aca="false">+L572-M572</f>
        <v>103.81</v>
      </c>
      <c r="O572" s="152" t="n">
        <v>1</v>
      </c>
      <c r="P572" s="153" t="n">
        <f aca="false">+N572*O572</f>
        <v>103.81</v>
      </c>
      <c r="Q572" s="150" t="n">
        <v>16</v>
      </c>
      <c r="R572" s="153" t="n">
        <f aca="false">+P572*Q572</f>
        <v>1660.96</v>
      </c>
      <c r="S572" s="154" t="n">
        <f aca="false">+P572*3</f>
        <v>311.43</v>
      </c>
      <c r="T572" s="154" t="n">
        <f aca="false">+P572*2</f>
        <v>207.62</v>
      </c>
      <c r="U572" s="154"/>
      <c r="V572" s="155" t="n">
        <f aca="false">+R572+S572+T572</f>
        <v>2180.01</v>
      </c>
      <c r="W572" s="20" t="n">
        <f aca="false">V572-T572</f>
        <v>1972.39</v>
      </c>
      <c r="X572" s="43" t="n">
        <f aca="false">V572-S572-T572</f>
        <v>1660.96</v>
      </c>
      <c r="Y572" s="177" t="s">
        <v>282</v>
      </c>
      <c r="Z572" s="20" t="s">
        <v>35</v>
      </c>
      <c r="AA572" s="20" t="s">
        <v>18</v>
      </c>
    </row>
    <row r="573" customFormat="false" ht="15" hidden="false" customHeight="false" outlineLevel="0" collapsed="false">
      <c r="A573" s="20" t="s">
        <v>593</v>
      </c>
      <c r="B573" s="143" t="s">
        <v>200</v>
      </c>
      <c r="C573" s="150" t="s">
        <v>627</v>
      </c>
      <c r="D573" s="177" t="s">
        <v>282</v>
      </c>
      <c r="E573" s="178" t="n">
        <v>5789055</v>
      </c>
      <c r="F573" s="152" t="n">
        <v>11956133</v>
      </c>
      <c r="G573" s="151" t="n">
        <v>8</v>
      </c>
      <c r="H573" s="145" t="s">
        <v>33</v>
      </c>
      <c r="I573" s="152"/>
      <c r="J573" s="151" t="n">
        <v>25</v>
      </c>
      <c r="K573" s="145" t="n">
        <v>0</v>
      </c>
      <c r="L573" s="153" t="n">
        <v>418</v>
      </c>
      <c r="M573" s="150" t="n">
        <f aca="false">+G573*0.095</f>
        <v>0.76</v>
      </c>
      <c r="N573" s="153" t="n">
        <f aca="false">+L573-M573</f>
        <v>417.24</v>
      </c>
      <c r="O573" s="152" t="n">
        <v>1</v>
      </c>
      <c r="P573" s="153" t="n">
        <f aca="false">+N573*O573</f>
        <v>417.24</v>
      </c>
      <c r="Q573" s="150" t="n">
        <v>16</v>
      </c>
      <c r="R573" s="153" t="n">
        <f aca="false">+P573*Q573</f>
        <v>6675.84</v>
      </c>
      <c r="S573" s="154" t="n">
        <f aca="false">+P573*3</f>
        <v>1251.72</v>
      </c>
      <c r="T573" s="154" t="n">
        <f aca="false">+P573*2</f>
        <v>834.48</v>
      </c>
      <c r="U573" s="154"/>
      <c r="V573" s="155" t="n">
        <f aca="false">+R573+S573+T573</f>
        <v>8762.04</v>
      </c>
      <c r="W573" s="20" t="n">
        <f aca="false">V573-T573</f>
        <v>7927.56</v>
      </c>
      <c r="X573" s="43" t="n">
        <f aca="false">V573-S573-T573</f>
        <v>6675.84</v>
      </c>
      <c r="Y573" s="177" t="s">
        <v>282</v>
      </c>
      <c r="Z573" s="20" t="s">
        <v>35</v>
      </c>
      <c r="AA573" s="20" t="s">
        <v>18</v>
      </c>
    </row>
    <row r="574" customFormat="false" ht="15" hidden="false" customHeight="false" outlineLevel="0" collapsed="false">
      <c r="A574" s="20" t="s">
        <v>593</v>
      </c>
      <c r="B574" s="143" t="s">
        <v>200</v>
      </c>
      <c r="C574" s="150" t="s">
        <v>628</v>
      </c>
      <c r="D574" s="177" t="s">
        <v>282</v>
      </c>
      <c r="E574" s="178" t="n">
        <v>5789056</v>
      </c>
      <c r="F574" s="152" t="n">
        <v>11956134</v>
      </c>
      <c r="G574" s="151" t="n">
        <v>4</v>
      </c>
      <c r="H574" s="145" t="s">
        <v>33</v>
      </c>
      <c r="I574" s="152"/>
      <c r="J574" s="151" t="n">
        <v>25</v>
      </c>
      <c r="K574" s="145" t="n">
        <v>0</v>
      </c>
      <c r="L574" s="153" t="n">
        <v>195</v>
      </c>
      <c r="M574" s="150" t="n">
        <f aca="false">+G574*0.095</f>
        <v>0.38</v>
      </c>
      <c r="N574" s="153" t="n">
        <f aca="false">+L574-M574</f>
        <v>194.62</v>
      </c>
      <c r="O574" s="152" t="n">
        <v>1</v>
      </c>
      <c r="P574" s="153" t="n">
        <f aca="false">+N574*O574</f>
        <v>194.62</v>
      </c>
      <c r="Q574" s="150" t="n">
        <v>16</v>
      </c>
      <c r="R574" s="153" t="n">
        <f aca="false">+P574*Q574</f>
        <v>3113.92</v>
      </c>
      <c r="S574" s="154" t="n">
        <f aca="false">+P574*3</f>
        <v>583.86</v>
      </c>
      <c r="T574" s="154" t="n">
        <f aca="false">+P574*2</f>
        <v>389.24</v>
      </c>
      <c r="U574" s="154"/>
      <c r="V574" s="155" t="n">
        <f aca="false">+R574+S574+T574</f>
        <v>4087.02</v>
      </c>
      <c r="W574" s="20" t="n">
        <f aca="false">V574-T574</f>
        <v>3697.78</v>
      </c>
      <c r="X574" s="43" t="n">
        <f aca="false">V574-S574-T574</f>
        <v>3113.92</v>
      </c>
      <c r="Y574" s="177" t="s">
        <v>282</v>
      </c>
      <c r="Z574" s="20" t="s">
        <v>35</v>
      </c>
      <c r="AA574" s="20" t="s">
        <v>18</v>
      </c>
    </row>
    <row r="575" customFormat="false" ht="15" hidden="false" customHeight="false" outlineLevel="0" collapsed="false">
      <c r="A575" s="20" t="s">
        <v>593</v>
      </c>
      <c r="B575" s="143" t="s">
        <v>200</v>
      </c>
      <c r="C575" s="150" t="s">
        <v>629</v>
      </c>
      <c r="D575" s="177" t="s">
        <v>282</v>
      </c>
      <c r="E575" s="178" t="n">
        <v>5789057</v>
      </c>
      <c r="F575" s="152" t="n">
        <v>11956135</v>
      </c>
      <c r="G575" s="151" t="n">
        <v>1</v>
      </c>
      <c r="H575" s="145" t="s">
        <v>33</v>
      </c>
      <c r="I575" s="152"/>
      <c r="J575" s="151" t="n">
        <v>25</v>
      </c>
      <c r="K575" s="145" t="n">
        <v>0</v>
      </c>
      <c r="L575" s="153" t="n">
        <v>52</v>
      </c>
      <c r="M575" s="150" t="n">
        <f aca="false">+G575*0.095</f>
        <v>0.095</v>
      </c>
      <c r="N575" s="153" t="n">
        <f aca="false">+L575-M575</f>
        <v>51.905</v>
      </c>
      <c r="O575" s="152" t="n">
        <v>1</v>
      </c>
      <c r="P575" s="153" t="n">
        <f aca="false">+N575*O575</f>
        <v>51.905</v>
      </c>
      <c r="Q575" s="150" t="n">
        <v>16</v>
      </c>
      <c r="R575" s="153" t="n">
        <f aca="false">+P575*Q575</f>
        <v>830.48</v>
      </c>
      <c r="S575" s="154" t="n">
        <f aca="false">+P575*3</f>
        <v>155.715</v>
      </c>
      <c r="T575" s="154" t="n">
        <f aca="false">+P575*2</f>
        <v>103.81</v>
      </c>
      <c r="U575" s="154"/>
      <c r="V575" s="155" t="n">
        <f aca="false">+R575+S575+T575</f>
        <v>1090.005</v>
      </c>
      <c r="W575" s="20" t="n">
        <f aca="false">V575-T575</f>
        <v>986.195</v>
      </c>
      <c r="X575" s="43" t="n">
        <f aca="false">V575-S575-T575</f>
        <v>830.48</v>
      </c>
      <c r="Y575" s="177" t="s">
        <v>282</v>
      </c>
      <c r="Z575" s="20" t="s">
        <v>35</v>
      </c>
      <c r="AA575" s="20" t="s">
        <v>18</v>
      </c>
    </row>
    <row r="576" customFormat="false" ht="15" hidden="false" customHeight="false" outlineLevel="0" collapsed="false">
      <c r="A576" s="20" t="s">
        <v>593</v>
      </c>
      <c r="B576" s="143" t="s">
        <v>200</v>
      </c>
      <c r="C576" s="150" t="s">
        <v>630</v>
      </c>
      <c r="D576" s="177" t="s">
        <v>282</v>
      </c>
      <c r="E576" s="178" t="n">
        <v>5789058</v>
      </c>
      <c r="F576" s="152" t="n">
        <v>11956136</v>
      </c>
      <c r="G576" s="151" t="n">
        <v>1</v>
      </c>
      <c r="H576" s="145" t="s">
        <v>33</v>
      </c>
      <c r="I576" s="152"/>
      <c r="J576" s="151" t="n">
        <v>25</v>
      </c>
      <c r="K576" s="145" t="n">
        <v>0</v>
      </c>
      <c r="L576" s="153" t="n">
        <v>58</v>
      </c>
      <c r="M576" s="150" t="n">
        <f aca="false">+G576*0.095</f>
        <v>0.095</v>
      </c>
      <c r="N576" s="153" t="n">
        <f aca="false">+L576-M576</f>
        <v>57.905</v>
      </c>
      <c r="O576" s="152" t="n">
        <v>1</v>
      </c>
      <c r="P576" s="153" t="n">
        <f aca="false">+N576*O576</f>
        <v>57.905</v>
      </c>
      <c r="Q576" s="150" t="n">
        <v>16</v>
      </c>
      <c r="R576" s="153" t="n">
        <f aca="false">+P576*Q576</f>
        <v>926.48</v>
      </c>
      <c r="S576" s="154" t="n">
        <f aca="false">+P576*3</f>
        <v>173.715</v>
      </c>
      <c r="T576" s="154" t="n">
        <f aca="false">+P576*2</f>
        <v>115.81</v>
      </c>
      <c r="U576" s="154"/>
      <c r="V576" s="155" t="n">
        <f aca="false">+R576+S576+T576</f>
        <v>1216.005</v>
      </c>
      <c r="W576" s="20" t="n">
        <f aca="false">V576-T576</f>
        <v>1100.195</v>
      </c>
      <c r="X576" s="43" t="n">
        <f aca="false">V576-S576-T576</f>
        <v>926.48</v>
      </c>
      <c r="Y576" s="177" t="s">
        <v>282</v>
      </c>
      <c r="Z576" s="20" t="s">
        <v>35</v>
      </c>
      <c r="AA576" s="20" t="s">
        <v>18</v>
      </c>
    </row>
    <row r="577" customFormat="false" ht="15" hidden="false" customHeight="false" outlineLevel="0" collapsed="false">
      <c r="A577" s="20" t="s">
        <v>593</v>
      </c>
      <c r="B577" s="143" t="s">
        <v>200</v>
      </c>
      <c r="C577" s="150" t="s">
        <v>631</v>
      </c>
      <c r="D577" s="177" t="s">
        <v>282</v>
      </c>
      <c r="E577" s="178" t="n">
        <v>5789059</v>
      </c>
      <c r="F577" s="152" t="n">
        <v>11956123</v>
      </c>
      <c r="G577" s="151" t="n">
        <v>10</v>
      </c>
      <c r="H577" s="145" t="s">
        <v>33</v>
      </c>
      <c r="I577" s="152"/>
      <c r="J577" s="151" t="n">
        <v>25</v>
      </c>
      <c r="K577" s="145" t="n">
        <v>0</v>
      </c>
      <c r="L577" s="153" t="n">
        <v>395</v>
      </c>
      <c r="M577" s="150" t="n">
        <f aca="false">+G577*0.095</f>
        <v>0.95</v>
      </c>
      <c r="N577" s="153" t="n">
        <f aca="false">+L577-M577</f>
        <v>394.05</v>
      </c>
      <c r="O577" s="152" t="n">
        <v>1</v>
      </c>
      <c r="P577" s="153" t="n">
        <f aca="false">+N577*O577</f>
        <v>394.05</v>
      </c>
      <c r="Q577" s="150" t="n">
        <v>16</v>
      </c>
      <c r="R577" s="153" t="n">
        <f aca="false">+P577*Q577</f>
        <v>6304.8</v>
      </c>
      <c r="S577" s="154" t="n">
        <f aca="false">+P577*3</f>
        <v>1182.15</v>
      </c>
      <c r="T577" s="154" t="n">
        <f aca="false">+P577*2</f>
        <v>788.1</v>
      </c>
      <c r="U577" s="154"/>
      <c r="V577" s="155" t="n">
        <f aca="false">+R577+S577+T577</f>
        <v>8275.05</v>
      </c>
      <c r="W577" s="20" t="n">
        <f aca="false">V577-T577</f>
        <v>7486.95</v>
      </c>
      <c r="X577" s="43" t="n">
        <f aca="false">V577-S577-T577</f>
        <v>6304.8</v>
      </c>
      <c r="Y577" s="177" t="s">
        <v>282</v>
      </c>
      <c r="Z577" s="20" t="s">
        <v>35</v>
      </c>
      <c r="AA577" s="20" t="s">
        <v>18</v>
      </c>
    </row>
    <row r="578" customFormat="false" ht="15" hidden="false" customHeight="false" outlineLevel="0" collapsed="false">
      <c r="A578" s="20" t="s">
        <v>593</v>
      </c>
      <c r="B578" s="143" t="s">
        <v>200</v>
      </c>
      <c r="C578" s="150" t="s">
        <v>632</v>
      </c>
      <c r="D578" s="177" t="s">
        <v>282</v>
      </c>
      <c r="E578" s="178" t="n">
        <v>5789060</v>
      </c>
      <c r="F578" s="152" t="n">
        <v>11956137</v>
      </c>
      <c r="G578" s="151" t="n">
        <v>16</v>
      </c>
      <c r="H578" s="145" t="s">
        <v>33</v>
      </c>
      <c r="I578" s="152"/>
      <c r="J578" s="151" t="n">
        <v>25</v>
      </c>
      <c r="K578" s="145" t="n">
        <v>0</v>
      </c>
      <c r="L578" s="153" t="n">
        <v>852</v>
      </c>
      <c r="M578" s="150" t="n">
        <f aca="false">+G578*0.095</f>
        <v>1.52</v>
      </c>
      <c r="N578" s="153" t="n">
        <f aca="false">+L578-M578</f>
        <v>850.48</v>
      </c>
      <c r="O578" s="152" t="n">
        <v>1</v>
      </c>
      <c r="P578" s="153" t="n">
        <f aca="false">+N578*O578</f>
        <v>850.48</v>
      </c>
      <c r="Q578" s="150" t="n">
        <v>16</v>
      </c>
      <c r="R578" s="153" t="n">
        <f aca="false">+P578*Q578</f>
        <v>13607.68</v>
      </c>
      <c r="S578" s="154" t="n">
        <f aca="false">+P578*3</f>
        <v>2551.44</v>
      </c>
      <c r="T578" s="154" t="n">
        <f aca="false">+P578*2</f>
        <v>1700.96</v>
      </c>
      <c r="U578" s="154"/>
      <c r="V578" s="155" t="n">
        <f aca="false">+R578+S578+T578</f>
        <v>17860.08</v>
      </c>
      <c r="W578" s="20" t="n">
        <f aca="false">V578-T578</f>
        <v>16159.12</v>
      </c>
      <c r="X578" s="43" t="n">
        <f aca="false">V578-S578-T578</f>
        <v>13607.68</v>
      </c>
      <c r="Y578" s="177" t="s">
        <v>282</v>
      </c>
      <c r="Z578" s="20" t="s">
        <v>35</v>
      </c>
      <c r="AA578" s="20" t="s">
        <v>18</v>
      </c>
    </row>
    <row r="579" customFormat="false" ht="15" hidden="false" customHeight="false" outlineLevel="0" collapsed="false">
      <c r="A579" s="20" t="s">
        <v>593</v>
      </c>
      <c r="B579" s="143" t="s">
        <v>200</v>
      </c>
      <c r="C579" s="150" t="s">
        <v>633</v>
      </c>
      <c r="D579" s="177" t="s">
        <v>282</v>
      </c>
      <c r="E579" s="178" t="n">
        <v>5789061</v>
      </c>
      <c r="F579" s="152" t="n">
        <v>11956138</v>
      </c>
      <c r="G579" s="151" t="n">
        <v>8</v>
      </c>
      <c r="H579" s="145" t="s">
        <v>33</v>
      </c>
      <c r="I579" s="152"/>
      <c r="J579" s="151" t="n">
        <v>25</v>
      </c>
      <c r="K579" s="145" t="n">
        <v>0</v>
      </c>
      <c r="L579" s="153" t="n">
        <v>430</v>
      </c>
      <c r="M579" s="150" t="n">
        <f aca="false">+G579*0.095</f>
        <v>0.76</v>
      </c>
      <c r="N579" s="153" t="n">
        <f aca="false">+L579-M579</f>
        <v>429.24</v>
      </c>
      <c r="O579" s="152" t="n">
        <v>1</v>
      </c>
      <c r="P579" s="153" t="n">
        <f aca="false">+N579*O579</f>
        <v>429.24</v>
      </c>
      <c r="Q579" s="150" t="n">
        <v>16</v>
      </c>
      <c r="R579" s="153" t="n">
        <f aca="false">+P579*Q579</f>
        <v>6867.84</v>
      </c>
      <c r="S579" s="154" t="n">
        <f aca="false">+P579*3</f>
        <v>1287.72</v>
      </c>
      <c r="T579" s="154" t="n">
        <f aca="false">+P579*2</f>
        <v>858.48</v>
      </c>
      <c r="U579" s="154"/>
      <c r="V579" s="155" t="n">
        <f aca="false">+R579+S579+T579</f>
        <v>9014.04</v>
      </c>
      <c r="W579" s="20" t="n">
        <f aca="false">V579-T579</f>
        <v>8155.56</v>
      </c>
      <c r="X579" s="43" t="n">
        <f aca="false">V579-S579-T579</f>
        <v>6867.84</v>
      </c>
      <c r="Y579" s="177" t="s">
        <v>282</v>
      </c>
      <c r="Z579" s="20" t="s">
        <v>35</v>
      </c>
      <c r="AA579" s="20" t="s">
        <v>18</v>
      </c>
    </row>
    <row r="580" customFormat="false" ht="15" hidden="false" customHeight="false" outlineLevel="0" collapsed="false">
      <c r="A580" s="20" t="s">
        <v>593</v>
      </c>
      <c r="B580" s="143" t="s">
        <v>200</v>
      </c>
      <c r="C580" s="150" t="s">
        <v>634</v>
      </c>
      <c r="D580" s="177" t="s">
        <v>282</v>
      </c>
      <c r="E580" s="178" t="n">
        <v>5789062</v>
      </c>
      <c r="F580" s="152" t="n">
        <v>11956139</v>
      </c>
      <c r="G580" s="151" t="n">
        <v>2</v>
      </c>
      <c r="H580" s="145" t="s">
        <v>33</v>
      </c>
      <c r="I580" s="152"/>
      <c r="J580" s="151" t="n">
        <v>25</v>
      </c>
      <c r="K580" s="145" t="n">
        <v>0</v>
      </c>
      <c r="L580" s="153" t="n">
        <v>101</v>
      </c>
      <c r="M580" s="150" t="n">
        <f aca="false">+G580*0.095</f>
        <v>0.19</v>
      </c>
      <c r="N580" s="153" t="n">
        <f aca="false">+L580-M580</f>
        <v>100.81</v>
      </c>
      <c r="O580" s="152" t="n">
        <v>1</v>
      </c>
      <c r="P580" s="153" t="n">
        <f aca="false">+N580*O580</f>
        <v>100.81</v>
      </c>
      <c r="Q580" s="150" t="n">
        <v>16</v>
      </c>
      <c r="R580" s="153" t="n">
        <f aca="false">+P580*Q580</f>
        <v>1612.96</v>
      </c>
      <c r="S580" s="154" t="n">
        <f aca="false">+P580*3</f>
        <v>302.43</v>
      </c>
      <c r="T580" s="154" t="n">
        <f aca="false">+P580*2</f>
        <v>201.62</v>
      </c>
      <c r="U580" s="154"/>
      <c r="V580" s="155" t="n">
        <f aca="false">+R580+S580+T580</f>
        <v>2117.01</v>
      </c>
      <c r="W580" s="20" t="n">
        <f aca="false">V580-T580</f>
        <v>1915.39</v>
      </c>
      <c r="X580" s="43" t="n">
        <f aca="false">V580-S580-T580</f>
        <v>1612.96</v>
      </c>
      <c r="Y580" s="177" t="s">
        <v>282</v>
      </c>
      <c r="Z580" s="20" t="s">
        <v>35</v>
      </c>
      <c r="AA580" s="20" t="s">
        <v>18</v>
      </c>
    </row>
    <row r="581" customFormat="false" ht="15" hidden="true" customHeight="false" outlineLevel="0" collapsed="false">
      <c r="A581" s="20" t="s">
        <v>593</v>
      </c>
      <c r="B581" s="143" t="s">
        <v>201</v>
      </c>
      <c r="C581" s="150" t="s">
        <v>635</v>
      </c>
      <c r="D581" s="177" t="s">
        <v>282</v>
      </c>
      <c r="E581" s="178" t="n">
        <v>5789063</v>
      </c>
      <c r="F581" s="152" t="n">
        <v>11956140</v>
      </c>
      <c r="G581" s="151" t="n">
        <v>8</v>
      </c>
      <c r="H581" s="145" t="s">
        <v>122</v>
      </c>
      <c r="I581" s="152"/>
      <c r="J581" s="151" t="n">
        <v>14</v>
      </c>
      <c r="K581" s="145" t="n">
        <v>0</v>
      </c>
      <c r="L581" s="153" t="n">
        <v>361</v>
      </c>
      <c r="M581" s="150" t="n">
        <f aca="false">+G581*0.095</f>
        <v>0.76</v>
      </c>
      <c r="N581" s="153" t="n">
        <f aca="false">+L581-M581</f>
        <v>360.24</v>
      </c>
      <c r="O581" s="152" t="n">
        <v>1</v>
      </c>
      <c r="P581" s="153" t="n">
        <f aca="false">+N581*O581</f>
        <v>360.24</v>
      </c>
      <c r="Q581" s="150" t="n">
        <v>19</v>
      </c>
      <c r="R581" s="153" t="n">
        <f aca="false">+P581*Q581</f>
        <v>6844.56</v>
      </c>
      <c r="S581" s="154" t="n">
        <f aca="false">+P581*4</f>
        <v>1440.96</v>
      </c>
      <c r="T581" s="154" t="n">
        <f aca="false">+P581*2</f>
        <v>720.48</v>
      </c>
      <c r="U581" s="154"/>
      <c r="V581" s="155" t="n">
        <f aca="false">+R581+S581+T581</f>
        <v>9006</v>
      </c>
      <c r="W581" s="20" t="n">
        <f aca="false">V581-T581</f>
        <v>8285.52</v>
      </c>
      <c r="X581" s="43" t="n">
        <f aca="false">V581-S581-T581</f>
        <v>6844.56</v>
      </c>
      <c r="Y581" s="177" t="s">
        <v>282</v>
      </c>
      <c r="Z581" s="20" t="s">
        <v>35</v>
      </c>
      <c r="AA581" s="20" t="s">
        <v>18</v>
      </c>
    </row>
    <row r="582" customFormat="false" ht="15" hidden="true" customHeight="false" outlineLevel="0" collapsed="false">
      <c r="A582" s="20" t="s">
        <v>593</v>
      </c>
      <c r="B582" s="143" t="s">
        <v>201</v>
      </c>
      <c r="C582" s="150" t="s">
        <v>636</v>
      </c>
      <c r="D582" s="177" t="s">
        <v>282</v>
      </c>
      <c r="E582" s="178" t="n">
        <v>5789064</v>
      </c>
      <c r="F582" s="152" t="n">
        <v>11956141</v>
      </c>
      <c r="G582" s="151" t="n">
        <v>1</v>
      </c>
      <c r="H582" s="145" t="s">
        <v>122</v>
      </c>
      <c r="I582" s="152"/>
      <c r="J582" s="151" t="n">
        <v>14</v>
      </c>
      <c r="K582" s="145" t="n">
        <v>0</v>
      </c>
      <c r="L582" s="153" t="n">
        <v>50</v>
      </c>
      <c r="M582" s="150" t="n">
        <f aca="false">+G582*0.095</f>
        <v>0.095</v>
      </c>
      <c r="N582" s="153" t="n">
        <f aca="false">+L582-M582</f>
        <v>49.905</v>
      </c>
      <c r="O582" s="152" t="n">
        <v>1</v>
      </c>
      <c r="P582" s="153" t="n">
        <f aca="false">+N582*O582</f>
        <v>49.905</v>
      </c>
      <c r="Q582" s="150" t="n">
        <v>19</v>
      </c>
      <c r="R582" s="153" t="n">
        <f aca="false">+P582*Q582</f>
        <v>948.195</v>
      </c>
      <c r="S582" s="154" t="n">
        <f aca="false">+P582*4</f>
        <v>199.62</v>
      </c>
      <c r="T582" s="154" t="n">
        <f aca="false">+P582*2</f>
        <v>99.81</v>
      </c>
      <c r="U582" s="154"/>
      <c r="V582" s="155" t="n">
        <f aca="false">+R582+S582+T582</f>
        <v>1247.625</v>
      </c>
      <c r="W582" s="20" t="n">
        <f aca="false">V582-T582</f>
        <v>1147.815</v>
      </c>
      <c r="X582" s="43" t="n">
        <f aca="false">V582-S582-T582</f>
        <v>948.195</v>
      </c>
      <c r="Y582" s="177" t="s">
        <v>282</v>
      </c>
      <c r="Z582" s="20" t="s">
        <v>35</v>
      </c>
      <c r="AA582" s="20" t="s">
        <v>18</v>
      </c>
    </row>
    <row r="583" customFormat="false" ht="15" hidden="true" customHeight="false" outlineLevel="0" collapsed="false">
      <c r="A583" s="20" t="s">
        <v>593</v>
      </c>
      <c r="B583" s="143" t="s">
        <v>201</v>
      </c>
      <c r="C583" s="150" t="s">
        <v>637</v>
      </c>
      <c r="D583" s="177" t="s">
        <v>282</v>
      </c>
      <c r="E583" s="178" t="n">
        <v>5789065</v>
      </c>
      <c r="F583" s="152" t="n">
        <v>11956142</v>
      </c>
      <c r="G583" s="151" t="n">
        <v>8</v>
      </c>
      <c r="H583" s="145" t="s">
        <v>122</v>
      </c>
      <c r="I583" s="152"/>
      <c r="J583" s="151" t="n">
        <v>14</v>
      </c>
      <c r="K583" s="145" t="n">
        <v>0</v>
      </c>
      <c r="L583" s="153" t="n">
        <v>398</v>
      </c>
      <c r="M583" s="150" t="n">
        <f aca="false">+G583*0.095</f>
        <v>0.76</v>
      </c>
      <c r="N583" s="153" t="n">
        <f aca="false">+L583-M583</f>
        <v>397.24</v>
      </c>
      <c r="O583" s="152" t="n">
        <v>1</v>
      </c>
      <c r="P583" s="153" t="n">
        <f aca="false">+N583*O583</f>
        <v>397.24</v>
      </c>
      <c r="Q583" s="150" t="n">
        <v>19</v>
      </c>
      <c r="R583" s="153" t="n">
        <f aca="false">+P583*Q583</f>
        <v>7547.56</v>
      </c>
      <c r="S583" s="154" t="n">
        <f aca="false">+P583*4</f>
        <v>1588.96</v>
      </c>
      <c r="T583" s="154" t="n">
        <f aca="false">+P583*2</f>
        <v>794.48</v>
      </c>
      <c r="U583" s="154"/>
      <c r="V583" s="155" t="n">
        <f aca="false">+R583+S583+T583</f>
        <v>9931</v>
      </c>
      <c r="W583" s="20" t="n">
        <f aca="false">V583-T583</f>
        <v>9136.52</v>
      </c>
      <c r="X583" s="43" t="n">
        <f aca="false">V583-S583-T583</f>
        <v>7547.56</v>
      </c>
      <c r="Y583" s="177" t="s">
        <v>282</v>
      </c>
      <c r="Z583" s="20" t="s">
        <v>35</v>
      </c>
      <c r="AA583" s="20" t="s">
        <v>18</v>
      </c>
    </row>
    <row r="584" customFormat="false" ht="15" hidden="true" customHeight="false" outlineLevel="0" collapsed="false">
      <c r="A584" s="20" t="s">
        <v>593</v>
      </c>
      <c r="B584" s="143" t="s">
        <v>201</v>
      </c>
      <c r="C584" s="150" t="s">
        <v>638</v>
      </c>
      <c r="D584" s="177" t="s">
        <v>282</v>
      </c>
      <c r="E584" s="178" t="n">
        <v>5789066</v>
      </c>
      <c r="F584" s="152" t="n">
        <v>11956143</v>
      </c>
      <c r="G584" s="151" t="n">
        <v>2</v>
      </c>
      <c r="H584" s="145" t="s">
        <v>122</v>
      </c>
      <c r="I584" s="152"/>
      <c r="J584" s="151" t="n">
        <v>14</v>
      </c>
      <c r="K584" s="145" t="n">
        <v>0</v>
      </c>
      <c r="L584" s="153" t="n">
        <v>83</v>
      </c>
      <c r="M584" s="150" t="n">
        <f aca="false">+G584*0.095</f>
        <v>0.19</v>
      </c>
      <c r="N584" s="153" t="n">
        <f aca="false">+L584-M584</f>
        <v>82.81</v>
      </c>
      <c r="O584" s="152" t="n">
        <v>1</v>
      </c>
      <c r="P584" s="153" t="n">
        <f aca="false">+N584*O584</f>
        <v>82.81</v>
      </c>
      <c r="Q584" s="150" t="n">
        <v>19</v>
      </c>
      <c r="R584" s="153" t="n">
        <f aca="false">+P584*Q584</f>
        <v>1573.39</v>
      </c>
      <c r="S584" s="154" t="n">
        <f aca="false">+P584*4</f>
        <v>331.24</v>
      </c>
      <c r="T584" s="154" t="n">
        <f aca="false">+P584*2</f>
        <v>165.62</v>
      </c>
      <c r="U584" s="154"/>
      <c r="V584" s="155" t="n">
        <f aca="false">+R584+S584+T584</f>
        <v>2070.25</v>
      </c>
      <c r="W584" s="20" t="n">
        <f aca="false">V584-T584</f>
        <v>1904.63</v>
      </c>
      <c r="X584" s="43" t="n">
        <f aca="false">V584-S584-T584</f>
        <v>1573.39</v>
      </c>
      <c r="Y584" s="177" t="s">
        <v>282</v>
      </c>
      <c r="Z584" s="20" t="s">
        <v>35</v>
      </c>
      <c r="AA584" s="20" t="s">
        <v>18</v>
      </c>
    </row>
    <row r="585" customFormat="false" ht="15" hidden="true" customHeight="false" outlineLevel="0" collapsed="false">
      <c r="A585" s="20" t="s">
        <v>593</v>
      </c>
      <c r="B585" s="143" t="s">
        <v>201</v>
      </c>
      <c r="C585" s="150" t="s">
        <v>639</v>
      </c>
      <c r="D585" s="177" t="s">
        <v>282</v>
      </c>
      <c r="E585" s="178" t="n">
        <v>5789067</v>
      </c>
      <c r="F585" s="152" t="n">
        <v>11956144</v>
      </c>
      <c r="G585" s="151" t="n">
        <v>12</v>
      </c>
      <c r="H585" s="145" t="s">
        <v>122</v>
      </c>
      <c r="I585" s="152"/>
      <c r="J585" s="151" t="n">
        <v>14</v>
      </c>
      <c r="K585" s="145" t="n">
        <v>0</v>
      </c>
      <c r="L585" s="153" t="n">
        <v>540</v>
      </c>
      <c r="M585" s="150" t="n">
        <f aca="false">+G585*0.095</f>
        <v>1.14</v>
      </c>
      <c r="N585" s="153" t="n">
        <f aca="false">+L585-M585</f>
        <v>538.86</v>
      </c>
      <c r="O585" s="152" t="n">
        <v>1</v>
      </c>
      <c r="P585" s="153" t="n">
        <f aca="false">+N585*O585</f>
        <v>538.86</v>
      </c>
      <c r="Q585" s="150" t="n">
        <v>19</v>
      </c>
      <c r="R585" s="153" t="n">
        <f aca="false">+P585*Q585</f>
        <v>10238.34</v>
      </c>
      <c r="S585" s="154" t="n">
        <f aca="false">+P585*4</f>
        <v>2155.44</v>
      </c>
      <c r="T585" s="154" t="n">
        <f aca="false">+P585*2</f>
        <v>1077.72</v>
      </c>
      <c r="U585" s="154"/>
      <c r="V585" s="155" t="n">
        <f aca="false">+R585+S585+T585</f>
        <v>13471.5</v>
      </c>
      <c r="W585" s="20" t="n">
        <f aca="false">V585-T585</f>
        <v>12393.78</v>
      </c>
      <c r="X585" s="43" t="n">
        <f aca="false">V585-S585-T585</f>
        <v>10238.34</v>
      </c>
      <c r="Y585" s="177" t="s">
        <v>282</v>
      </c>
      <c r="Z585" s="20" t="s">
        <v>35</v>
      </c>
      <c r="AA585" s="20" t="s">
        <v>18</v>
      </c>
    </row>
    <row r="586" customFormat="false" ht="15" hidden="true" customHeight="false" outlineLevel="0" collapsed="false">
      <c r="A586" s="20" t="s">
        <v>593</v>
      </c>
      <c r="B586" s="143" t="s">
        <v>201</v>
      </c>
      <c r="C586" s="150" t="s">
        <v>640</v>
      </c>
      <c r="D586" s="177" t="s">
        <v>282</v>
      </c>
      <c r="E586" s="178" t="n">
        <v>5789068</v>
      </c>
      <c r="F586" s="152" t="n">
        <v>11956145</v>
      </c>
      <c r="G586" s="151" t="n">
        <v>4</v>
      </c>
      <c r="H586" s="145" t="s">
        <v>122</v>
      </c>
      <c r="I586" s="152"/>
      <c r="J586" s="151" t="n">
        <v>14</v>
      </c>
      <c r="K586" s="145" t="n">
        <v>0</v>
      </c>
      <c r="L586" s="153" t="n">
        <v>164</v>
      </c>
      <c r="M586" s="150" t="n">
        <f aca="false">+G586*0.095</f>
        <v>0.38</v>
      </c>
      <c r="N586" s="153" t="n">
        <f aca="false">+L586-M586</f>
        <v>163.62</v>
      </c>
      <c r="O586" s="152" t="n">
        <v>1</v>
      </c>
      <c r="P586" s="153" t="n">
        <f aca="false">+N586*O586</f>
        <v>163.62</v>
      </c>
      <c r="Q586" s="150" t="n">
        <v>19</v>
      </c>
      <c r="R586" s="153" t="n">
        <f aca="false">+P586*Q586</f>
        <v>3108.78</v>
      </c>
      <c r="S586" s="154" t="n">
        <f aca="false">+P586*4</f>
        <v>654.48</v>
      </c>
      <c r="T586" s="154" t="n">
        <f aca="false">+P586*2</f>
        <v>327.24</v>
      </c>
      <c r="U586" s="154"/>
      <c r="V586" s="155" t="n">
        <f aca="false">+R586+S586+T586</f>
        <v>4090.5</v>
      </c>
      <c r="W586" s="20" t="n">
        <f aca="false">V586-T586</f>
        <v>3763.26</v>
      </c>
      <c r="X586" s="43" t="n">
        <f aca="false">V586-S586-T586</f>
        <v>3108.78</v>
      </c>
      <c r="Y586" s="177" t="s">
        <v>282</v>
      </c>
      <c r="Z586" s="20" t="s">
        <v>35</v>
      </c>
      <c r="AA586" s="20" t="s">
        <v>18</v>
      </c>
    </row>
    <row r="587" customFormat="false" ht="15" hidden="true" customHeight="false" outlineLevel="0" collapsed="false">
      <c r="A587" s="20" t="s">
        <v>593</v>
      </c>
      <c r="B587" s="143" t="s">
        <v>201</v>
      </c>
      <c r="C587" s="150" t="s">
        <v>641</v>
      </c>
      <c r="D587" s="177" t="s">
        <v>282</v>
      </c>
      <c r="E587" s="178" t="n">
        <v>5789069</v>
      </c>
      <c r="F587" s="152" t="n">
        <v>11956146</v>
      </c>
      <c r="G587" s="151" t="n">
        <v>4</v>
      </c>
      <c r="H587" s="145" t="s">
        <v>122</v>
      </c>
      <c r="I587" s="152"/>
      <c r="J587" s="151" t="n">
        <v>14</v>
      </c>
      <c r="K587" s="145" t="n">
        <v>0</v>
      </c>
      <c r="L587" s="153" t="n">
        <v>183</v>
      </c>
      <c r="M587" s="150" t="n">
        <f aca="false">+G587*0.095</f>
        <v>0.38</v>
      </c>
      <c r="N587" s="153" t="n">
        <f aca="false">+L587-M587</f>
        <v>182.62</v>
      </c>
      <c r="O587" s="152" t="n">
        <v>1</v>
      </c>
      <c r="P587" s="153" t="n">
        <f aca="false">+N587*O587</f>
        <v>182.62</v>
      </c>
      <c r="Q587" s="150" t="n">
        <v>19</v>
      </c>
      <c r="R587" s="153" t="n">
        <f aca="false">+P587*Q587</f>
        <v>3469.78</v>
      </c>
      <c r="S587" s="154" t="n">
        <f aca="false">+P587*4</f>
        <v>730.48</v>
      </c>
      <c r="T587" s="154" t="n">
        <f aca="false">+P587*2</f>
        <v>365.24</v>
      </c>
      <c r="U587" s="154"/>
      <c r="V587" s="155" t="n">
        <f aca="false">+R587+S587+T587</f>
        <v>4565.5</v>
      </c>
      <c r="W587" s="20" t="n">
        <f aca="false">V587-T587</f>
        <v>4200.26</v>
      </c>
      <c r="X587" s="43" t="n">
        <f aca="false">V587-S587-T587</f>
        <v>3469.78</v>
      </c>
      <c r="Y587" s="177" t="s">
        <v>282</v>
      </c>
      <c r="Z587" s="20" t="s">
        <v>35</v>
      </c>
      <c r="AA587" s="20" t="s">
        <v>18</v>
      </c>
    </row>
    <row r="588" customFormat="false" ht="15" hidden="true" customHeight="false" outlineLevel="0" collapsed="false">
      <c r="A588" s="20" t="s">
        <v>593</v>
      </c>
      <c r="B588" s="143" t="s">
        <v>201</v>
      </c>
      <c r="C588" s="150" t="s">
        <v>642</v>
      </c>
      <c r="D588" s="177" t="s">
        <v>282</v>
      </c>
      <c r="E588" s="178" t="n">
        <v>5789070</v>
      </c>
      <c r="F588" s="152" t="n">
        <v>11956147</v>
      </c>
      <c r="G588" s="151" t="n">
        <v>12</v>
      </c>
      <c r="H588" s="145" t="s">
        <v>122</v>
      </c>
      <c r="I588" s="152"/>
      <c r="J588" s="151" t="n">
        <v>14</v>
      </c>
      <c r="K588" s="145" t="n">
        <v>0</v>
      </c>
      <c r="L588" s="153" t="n">
        <v>576</v>
      </c>
      <c r="M588" s="150" t="n">
        <f aca="false">+G588*0.095</f>
        <v>1.14</v>
      </c>
      <c r="N588" s="153" t="n">
        <f aca="false">+L588-M588</f>
        <v>574.86</v>
      </c>
      <c r="O588" s="152" t="n">
        <v>1</v>
      </c>
      <c r="P588" s="153" t="n">
        <f aca="false">+N588*O588</f>
        <v>574.86</v>
      </c>
      <c r="Q588" s="150" t="n">
        <v>19</v>
      </c>
      <c r="R588" s="153" t="n">
        <f aca="false">+P588*Q588</f>
        <v>10922.34</v>
      </c>
      <c r="S588" s="154" t="n">
        <f aca="false">+P588*4</f>
        <v>2299.44</v>
      </c>
      <c r="T588" s="154" t="n">
        <f aca="false">+P588*2</f>
        <v>1149.72</v>
      </c>
      <c r="U588" s="154"/>
      <c r="V588" s="155" t="n">
        <f aca="false">+R588+S588+T588</f>
        <v>14371.5</v>
      </c>
      <c r="W588" s="20" t="n">
        <f aca="false">V588-T588</f>
        <v>13221.78</v>
      </c>
      <c r="X588" s="43" t="n">
        <f aca="false">V588-S588-T588</f>
        <v>10922.34</v>
      </c>
      <c r="Y588" s="177" t="s">
        <v>282</v>
      </c>
      <c r="Z588" s="20" t="s">
        <v>35</v>
      </c>
      <c r="AA588" s="20" t="s">
        <v>18</v>
      </c>
    </row>
    <row r="589" customFormat="false" ht="15" hidden="true" customHeight="false" outlineLevel="0" collapsed="false">
      <c r="A589" s="20" t="s">
        <v>593</v>
      </c>
      <c r="B589" s="143" t="s">
        <v>201</v>
      </c>
      <c r="C589" s="150" t="s">
        <v>643</v>
      </c>
      <c r="D589" s="177" t="s">
        <v>282</v>
      </c>
      <c r="E589" s="178" t="n">
        <v>5789071</v>
      </c>
      <c r="F589" s="152" t="n">
        <v>11956148</v>
      </c>
      <c r="G589" s="151" t="n">
        <v>24</v>
      </c>
      <c r="H589" s="145" t="s">
        <v>122</v>
      </c>
      <c r="I589" s="152"/>
      <c r="J589" s="151" t="n">
        <v>14</v>
      </c>
      <c r="K589" s="145" t="n">
        <v>0</v>
      </c>
      <c r="L589" s="153" t="n">
        <v>1093</v>
      </c>
      <c r="M589" s="150" t="n">
        <f aca="false">+G589*0.095</f>
        <v>2.28</v>
      </c>
      <c r="N589" s="153" t="n">
        <f aca="false">+L589-M589</f>
        <v>1090.72</v>
      </c>
      <c r="O589" s="152" t="n">
        <v>1</v>
      </c>
      <c r="P589" s="153" t="n">
        <f aca="false">+N589*O589</f>
        <v>1090.72</v>
      </c>
      <c r="Q589" s="150" t="n">
        <v>19</v>
      </c>
      <c r="R589" s="153" t="n">
        <f aca="false">+P589*Q589</f>
        <v>20723.68</v>
      </c>
      <c r="S589" s="154" t="n">
        <f aca="false">+P589*4</f>
        <v>4362.88</v>
      </c>
      <c r="T589" s="154" t="n">
        <f aca="false">+P589*2</f>
        <v>2181.44</v>
      </c>
      <c r="U589" s="154"/>
      <c r="V589" s="155" t="n">
        <f aca="false">+R589+S589+T589</f>
        <v>27268</v>
      </c>
      <c r="W589" s="20" t="n">
        <f aca="false">V589-T589</f>
        <v>25086.56</v>
      </c>
      <c r="X589" s="43" t="n">
        <f aca="false">V589-S589-T589</f>
        <v>20723.68</v>
      </c>
      <c r="Y589" s="177" t="s">
        <v>282</v>
      </c>
      <c r="Z589" s="20" t="s">
        <v>35</v>
      </c>
      <c r="AA589" s="20" t="s">
        <v>18</v>
      </c>
    </row>
    <row r="590" customFormat="false" ht="15" hidden="true" customHeight="false" outlineLevel="0" collapsed="false">
      <c r="A590" s="20" t="s">
        <v>593</v>
      </c>
      <c r="B590" s="143" t="s">
        <v>201</v>
      </c>
      <c r="C590" s="150" t="s">
        <v>644</v>
      </c>
      <c r="D590" s="177" t="s">
        <v>282</v>
      </c>
      <c r="E590" s="178" t="n">
        <v>5789072</v>
      </c>
      <c r="F590" s="152" t="n">
        <v>11956149</v>
      </c>
      <c r="G590" s="151" t="n">
        <v>7</v>
      </c>
      <c r="H590" s="145" t="s">
        <v>122</v>
      </c>
      <c r="I590" s="152"/>
      <c r="J590" s="151" t="n">
        <v>14</v>
      </c>
      <c r="K590" s="145" t="n">
        <v>0</v>
      </c>
      <c r="L590" s="153" t="n">
        <v>300</v>
      </c>
      <c r="M590" s="150" t="n">
        <f aca="false">+G590*0.095</f>
        <v>0.665</v>
      </c>
      <c r="N590" s="153" t="n">
        <f aca="false">+L590-M590</f>
        <v>299.335</v>
      </c>
      <c r="O590" s="152" t="n">
        <v>1</v>
      </c>
      <c r="P590" s="153" t="n">
        <f aca="false">+N590*O590</f>
        <v>299.335</v>
      </c>
      <c r="Q590" s="150" t="n">
        <v>19</v>
      </c>
      <c r="R590" s="153" t="n">
        <f aca="false">+P590*Q590</f>
        <v>5687.365</v>
      </c>
      <c r="S590" s="154" t="n">
        <f aca="false">+P590*4</f>
        <v>1197.34</v>
      </c>
      <c r="T590" s="154" t="n">
        <f aca="false">+P590*2</f>
        <v>598.67</v>
      </c>
      <c r="U590" s="154"/>
      <c r="V590" s="155" t="n">
        <f aca="false">+R590+S590+T590</f>
        <v>7483.375</v>
      </c>
      <c r="W590" s="20" t="n">
        <f aca="false">V590-T590</f>
        <v>6884.705</v>
      </c>
      <c r="X590" s="43" t="n">
        <f aca="false">V590-S590-T590</f>
        <v>5687.365</v>
      </c>
      <c r="Y590" s="177" t="s">
        <v>282</v>
      </c>
      <c r="Z590" s="20" t="s">
        <v>35</v>
      </c>
      <c r="AA590" s="20" t="s">
        <v>18</v>
      </c>
    </row>
    <row r="591" customFormat="false" ht="15" hidden="true" customHeight="false" outlineLevel="0" collapsed="false">
      <c r="A591" s="20" t="s">
        <v>593</v>
      </c>
      <c r="B591" s="143" t="s">
        <v>201</v>
      </c>
      <c r="C591" s="150" t="s">
        <v>645</v>
      </c>
      <c r="D591" s="177" t="s">
        <v>282</v>
      </c>
      <c r="E591" s="178" t="n">
        <v>5789073</v>
      </c>
      <c r="F591" s="152" t="n">
        <v>11956150</v>
      </c>
      <c r="G591" s="151" t="n">
        <v>11</v>
      </c>
      <c r="H591" s="145" t="s">
        <v>122</v>
      </c>
      <c r="I591" s="152"/>
      <c r="J591" s="151" t="n">
        <v>14</v>
      </c>
      <c r="K591" s="145" t="n">
        <v>0</v>
      </c>
      <c r="L591" s="153" t="n">
        <v>487</v>
      </c>
      <c r="M591" s="150" t="n">
        <f aca="false">+G591*0.095</f>
        <v>1.045</v>
      </c>
      <c r="N591" s="153" t="n">
        <f aca="false">+L591-M591</f>
        <v>485.955</v>
      </c>
      <c r="O591" s="152" t="n">
        <v>1</v>
      </c>
      <c r="P591" s="153" t="n">
        <f aca="false">+N591*O591</f>
        <v>485.955</v>
      </c>
      <c r="Q591" s="150" t="n">
        <v>19</v>
      </c>
      <c r="R591" s="153" t="n">
        <f aca="false">+P591*Q591</f>
        <v>9233.145</v>
      </c>
      <c r="S591" s="154" t="n">
        <f aca="false">+P591*4</f>
        <v>1943.82</v>
      </c>
      <c r="T591" s="154" t="n">
        <f aca="false">+P591*2</f>
        <v>971.91</v>
      </c>
      <c r="U591" s="154"/>
      <c r="V591" s="155" t="n">
        <f aca="false">+R591+S591+T591</f>
        <v>12148.875</v>
      </c>
      <c r="W591" s="20" t="n">
        <f aca="false">V591-T591</f>
        <v>11176.965</v>
      </c>
      <c r="X591" s="43" t="n">
        <f aca="false">V591-S591-T591</f>
        <v>9233.145</v>
      </c>
      <c r="Y591" s="177" t="s">
        <v>282</v>
      </c>
      <c r="Z591" s="20" t="s">
        <v>35</v>
      </c>
      <c r="AA591" s="20" t="s">
        <v>18</v>
      </c>
    </row>
    <row r="592" customFormat="false" ht="15" hidden="true" customHeight="false" outlineLevel="0" collapsed="false">
      <c r="A592" s="20" t="s">
        <v>593</v>
      </c>
      <c r="B592" s="143" t="s">
        <v>201</v>
      </c>
      <c r="C592" s="150" t="s">
        <v>646</v>
      </c>
      <c r="D592" s="177" t="s">
        <v>282</v>
      </c>
      <c r="E592" s="178" t="n">
        <v>5789074</v>
      </c>
      <c r="F592" s="152" t="n">
        <v>11956151</v>
      </c>
      <c r="G592" s="151" t="n">
        <v>8</v>
      </c>
      <c r="H592" s="145" t="s">
        <v>122</v>
      </c>
      <c r="I592" s="152"/>
      <c r="J592" s="151" t="n">
        <v>14</v>
      </c>
      <c r="K592" s="145" t="n">
        <v>0</v>
      </c>
      <c r="L592" s="153" t="n">
        <v>398</v>
      </c>
      <c r="M592" s="150" t="n">
        <f aca="false">+G592*0.095</f>
        <v>0.76</v>
      </c>
      <c r="N592" s="153" t="n">
        <f aca="false">+L592-M592</f>
        <v>397.24</v>
      </c>
      <c r="O592" s="152" t="n">
        <v>1</v>
      </c>
      <c r="P592" s="153" t="n">
        <f aca="false">+N592*O592</f>
        <v>397.24</v>
      </c>
      <c r="Q592" s="150" t="n">
        <v>19</v>
      </c>
      <c r="R592" s="153" t="n">
        <f aca="false">+P592*Q592</f>
        <v>7547.56</v>
      </c>
      <c r="S592" s="154" t="n">
        <f aca="false">+P592*4</f>
        <v>1588.96</v>
      </c>
      <c r="T592" s="154" t="n">
        <f aca="false">+P592*2</f>
        <v>794.48</v>
      </c>
      <c r="U592" s="154"/>
      <c r="V592" s="155" t="n">
        <f aca="false">+R592+S592+T592</f>
        <v>9931</v>
      </c>
      <c r="W592" s="20" t="n">
        <f aca="false">V592-T592</f>
        <v>9136.52</v>
      </c>
      <c r="X592" s="43" t="n">
        <f aca="false">V592-S592-T592</f>
        <v>7547.56</v>
      </c>
      <c r="Y592" s="177" t="s">
        <v>282</v>
      </c>
      <c r="Z592" s="20" t="s">
        <v>35</v>
      </c>
      <c r="AA592" s="20" t="s">
        <v>18</v>
      </c>
    </row>
    <row r="593" customFormat="false" ht="15" hidden="false" customHeight="false" outlineLevel="0" collapsed="false">
      <c r="A593" s="20" t="s">
        <v>593</v>
      </c>
      <c r="B593" s="143" t="s">
        <v>202</v>
      </c>
      <c r="C593" s="150" t="s">
        <v>647</v>
      </c>
      <c r="D593" s="177" t="s">
        <v>282</v>
      </c>
      <c r="E593" s="178" t="n">
        <v>5789075</v>
      </c>
      <c r="F593" s="152" t="n">
        <v>11956152</v>
      </c>
      <c r="G593" s="151" t="n">
        <v>23</v>
      </c>
      <c r="H593" s="145" t="s">
        <v>33</v>
      </c>
      <c r="I593" s="152"/>
      <c r="J593" s="151" t="n">
        <v>25</v>
      </c>
      <c r="K593" s="145" t="n">
        <v>0</v>
      </c>
      <c r="L593" s="153" t="n">
        <v>1173</v>
      </c>
      <c r="M593" s="150" t="n">
        <f aca="false">+G593*0.095</f>
        <v>2.185</v>
      </c>
      <c r="N593" s="153" t="n">
        <f aca="false">+L593-M593</f>
        <v>1170.815</v>
      </c>
      <c r="O593" s="152" t="n">
        <v>1</v>
      </c>
      <c r="P593" s="153" t="n">
        <f aca="false">+N593*O593</f>
        <v>1170.815</v>
      </c>
      <c r="Q593" s="150" t="n">
        <v>16</v>
      </c>
      <c r="R593" s="153" t="n">
        <f aca="false">+P593*Q593</f>
        <v>18733.04</v>
      </c>
      <c r="S593" s="154" t="n">
        <f aca="false">+P593*3</f>
        <v>3512.445</v>
      </c>
      <c r="T593" s="154" t="n">
        <f aca="false">+P593*2</f>
        <v>2341.63</v>
      </c>
      <c r="U593" s="154"/>
      <c r="V593" s="155" t="n">
        <f aca="false">+R593+S593+T593</f>
        <v>24587.115</v>
      </c>
      <c r="W593" s="20" t="n">
        <f aca="false">V593-T593</f>
        <v>22245.485</v>
      </c>
      <c r="X593" s="43" t="n">
        <f aca="false">V593-S593-T593</f>
        <v>18733.04</v>
      </c>
      <c r="Y593" s="177" t="s">
        <v>282</v>
      </c>
      <c r="Z593" s="20" t="s">
        <v>35</v>
      </c>
      <c r="AA593" s="20" t="s">
        <v>18</v>
      </c>
    </row>
    <row r="594" customFormat="false" ht="15" hidden="false" customHeight="false" outlineLevel="0" collapsed="false">
      <c r="A594" s="20" t="s">
        <v>593</v>
      </c>
      <c r="B594" s="143" t="s">
        <v>202</v>
      </c>
      <c r="C594" s="150" t="s">
        <v>648</v>
      </c>
      <c r="D594" s="177" t="s">
        <v>282</v>
      </c>
      <c r="E594" s="178" t="n">
        <v>5789076</v>
      </c>
      <c r="F594" s="152" t="n">
        <v>11956106</v>
      </c>
      <c r="G594" s="151" t="n">
        <v>6</v>
      </c>
      <c r="H594" s="145" t="s">
        <v>33</v>
      </c>
      <c r="I594" s="152"/>
      <c r="J594" s="151" t="n">
        <v>25</v>
      </c>
      <c r="K594" s="145" t="n">
        <v>0</v>
      </c>
      <c r="L594" s="153" t="n">
        <v>322</v>
      </c>
      <c r="M594" s="150" t="n">
        <f aca="false">+G594*0.095</f>
        <v>0.57</v>
      </c>
      <c r="N594" s="153" t="n">
        <f aca="false">+L594-M594</f>
        <v>321.43</v>
      </c>
      <c r="O594" s="152" t="n">
        <v>1</v>
      </c>
      <c r="P594" s="153" t="n">
        <f aca="false">+N594*O594</f>
        <v>321.43</v>
      </c>
      <c r="Q594" s="150" t="n">
        <v>16</v>
      </c>
      <c r="R594" s="153" t="n">
        <f aca="false">+P594*Q594</f>
        <v>5142.88</v>
      </c>
      <c r="S594" s="154" t="n">
        <f aca="false">+P594*3</f>
        <v>964.29</v>
      </c>
      <c r="T594" s="154" t="n">
        <f aca="false">+P594*2</f>
        <v>642.86</v>
      </c>
      <c r="U594" s="154"/>
      <c r="V594" s="155" t="n">
        <f aca="false">+R594+S594+T594</f>
        <v>6750.03</v>
      </c>
      <c r="W594" s="20" t="n">
        <f aca="false">V594-T594</f>
        <v>6107.17</v>
      </c>
      <c r="X594" s="43" t="n">
        <f aca="false">V594-S594-T594</f>
        <v>5142.88</v>
      </c>
      <c r="Y594" s="177" t="s">
        <v>282</v>
      </c>
      <c r="Z594" s="20" t="s">
        <v>35</v>
      </c>
      <c r="AA594" s="20" t="s">
        <v>18</v>
      </c>
    </row>
    <row r="595" customFormat="false" ht="15" hidden="false" customHeight="false" outlineLevel="0" collapsed="false">
      <c r="A595" s="20" t="s">
        <v>593</v>
      </c>
      <c r="B595" s="143" t="s">
        <v>202</v>
      </c>
      <c r="C595" s="150" t="s">
        <v>649</v>
      </c>
      <c r="D595" s="177" t="s">
        <v>282</v>
      </c>
      <c r="E595" s="178" t="n">
        <v>5789077</v>
      </c>
      <c r="F595" s="152" t="n">
        <v>11956153</v>
      </c>
      <c r="G595" s="151" t="n">
        <v>8</v>
      </c>
      <c r="H595" s="145" t="s">
        <v>33</v>
      </c>
      <c r="I595" s="152"/>
      <c r="J595" s="151" t="n">
        <v>25</v>
      </c>
      <c r="K595" s="145" t="n">
        <v>0</v>
      </c>
      <c r="L595" s="153" t="n">
        <v>435</v>
      </c>
      <c r="M595" s="150" t="n">
        <f aca="false">+G595*0.095</f>
        <v>0.76</v>
      </c>
      <c r="N595" s="153" t="n">
        <f aca="false">+L595-M595</f>
        <v>434.24</v>
      </c>
      <c r="O595" s="152" t="n">
        <v>1</v>
      </c>
      <c r="P595" s="153" t="n">
        <f aca="false">+N595*O595</f>
        <v>434.24</v>
      </c>
      <c r="Q595" s="150" t="n">
        <v>16</v>
      </c>
      <c r="R595" s="153" t="n">
        <f aca="false">+P595*Q595</f>
        <v>6947.84</v>
      </c>
      <c r="S595" s="154" t="n">
        <f aca="false">+P595*3</f>
        <v>1302.72</v>
      </c>
      <c r="T595" s="154" t="n">
        <f aca="false">+P595*2</f>
        <v>868.48</v>
      </c>
      <c r="U595" s="154"/>
      <c r="V595" s="155" t="n">
        <f aca="false">+R595+S595+T595</f>
        <v>9119.04</v>
      </c>
      <c r="W595" s="20" t="n">
        <f aca="false">V595-T595</f>
        <v>8250.56</v>
      </c>
      <c r="X595" s="43" t="n">
        <f aca="false">V595-S595-T595</f>
        <v>6947.84</v>
      </c>
      <c r="Y595" s="177" t="s">
        <v>282</v>
      </c>
      <c r="Z595" s="20" t="s">
        <v>35</v>
      </c>
      <c r="AA595" s="20" t="s">
        <v>18</v>
      </c>
    </row>
    <row r="596" customFormat="false" ht="15" hidden="false" customHeight="false" outlineLevel="0" collapsed="false">
      <c r="A596" s="20" t="s">
        <v>593</v>
      </c>
      <c r="B596" s="143" t="s">
        <v>202</v>
      </c>
      <c r="C596" s="150" t="s">
        <v>650</v>
      </c>
      <c r="D596" s="177" t="s">
        <v>282</v>
      </c>
      <c r="E596" s="178" t="n">
        <v>5789078</v>
      </c>
      <c r="F596" s="152" t="n">
        <v>11956155</v>
      </c>
      <c r="G596" s="151" t="n">
        <v>7</v>
      </c>
      <c r="H596" s="145" t="s">
        <v>33</v>
      </c>
      <c r="I596" s="152"/>
      <c r="J596" s="151" t="n">
        <v>25</v>
      </c>
      <c r="K596" s="145" t="n">
        <v>0</v>
      </c>
      <c r="L596" s="153" t="n">
        <v>348</v>
      </c>
      <c r="M596" s="150" t="n">
        <f aca="false">+G596*0.095</f>
        <v>0.665</v>
      </c>
      <c r="N596" s="153" t="n">
        <f aca="false">+L596-M596</f>
        <v>347.335</v>
      </c>
      <c r="O596" s="152" t="n">
        <v>1</v>
      </c>
      <c r="P596" s="153" t="n">
        <f aca="false">+N596*O596</f>
        <v>347.335</v>
      </c>
      <c r="Q596" s="150" t="n">
        <v>16</v>
      </c>
      <c r="R596" s="153" t="n">
        <f aca="false">+P596*Q596</f>
        <v>5557.36</v>
      </c>
      <c r="S596" s="154" t="n">
        <f aca="false">+P596*3</f>
        <v>1042.005</v>
      </c>
      <c r="T596" s="154" t="n">
        <f aca="false">+P596*2</f>
        <v>694.67</v>
      </c>
      <c r="U596" s="154"/>
      <c r="V596" s="155" t="n">
        <f aca="false">+R596+S596+T596</f>
        <v>7294.035</v>
      </c>
      <c r="W596" s="20" t="n">
        <f aca="false">V596-T596</f>
        <v>6599.365</v>
      </c>
      <c r="X596" s="43" t="n">
        <f aca="false">V596-S596-T596</f>
        <v>5557.36</v>
      </c>
      <c r="Y596" s="177" t="s">
        <v>282</v>
      </c>
      <c r="Z596" s="20" t="s">
        <v>35</v>
      </c>
      <c r="AA596" s="20" t="s">
        <v>18</v>
      </c>
    </row>
    <row r="597" customFormat="false" ht="15" hidden="false" customHeight="false" outlineLevel="0" collapsed="false">
      <c r="A597" s="20" t="s">
        <v>593</v>
      </c>
      <c r="B597" s="143" t="s">
        <v>202</v>
      </c>
      <c r="C597" s="150" t="s">
        <v>651</v>
      </c>
      <c r="D597" s="177" t="s">
        <v>282</v>
      </c>
      <c r="E597" s="178" t="n">
        <v>5789079</v>
      </c>
      <c r="F597" s="152" t="n">
        <v>11956154</v>
      </c>
      <c r="G597" s="151" t="n">
        <v>1</v>
      </c>
      <c r="H597" s="145" t="s">
        <v>33</v>
      </c>
      <c r="I597" s="152"/>
      <c r="J597" s="151" t="n">
        <v>25</v>
      </c>
      <c r="K597" s="145" t="n">
        <v>0</v>
      </c>
      <c r="L597" s="153" t="n">
        <v>54</v>
      </c>
      <c r="M597" s="150" t="n">
        <f aca="false">+G597*0.095</f>
        <v>0.095</v>
      </c>
      <c r="N597" s="153" t="n">
        <f aca="false">+L597-M597</f>
        <v>53.905</v>
      </c>
      <c r="O597" s="152" t="n">
        <v>1</v>
      </c>
      <c r="P597" s="153" t="n">
        <f aca="false">+N597*O597</f>
        <v>53.905</v>
      </c>
      <c r="Q597" s="150" t="n">
        <v>16</v>
      </c>
      <c r="R597" s="153" t="n">
        <f aca="false">+P597*Q597</f>
        <v>862.48</v>
      </c>
      <c r="S597" s="154" t="n">
        <f aca="false">+P597*3</f>
        <v>161.715</v>
      </c>
      <c r="T597" s="154" t="n">
        <f aca="false">+P597*2</f>
        <v>107.81</v>
      </c>
      <c r="U597" s="154"/>
      <c r="V597" s="155" t="n">
        <f aca="false">+R597+S597+T597</f>
        <v>1132.005</v>
      </c>
      <c r="W597" s="20" t="n">
        <f aca="false">V597-T597</f>
        <v>1024.195</v>
      </c>
      <c r="X597" s="43" t="n">
        <f aca="false">V597-S597-T597</f>
        <v>862.48</v>
      </c>
      <c r="Y597" s="177" t="s">
        <v>282</v>
      </c>
      <c r="Z597" s="20" t="s">
        <v>35</v>
      </c>
      <c r="AA597" s="20" t="s">
        <v>18</v>
      </c>
    </row>
    <row r="598" customFormat="false" ht="15" hidden="false" customHeight="false" outlineLevel="0" collapsed="false">
      <c r="A598" s="20" t="s">
        <v>593</v>
      </c>
      <c r="B598" s="143" t="s">
        <v>202</v>
      </c>
      <c r="C598" s="150" t="s">
        <v>652</v>
      </c>
      <c r="D598" s="177" t="s">
        <v>282</v>
      </c>
      <c r="E598" s="178" t="n">
        <v>5789080</v>
      </c>
      <c r="F598" s="152" t="n">
        <v>11956156</v>
      </c>
      <c r="G598" s="151" t="n">
        <v>16</v>
      </c>
      <c r="H598" s="145" t="s">
        <v>33</v>
      </c>
      <c r="I598" s="152"/>
      <c r="J598" s="151" t="n">
        <v>25</v>
      </c>
      <c r="K598" s="145" t="n">
        <v>0</v>
      </c>
      <c r="L598" s="153" t="n">
        <v>805</v>
      </c>
      <c r="M598" s="150" t="n">
        <f aca="false">+G598*0.095</f>
        <v>1.52</v>
      </c>
      <c r="N598" s="153" t="n">
        <f aca="false">+L598-M598</f>
        <v>803.48</v>
      </c>
      <c r="O598" s="152" t="n">
        <v>1</v>
      </c>
      <c r="P598" s="153" t="n">
        <f aca="false">+N598*O598</f>
        <v>803.48</v>
      </c>
      <c r="Q598" s="150" t="n">
        <v>16</v>
      </c>
      <c r="R598" s="153" t="n">
        <f aca="false">+P598*Q598</f>
        <v>12855.68</v>
      </c>
      <c r="S598" s="154" t="n">
        <f aca="false">+P598*3</f>
        <v>2410.44</v>
      </c>
      <c r="T598" s="154" t="n">
        <f aca="false">+P598*2</f>
        <v>1606.96</v>
      </c>
      <c r="U598" s="154"/>
      <c r="V598" s="155" t="n">
        <f aca="false">+R598+S598+T598</f>
        <v>16873.08</v>
      </c>
      <c r="W598" s="20" t="n">
        <f aca="false">V598-T598</f>
        <v>15266.12</v>
      </c>
      <c r="X598" s="43" t="n">
        <f aca="false">V598-S598-T598</f>
        <v>12855.68</v>
      </c>
      <c r="Y598" s="177" t="s">
        <v>282</v>
      </c>
      <c r="Z598" s="20" t="s">
        <v>35</v>
      </c>
      <c r="AA598" s="20" t="s">
        <v>18</v>
      </c>
    </row>
    <row r="599" customFormat="false" ht="15" hidden="false" customHeight="false" outlineLevel="0" collapsed="false">
      <c r="A599" s="20" t="s">
        <v>593</v>
      </c>
      <c r="B599" s="143" t="s">
        <v>202</v>
      </c>
      <c r="C599" s="150" t="s">
        <v>653</v>
      </c>
      <c r="D599" s="177" t="s">
        <v>282</v>
      </c>
      <c r="E599" s="178" t="n">
        <v>5789081</v>
      </c>
      <c r="F599" s="152" t="n">
        <v>11956110</v>
      </c>
      <c r="G599" s="151" t="n">
        <v>2</v>
      </c>
      <c r="H599" s="145" t="s">
        <v>33</v>
      </c>
      <c r="I599" s="152"/>
      <c r="J599" s="151" t="n">
        <v>25</v>
      </c>
      <c r="K599" s="145" t="n">
        <v>0</v>
      </c>
      <c r="L599" s="153" t="n">
        <v>103</v>
      </c>
      <c r="M599" s="150" t="n">
        <f aca="false">+G599*0.095</f>
        <v>0.19</v>
      </c>
      <c r="N599" s="153" t="n">
        <f aca="false">+L599-M599</f>
        <v>102.81</v>
      </c>
      <c r="O599" s="152" t="n">
        <v>1</v>
      </c>
      <c r="P599" s="153" t="n">
        <f aca="false">+N599*O599</f>
        <v>102.81</v>
      </c>
      <c r="Q599" s="150" t="n">
        <v>16</v>
      </c>
      <c r="R599" s="153" t="n">
        <f aca="false">+P599*Q599</f>
        <v>1644.96</v>
      </c>
      <c r="S599" s="154" t="n">
        <f aca="false">+P599*3</f>
        <v>308.43</v>
      </c>
      <c r="T599" s="154" t="n">
        <f aca="false">+P599*2</f>
        <v>205.62</v>
      </c>
      <c r="U599" s="154"/>
      <c r="V599" s="155" t="n">
        <f aca="false">+R599+S599+T599</f>
        <v>2159.01</v>
      </c>
      <c r="W599" s="20" t="n">
        <f aca="false">V599-T599</f>
        <v>1953.39</v>
      </c>
      <c r="X599" s="43" t="n">
        <f aca="false">V599-S599-T599</f>
        <v>1644.96</v>
      </c>
      <c r="Y599" s="177" t="s">
        <v>282</v>
      </c>
      <c r="Z599" s="20" t="s">
        <v>35</v>
      </c>
      <c r="AA599" s="20" t="s">
        <v>18</v>
      </c>
    </row>
    <row r="600" customFormat="false" ht="15" hidden="false" customHeight="false" outlineLevel="0" collapsed="false">
      <c r="A600" s="20" t="s">
        <v>593</v>
      </c>
      <c r="B600" s="143" t="s">
        <v>202</v>
      </c>
      <c r="C600" s="150" t="s">
        <v>654</v>
      </c>
      <c r="D600" s="177" t="s">
        <v>282</v>
      </c>
      <c r="E600" s="178" t="n">
        <v>5789082</v>
      </c>
      <c r="F600" s="152" t="n">
        <v>11956157</v>
      </c>
      <c r="G600" s="151" t="n">
        <v>20</v>
      </c>
      <c r="H600" s="145" t="s">
        <v>33</v>
      </c>
      <c r="I600" s="152"/>
      <c r="J600" s="151" t="n">
        <v>25</v>
      </c>
      <c r="K600" s="145" t="n">
        <v>0</v>
      </c>
      <c r="L600" s="153" t="n">
        <v>1098</v>
      </c>
      <c r="M600" s="150" t="n">
        <f aca="false">+G600*0.095</f>
        <v>1.9</v>
      </c>
      <c r="N600" s="153" t="n">
        <f aca="false">+L600-M600</f>
        <v>1096.1</v>
      </c>
      <c r="O600" s="152" t="n">
        <v>1</v>
      </c>
      <c r="P600" s="153" t="n">
        <f aca="false">+N600*O600</f>
        <v>1096.1</v>
      </c>
      <c r="Q600" s="150" t="n">
        <v>16</v>
      </c>
      <c r="R600" s="153" t="n">
        <f aca="false">+P600*Q600</f>
        <v>17537.6</v>
      </c>
      <c r="S600" s="154" t="n">
        <f aca="false">+P600*3</f>
        <v>3288.3</v>
      </c>
      <c r="T600" s="154" t="n">
        <f aca="false">+P600*2</f>
        <v>2192.2</v>
      </c>
      <c r="U600" s="154"/>
      <c r="V600" s="155" t="n">
        <f aca="false">+R600+S600+T600</f>
        <v>23018.1</v>
      </c>
      <c r="W600" s="20" t="n">
        <f aca="false">V600-T600</f>
        <v>20825.9</v>
      </c>
      <c r="X600" s="43" t="n">
        <f aca="false">V600-S600-T600</f>
        <v>17537.6</v>
      </c>
      <c r="Y600" s="177" t="s">
        <v>282</v>
      </c>
      <c r="Z600" s="20" t="s">
        <v>35</v>
      </c>
      <c r="AA600" s="20" t="s">
        <v>18</v>
      </c>
    </row>
    <row r="601" customFormat="false" ht="15" hidden="false" customHeight="false" outlineLevel="0" collapsed="false">
      <c r="A601" s="20" t="s">
        <v>593</v>
      </c>
      <c r="B601" s="143" t="s">
        <v>202</v>
      </c>
      <c r="C601" s="150" t="s">
        <v>655</v>
      </c>
      <c r="D601" s="177" t="s">
        <v>282</v>
      </c>
      <c r="E601" s="178" t="n">
        <v>5789083</v>
      </c>
      <c r="F601" s="152" t="n">
        <v>11956158</v>
      </c>
      <c r="G601" s="151" t="n">
        <v>8</v>
      </c>
      <c r="H601" s="145" t="s">
        <v>33</v>
      </c>
      <c r="I601" s="152"/>
      <c r="J601" s="151" t="n">
        <v>25</v>
      </c>
      <c r="K601" s="145" t="n">
        <v>0</v>
      </c>
      <c r="L601" s="153" t="n">
        <v>439</v>
      </c>
      <c r="M601" s="150" t="n">
        <f aca="false">+G601*0.095</f>
        <v>0.76</v>
      </c>
      <c r="N601" s="153" t="n">
        <f aca="false">+L601-M601</f>
        <v>438.24</v>
      </c>
      <c r="O601" s="152" t="n">
        <v>1</v>
      </c>
      <c r="P601" s="153" t="n">
        <f aca="false">+N601*O601</f>
        <v>438.24</v>
      </c>
      <c r="Q601" s="150" t="n">
        <v>16</v>
      </c>
      <c r="R601" s="153" t="n">
        <f aca="false">+P601*Q601</f>
        <v>7011.84</v>
      </c>
      <c r="S601" s="154" t="n">
        <f aca="false">+P601*3</f>
        <v>1314.72</v>
      </c>
      <c r="T601" s="154" t="n">
        <f aca="false">+P601*2</f>
        <v>876.48</v>
      </c>
      <c r="U601" s="154"/>
      <c r="V601" s="155" t="n">
        <f aca="false">+R601+S601+T601</f>
        <v>9203.04</v>
      </c>
      <c r="W601" s="20" t="n">
        <f aca="false">V601-T601</f>
        <v>8326.56</v>
      </c>
      <c r="X601" s="43" t="n">
        <f aca="false">V601-S601-T601</f>
        <v>7011.84</v>
      </c>
      <c r="Y601" s="177" t="s">
        <v>282</v>
      </c>
      <c r="Z601" s="20" t="s">
        <v>35</v>
      </c>
      <c r="AA601" s="20" t="s">
        <v>18</v>
      </c>
    </row>
    <row r="602" customFormat="false" ht="15" hidden="false" customHeight="false" outlineLevel="0" collapsed="false">
      <c r="A602" s="20" t="s">
        <v>593</v>
      </c>
      <c r="B602" s="143" t="s">
        <v>202</v>
      </c>
      <c r="C602" s="150" t="s">
        <v>656</v>
      </c>
      <c r="D602" s="177" t="s">
        <v>282</v>
      </c>
      <c r="E602" s="178" t="n">
        <v>5789084</v>
      </c>
      <c r="F602" s="152" t="n">
        <v>11956159</v>
      </c>
      <c r="G602" s="151" t="n">
        <v>16</v>
      </c>
      <c r="H602" s="145" t="s">
        <v>33</v>
      </c>
      <c r="I602" s="152"/>
      <c r="J602" s="151" t="n">
        <v>25</v>
      </c>
      <c r="K602" s="145" t="n">
        <v>0</v>
      </c>
      <c r="L602" s="153" t="n">
        <v>848</v>
      </c>
      <c r="M602" s="150" t="n">
        <f aca="false">+G602*0.095</f>
        <v>1.52</v>
      </c>
      <c r="N602" s="153" t="n">
        <f aca="false">+L602-M602</f>
        <v>846.48</v>
      </c>
      <c r="O602" s="152" t="n">
        <v>1</v>
      </c>
      <c r="P602" s="153" t="n">
        <f aca="false">+N602*O602</f>
        <v>846.48</v>
      </c>
      <c r="Q602" s="150" t="n">
        <v>16</v>
      </c>
      <c r="R602" s="153" t="n">
        <f aca="false">+P602*Q602</f>
        <v>13543.68</v>
      </c>
      <c r="S602" s="154" t="n">
        <f aca="false">+P602*3</f>
        <v>2539.44</v>
      </c>
      <c r="T602" s="154" t="n">
        <f aca="false">+P602*2</f>
        <v>1692.96</v>
      </c>
      <c r="U602" s="154"/>
      <c r="V602" s="155" t="n">
        <f aca="false">+R602+S602+T602</f>
        <v>17776.08</v>
      </c>
      <c r="W602" s="20" t="n">
        <f aca="false">V602-T602</f>
        <v>16083.12</v>
      </c>
      <c r="X602" s="43" t="n">
        <f aca="false">V602-S602-T602</f>
        <v>13543.68</v>
      </c>
      <c r="Y602" s="177" t="s">
        <v>282</v>
      </c>
      <c r="Z602" s="20" t="s">
        <v>35</v>
      </c>
      <c r="AA602" s="20" t="s">
        <v>18</v>
      </c>
    </row>
    <row r="603" customFormat="false" ht="15" hidden="false" customHeight="false" outlineLevel="0" collapsed="false">
      <c r="A603" s="20" t="s">
        <v>593</v>
      </c>
      <c r="B603" s="143" t="s">
        <v>202</v>
      </c>
      <c r="C603" s="150" t="s">
        <v>657</v>
      </c>
      <c r="D603" s="177" t="s">
        <v>282</v>
      </c>
      <c r="E603" s="178" t="n">
        <v>5789085</v>
      </c>
      <c r="F603" s="152" t="n">
        <v>11956160</v>
      </c>
      <c r="G603" s="151" t="n">
        <v>4</v>
      </c>
      <c r="H603" s="145" t="s">
        <v>33</v>
      </c>
      <c r="I603" s="152"/>
      <c r="J603" s="151" t="n">
        <v>25</v>
      </c>
      <c r="K603" s="145" t="n">
        <v>0</v>
      </c>
      <c r="L603" s="153" t="n">
        <v>221</v>
      </c>
      <c r="M603" s="150" t="n">
        <f aca="false">+G603*0.095</f>
        <v>0.38</v>
      </c>
      <c r="N603" s="153" t="n">
        <f aca="false">+L603-M603</f>
        <v>220.62</v>
      </c>
      <c r="O603" s="152" t="n">
        <v>1</v>
      </c>
      <c r="P603" s="153" t="n">
        <f aca="false">+N603*O603</f>
        <v>220.62</v>
      </c>
      <c r="Q603" s="150" t="n">
        <v>16</v>
      </c>
      <c r="R603" s="153" t="n">
        <f aca="false">+P603*Q603</f>
        <v>3529.92</v>
      </c>
      <c r="S603" s="154" t="n">
        <f aca="false">+P603*3</f>
        <v>661.86</v>
      </c>
      <c r="T603" s="154" t="n">
        <f aca="false">+P603*2</f>
        <v>441.24</v>
      </c>
      <c r="U603" s="154"/>
      <c r="V603" s="155" t="n">
        <f aca="false">+R603+S603+T603</f>
        <v>4633.02</v>
      </c>
      <c r="W603" s="20" t="n">
        <f aca="false">V603-T603</f>
        <v>4191.78</v>
      </c>
      <c r="X603" s="43" t="n">
        <f aca="false">V603-S603-T603</f>
        <v>3529.92</v>
      </c>
      <c r="Y603" s="177" t="s">
        <v>282</v>
      </c>
      <c r="Z603" s="20" t="s">
        <v>35</v>
      </c>
      <c r="AA603" s="20" t="s">
        <v>18</v>
      </c>
    </row>
    <row r="604" customFormat="false" ht="15" hidden="false" customHeight="false" outlineLevel="0" collapsed="false">
      <c r="A604" s="20" t="s">
        <v>593</v>
      </c>
      <c r="B604" s="143" t="s">
        <v>202</v>
      </c>
      <c r="C604" s="150" t="s">
        <v>658</v>
      </c>
      <c r="D604" s="177" t="s">
        <v>282</v>
      </c>
      <c r="E604" s="178" t="n">
        <v>5789086</v>
      </c>
      <c r="F604" s="152" t="n">
        <v>11956165</v>
      </c>
      <c r="G604" s="151" t="n">
        <v>6</v>
      </c>
      <c r="H604" s="145" t="s">
        <v>33</v>
      </c>
      <c r="I604" s="152"/>
      <c r="J604" s="151" t="n">
        <v>25</v>
      </c>
      <c r="K604" s="145" t="n">
        <v>0</v>
      </c>
      <c r="L604" s="153" t="n">
        <v>247</v>
      </c>
      <c r="M604" s="150" t="n">
        <f aca="false">+G604*0.095</f>
        <v>0.57</v>
      </c>
      <c r="N604" s="153" t="n">
        <f aca="false">+L604-M604</f>
        <v>246.43</v>
      </c>
      <c r="O604" s="152" t="n">
        <v>1</v>
      </c>
      <c r="P604" s="153" t="n">
        <f aca="false">+N604*O604</f>
        <v>246.43</v>
      </c>
      <c r="Q604" s="150" t="n">
        <v>16</v>
      </c>
      <c r="R604" s="153" t="n">
        <f aca="false">+P604*Q604</f>
        <v>3942.88</v>
      </c>
      <c r="S604" s="154" t="n">
        <f aca="false">+P604*3</f>
        <v>739.29</v>
      </c>
      <c r="T604" s="154" t="n">
        <f aca="false">+P604*2</f>
        <v>492.86</v>
      </c>
      <c r="U604" s="154"/>
      <c r="V604" s="155" t="n">
        <f aca="false">+R604+S604+T604</f>
        <v>5175.03</v>
      </c>
      <c r="W604" s="20" t="n">
        <f aca="false">V604-T604</f>
        <v>4682.17</v>
      </c>
      <c r="X604" s="43" t="n">
        <f aca="false">V604-S604-T604</f>
        <v>3942.88</v>
      </c>
      <c r="Y604" s="177" t="s">
        <v>282</v>
      </c>
      <c r="Z604" s="20" t="s">
        <v>35</v>
      </c>
      <c r="AA604" s="20" t="s">
        <v>18</v>
      </c>
    </row>
    <row r="605" customFormat="false" ht="15" hidden="false" customHeight="false" outlineLevel="0" collapsed="false">
      <c r="A605" s="20" t="s">
        <v>593</v>
      </c>
      <c r="B605" s="143" t="s">
        <v>202</v>
      </c>
      <c r="C605" s="150" t="s">
        <v>659</v>
      </c>
      <c r="D605" s="177" t="s">
        <v>282</v>
      </c>
      <c r="E605" s="178" t="n">
        <v>5789087</v>
      </c>
      <c r="F605" s="152" t="n">
        <v>11956161</v>
      </c>
      <c r="G605" s="151" t="n">
        <v>8</v>
      </c>
      <c r="H605" s="145" t="s">
        <v>33</v>
      </c>
      <c r="I605" s="152"/>
      <c r="J605" s="151" t="n">
        <v>25</v>
      </c>
      <c r="K605" s="145" t="n">
        <v>0</v>
      </c>
      <c r="L605" s="153" t="n">
        <v>427</v>
      </c>
      <c r="M605" s="150" t="n">
        <f aca="false">+G605*0.095</f>
        <v>0.76</v>
      </c>
      <c r="N605" s="153" t="n">
        <f aca="false">+L605-M605</f>
        <v>426.24</v>
      </c>
      <c r="O605" s="152" t="n">
        <v>1</v>
      </c>
      <c r="P605" s="153" t="n">
        <f aca="false">+N605*O605</f>
        <v>426.24</v>
      </c>
      <c r="Q605" s="150" t="n">
        <v>16</v>
      </c>
      <c r="R605" s="153" t="n">
        <f aca="false">+P605*Q605</f>
        <v>6819.84</v>
      </c>
      <c r="S605" s="154" t="n">
        <f aca="false">+P605*3</f>
        <v>1278.72</v>
      </c>
      <c r="T605" s="154" t="n">
        <f aca="false">+P605*2</f>
        <v>852.48</v>
      </c>
      <c r="U605" s="154"/>
      <c r="V605" s="155" t="n">
        <f aca="false">+R605+S605+T605</f>
        <v>8951.04</v>
      </c>
      <c r="W605" s="20" t="n">
        <f aca="false">V605-T605</f>
        <v>8098.56</v>
      </c>
      <c r="X605" s="43" t="n">
        <f aca="false">V605-S605-T605</f>
        <v>6819.84</v>
      </c>
      <c r="Y605" s="177" t="s">
        <v>282</v>
      </c>
      <c r="Z605" s="20" t="s">
        <v>35</v>
      </c>
      <c r="AA605" s="20" t="s">
        <v>18</v>
      </c>
    </row>
    <row r="606" customFormat="false" ht="15" hidden="false" customHeight="false" outlineLevel="0" collapsed="false">
      <c r="A606" s="20" t="s">
        <v>593</v>
      </c>
      <c r="B606" s="143" t="s">
        <v>202</v>
      </c>
      <c r="C606" s="161" t="s">
        <v>660</v>
      </c>
      <c r="D606" s="177" t="s">
        <v>282</v>
      </c>
      <c r="E606" s="178" t="n">
        <v>5789088</v>
      </c>
      <c r="F606" s="158" t="n">
        <v>11956162</v>
      </c>
      <c r="G606" s="159" t="n">
        <v>1</v>
      </c>
      <c r="H606" s="145" t="s">
        <v>33</v>
      </c>
      <c r="I606" s="158"/>
      <c r="J606" s="159" t="n">
        <v>25</v>
      </c>
      <c r="K606" s="145" t="n">
        <v>0</v>
      </c>
      <c r="L606" s="160" t="n">
        <v>51</v>
      </c>
      <c r="M606" s="150" t="n">
        <f aca="false">+G606*0.095</f>
        <v>0.095</v>
      </c>
      <c r="N606" s="153" t="n">
        <f aca="false">+L606-M606</f>
        <v>50.905</v>
      </c>
      <c r="O606" s="152" t="n">
        <v>1</v>
      </c>
      <c r="P606" s="153" t="n">
        <f aca="false">+N606*O606</f>
        <v>50.905</v>
      </c>
      <c r="Q606" s="150" t="n">
        <v>16</v>
      </c>
      <c r="R606" s="153" t="n">
        <f aca="false">+P606*Q606</f>
        <v>814.48</v>
      </c>
      <c r="S606" s="154" t="n">
        <f aca="false">+P606*3</f>
        <v>152.715</v>
      </c>
      <c r="T606" s="154" t="n">
        <f aca="false">+P606*2</f>
        <v>101.81</v>
      </c>
      <c r="U606" s="154"/>
      <c r="V606" s="155" t="n">
        <f aca="false">+R606+S606+T606</f>
        <v>1069.005</v>
      </c>
      <c r="W606" s="20" t="n">
        <f aca="false">V606-T606</f>
        <v>967.195</v>
      </c>
      <c r="X606" s="43" t="n">
        <f aca="false">V606-S606-T606</f>
        <v>814.48</v>
      </c>
      <c r="Y606" s="177" t="s">
        <v>282</v>
      </c>
      <c r="Z606" s="20" t="s">
        <v>35</v>
      </c>
      <c r="AA606" s="20" t="s">
        <v>18</v>
      </c>
    </row>
    <row r="607" customFormat="false" ht="15" hidden="false" customHeight="false" outlineLevel="0" collapsed="false">
      <c r="A607" s="20" t="s">
        <v>593</v>
      </c>
      <c r="B607" s="143" t="s">
        <v>202</v>
      </c>
      <c r="C607" s="150" t="s">
        <v>661</v>
      </c>
      <c r="D607" s="177" t="s">
        <v>282</v>
      </c>
      <c r="E607" s="178" t="n">
        <v>5789089</v>
      </c>
      <c r="F607" s="152" t="n">
        <v>11956163</v>
      </c>
      <c r="G607" s="151" t="n">
        <v>3</v>
      </c>
      <c r="H607" s="145" t="s">
        <v>33</v>
      </c>
      <c r="I607" s="152"/>
      <c r="J607" s="151" t="n">
        <v>25</v>
      </c>
      <c r="K607" s="145" t="n">
        <v>0</v>
      </c>
      <c r="L607" s="153" t="n">
        <v>155</v>
      </c>
      <c r="M607" s="150" t="n">
        <f aca="false">+G607*0.095</f>
        <v>0.285</v>
      </c>
      <c r="N607" s="153" t="n">
        <f aca="false">+L607-M607</f>
        <v>154.715</v>
      </c>
      <c r="O607" s="152" t="n">
        <v>1</v>
      </c>
      <c r="P607" s="153" t="n">
        <f aca="false">+N607*O607</f>
        <v>154.715</v>
      </c>
      <c r="Q607" s="150" t="n">
        <v>16</v>
      </c>
      <c r="R607" s="153" t="n">
        <f aca="false">+P607*Q607</f>
        <v>2475.44</v>
      </c>
      <c r="S607" s="154" t="n">
        <f aca="false">+P607*3</f>
        <v>464.145</v>
      </c>
      <c r="T607" s="154" t="n">
        <f aca="false">+P607*2</f>
        <v>309.43</v>
      </c>
      <c r="U607" s="154"/>
      <c r="V607" s="155" t="n">
        <f aca="false">+R607+S607+T607</f>
        <v>3249.015</v>
      </c>
      <c r="W607" s="20" t="n">
        <f aca="false">V607-T607</f>
        <v>2939.585</v>
      </c>
      <c r="X607" s="43" t="n">
        <f aca="false">V607-S607-T607</f>
        <v>2475.44</v>
      </c>
      <c r="Y607" s="177" t="s">
        <v>282</v>
      </c>
      <c r="Z607" s="20" t="s">
        <v>35</v>
      </c>
      <c r="AA607" s="20" t="s">
        <v>18</v>
      </c>
    </row>
    <row r="608" customFormat="false" ht="15" hidden="false" customHeight="false" outlineLevel="0" collapsed="false">
      <c r="A608" s="20" t="s">
        <v>593</v>
      </c>
      <c r="B608" s="143" t="s">
        <v>202</v>
      </c>
      <c r="C608" s="161" t="s">
        <v>662</v>
      </c>
      <c r="D608" s="177" t="s">
        <v>282</v>
      </c>
      <c r="E608" s="178" t="n">
        <v>5789090</v>
      </c>
      <c r="F608" s="158" t="n">
        <v>11956164</v>
      </c>
      <c r="G608" s="159" t="n">
        <v>1</v>
      </c>
      <c r="H608" s="145" t="s">
        <v>33</v>
      </c>
      <c r="I608" s="158"/>
      <c r="J608" s="159" t="n">
        <v>25</v>
      </c>
      <c r="K608" s="145" t="n">
        <v>0</v>
      </c>
      <c r="L608" s="160" t="n">
        <v>57</v>
      </c>
      <c r="M608" s="150" t="n">
        <f aca="false">+G608*0.095</f>
        <v>0.095</v>
      </c>
      <c r="N608" s="153" t="n">
        <f aca="false">+L608-M608</f>
        <v>56.905</v>
      </c>
      <c r="O608" s="152" t="n">
        <v>1</v>
      </c>
      <c r="P608" s="153" t="n">
        <f aca="false">+N608*O608</f>
        <v>56.905</v>
      </c>
      <c r="Q608" s="150" t="n">
        <v>16</v>
      </c>
      <c r="R608" s="153" t="n">
        <f aca="false">+P608*Q608</f>
        <v>910.48</v>
      </c>
      <c r="S608" s="154" t="n">
        <f aca="false">+P608*3</f>
        <v>170.715</v>
      </c>
      <c r="T608" s="154" t="n">
        <f aca="false">+P608*2</f>
        <v>113.81</v>
      </c>
      <c r="U608" s="154"/>
      <c r="V608" s="155" t="n">
        <f aca="false">+R608+S608+T608</f>
        <v>1195.005</v>
      </c>
      <c r="W608" s="20" t="n">
        <f aca="false">V608-T608</f>
        <v>1081.195</v>
      </c>
      <c r="X608" s="43" t="n">
        <f aca="false">V608-S608-T608</f>
        <v>910.48</v>
      </c>
      <c r="Y608" s="177" t="s">
        <v>282</v>
      </c>
      <c r="Z608" s="20" t="s">
        <v>35</v>
      </c>
      <c r="AA608" s="20" t="s">
        <v>18</v>
      </c>
    </row>
    <row r="609" customFormat="false" ht="15" hidden="false" customHeight="false" outlineLevel="0" collapsed="false">
      <c r="A609" s="20" t="s">
        <v>593</v>
      </c>
      <c r="B609" s="143" t="s">
        <v>202</v>
      </c>
      <c r="C609" s="150" t="s">
        <v>663</v>
      </c>
      <c r="D609" s="177" t="s">
        <v>282</v>
      </c>
      <c r="E609" s="178" t="n">
        <v>5789091</v>
      </c>
      <c r="F609" s="152" t="n">
        <v>11956166</v>
      </c>
      <c r="G609" s="151" t="n">
        <v>10</v>
      </c>
      <c r="H609" s="145" t="s">
        <v>33</v>
      </c>
      <c r="I609" s="152"/>
      <c r="J609" s="151" t="n">
        <v>25</v>
      </c>
      <c r="K609" s="145" t="n">
        <v>0</v>
      </c>
      <c r="L609" s="153" t="n">
        <v>530</v>
      </c>
      <c r="M609" s="150" t="n">
        <f aca="false">+G609*0.095</f>
        <v>0.95</v>
      </c>
      <c r="N609" s="153" t="n">
        <f aca="false">+L609-M609</f>
        <v>529.05</v>
      </c>
      <c r="O609" s="152" t="n">
        <v>1</v>
      </c>
      <c r="P609" s="153" t="n">
        <f aca="false">+N609*O609</f>
        <v>529.05</v>
      </c>
      <c r="Q609" s="150" t="n">
        <v>16</v>
      </c>
      <c r="R609" s="153" t="n">
        <f aca="false">+P609*Q609</f>
        <v>8464.8</v>
      </c>
      <c r="S609" s="154" t="n">
        <f aca="false">+P609*3</f>
        <v>1587.15</v>
      </c>
      <c r="T609" s="154" t="n">
        <f aca="false">+P609*2</f>
        <v>1058.1</v>
      </c>
      <c r="U609" s="154"/>
      <c r="V609" s="155" t="n">
        <f aca="false">+R609+S609+T609</f>
        <v>11110.05</v>
      </c>
      <c r="W609" s="20" t="n">
        <f aca="false">V609-T609</f>
        <v>10051.95</v>
      </c>
      <c r="X609" s="43" t="n">
        <f aca="false">V609-S609-T609</f>
        <v>8464.8</v>
      </c>
      <c r="Y609" s="177" t="s">
        <v>282</v>
      </c>
      <c r="Z609" s="20" t="s">
        <v>35</v>
      </c>
      <c r="AA609" s="20" t="s">
        <v>18</v>
      </c>
    </row>
    <row r="610" customFormat="false" ht="15" hidden="false" customHeight="false" outlineLevel="0" collapsed="false">
      <c r="A610" s="20" t="s">
        <v>593</v>
      </c>
      <c r="B610" s="143" t="s">
        <v>202</v>
      </c>
      <c r="C610" s="150" t="s">
        <v>664</v>
      </c>
      <c r="D610" s="177" t="s">
        <v>282</v>
      </c>
      <c r="E610" s="178" t="n">
        <v>5789092</v>
      </c>
      <c r="F610" s="152" t="n">
        <v>11956167</v>
      </c>
      <c r="G610" s="151" t="n">
        <v>4</v>
      </c>
      <c r="H610" s="145" t="s">
        <v>33</v>
      </c>
      <c r="I610" s="152"/>
      <c r="J610" s="151" t="n">
        <v>25</v>
      </c>
      <c r="K610" s="145" t="n">
        <v>0</v>
      </c>
      <c r="L610" s="153" t="n">
        <v>238</v>
      </c>
      <c r="M610" s="150" t="n">
        <f aca="false">+G610*0.095</f>
        <v>0.38</v>
      </c>
      <c r="N610" s="153" t="n">
        <f aca="false">+L610-M610</f>
        <v>237.62</v>
      </c>
      <c r="O610" s="152" t="n">
        <v>1</v>
      </c>
      <c r="P610" s="153" t="n">
        <f aca="false">+N610*O610</f>
        <v>237.62</v>
      </c>
      <c r="Q610" s="150" t="n">
        <v>16</v>
      </c>
      <c r="R610" s="153" t="n">
        <f aca="false">+P610*Q610</f>
        <v>3801.92</v>
      </c>
      <c r="S610" s="154" t="n">
        <f aca="false">+P610*3</f>
        <v>712.86</v>
      </c>
      <c r="T610" s="154" t="n">
        <f aca="false">+P610*2</f>
        <v>475.24</v>
      </c>
      <c r="U610" s="154"/>
      <c r="V610" s="155" t="n">
        <f aca="false">+R610+S610+T610</f>
        <v>4990.02</v>
      </c>
      <c r="W610" s="20" t="n">
        <f aca="false">V610-T610</f>
        <v>4514.78</v>
      </c>
      <c r="X610" s="43" t="n">
        <f aca="false">V610-S610-T610</f>
        <v>3801.92</v>
      </c>
      <c r="Y610" s="177" t="s">
        <v>282</v>
      </c>
      <c r="Z610" s="20" t="s">
        <v>35</v>
      </c>
      <c r="AA610" s="20" t="s">
        <v>18</v>
      </c>
    </row>
    <row r="611" customFormat="false" ht="15" hidden="false" customHeight="false" outlineLevel="0" collapsed="false">
      <c r="A611" s="20" t="s">
        <v>593</v>
      </c>
      <c r="B611" s="143" t="s">
        <v>202</v>
      </c>
      <c r="C611" s="150" t="s">
        <v>665</v>
      </c>
      <c r="D611" s="177" t="s">
        <v>282</v>
      </c>
      <c r="E611" s="178" t="n">
        <v>5789093</v>
      </c>
      <c r="F611" s="152" t="n">
        <v>11956168</v>
      </c>
      <c r="G611" s="151" t="n">
        <v>10</v>
      </c>
      <c r="H611" s="145" t="s">
        <v>33</v>
      </c>
      <c r="I611" s="152"/>
      <c r="J611" s="151" t="n">
        <v>25</v>
      </c>
      <c r="K611" s="145" t="n">
        <v>0</v>
      </c>
      <c r="L611" s="153" t="n">
        <v>536</v>
      </c>
      <c r="M611" s="150" t="n">
        <f aca="false">+G611*0.095</f>
        <v>0.95</v>
      </c>
      <c r="N611" s="153" t="n">
        <f aca="false">+L611-M611</f>
        <v>535.05</v>
      </c>
      <c r="O611" s="152" t="n">
        <v>1</v>
      </c>
      <c r="P611" s="153" t="n">
        <f aca="false">+N611*O611</f>
        <v>535.05</v>
      </c>
      <c r="Q611" s="150" t="n">
        <v>16</v>
      </c>
      <c r="R611" s="153" t="n">
        <f aca="false">+P611*Q611</f>
        <v>8560.8</v>
      </c>
      <c r="S611" s="154" t="n">
        <f aca="false">+P611*3</f>
        <v>1605.15</v>
      </c>
      <c r="T611" s="154" t="n">
        <f aca="false">+P611*2</f>
        <v>1070.1</v>
      </c>
      <c r="U611" s="154"/>
      <c r="V611" s="155" t="n">
        <f aca="false">+R611+S611+T611</f>
        <v>11236.05</v>
      </c>
      <c r="W611" s="20" t="n">
        <f aca="false">V611-T611</f>
        <v>10165.95</v>
      </c>
      <c r="X611" s="43" t="n">
        <f aca="false">V611-S611-T611</f>
        <v>8560.8</v>
      </c>
      <c r="Y611" s="177" t="s">
        <v>282</v>
      </c>
      <c r="Z611" s="20" t="s">
        <v>35</v>
      </c>
      <c r="AA611" s="20" t="s">
        <v>18</v>
      </c>
    </row>
    <row r="612" customFormat="false" ht="15" hidden="false" customHeight="false" outlineLevel="0" collapsed="false">
      <c r="A612" s="20" t="s">
        <v>593</v>
      </c>
      <c r="B612" s="143" t="s">
        <v>202</v>
      </c>
      <c r="C612" s="150" t="s">
        <v>666</v>
      </c>
      <c r="D612" s="177" t="s">
        <v>282</v>
      </c>
      <c r="E612" s="178" t="n">
        <v>5789094</v>
      </c>
      <c r="F612" s="152" t="n">
        <v>11956171</v>
      </c>
      <c r="G612" s="151" t="n">
        <v>5</v>
      </c>
      <c r="H612" s="145" t="s">
        <v>33</v>
      </c>
      <c r="I612" s="152"/>
      <c r="J612" s="151" t="n">
        <v>25</v>
      </c>
      <c r="K612" s="145" t="n">
        <v>0</v>
      </c>
      <c r="L612" s="153" t="n">
        <v>273</v>
      </c>
      <c r="M612" s="150" t="n">
        <f aca="false">+G612*0.095</f>
        <v>0.475</v>
      </c>
      <c r="N612" s="153" t="n">
        <f aca="false">+L612-M612</f>
        <v>272.525</v>
      </c>
      <c r="O612" s="152" t="n">
        <v>1</v>
      </c>
      <c r="P612" s="153" t="n">
        <f aca="false">+N612*O612</f>
        <v>272.525</v>
      </c>
      <c r="Q612" s="150" t="n">
        <v>16</v>
      </c>
      <c r="R612" s="153" t="n">
        <f aca="false">+P612*Q612</f>
        <v>4360.4</v>
      </c>
      <c r="S612" s="154" t="n">
        <f aca="false">+P612*3</f>
        <v>817.575</v>
      </c>
      <c r="T612" s="154" t="n">
        <f aca="false">+P612*2</f>
        <v>545.05</v>
      </c>
      <c r="U612" s="154"/>
      <c r="V612" s="155" t="n">
        <f aca="false">+R612+S612+T612</f>
        <v>5723.025</v>
      </c>
      <c r="W612" s="20" t="n">
        <f aca="false">V612-T612</f>
        <v>5177.975</v>
      </c>
      <c r="X612" s="43" t="n">
        <f aca="false">V612-S612-T612</f>
        <v>4360.4</v>
      </c>
      <c r="Y612" s="177" t="s">
        <v>282</v>
      </c>
      <c r="Z612" s="20" t="s">
        <v>35</v>
      </c>
      <c r="AA612" s="20" t="s">
        <v>18</v>
      </c>
    </row>
    <row r="613" customFormat="false" ht="15" hidden="true" customHeight="false" outlineLevel="0" collapsed="false">
      <c r="A613" s="20" t="s">
        <v>593</v>
      </c>
      <c r="B613" s="143" t="s">
        <v>202</v>
      </c>
      <c r="C613" s="150" t="s">
        <v>667</v>
      </c>
      <c r="D613" s="177" t="s">
        <v>282</v>
      </c>
      <c r="E613" s="178" t="n">
        <v>5789095</v>
      </c>
      <c r="F613" s="152" t="n">
        <v>11956197</v>
      </c>
      <c r="G613" s="151" t="n">
        <v>8</v>
      </c>
      <c r="H613" s="145" t="s">
        <v>122</v>
      </c>
      <c r="I613" s="152"/>
      <c r="J613" s="151" t="n">
        <v>13.5</v>
      </c>
      <c r="K613" s="145" t="n">
        <v>0</v>
      </c>
      <c r="L613" s="153" t="n">
        <v>358</v>
      </c>
      <c r="M613" s="150" t="n">
        <f aca="false">+G613*0.095</f>
        <v>0.76</v>
      </c>
      <c r="N613" s="153" t="n">
        <f aca="false">+L613-M613</f>
        <v>357.24</v>
      </c>
      <c r="O613" s="152" t="n">
        <v>1</v>
      </c>
      <c r="P613" s="153" t="n">
        <f aca="false">+N613*O613</f>
        <v>357.24</v>
      </c>
      <c r="Q613" s="150" t="n">
        <v>19</v>
      </c>
      <c r="R613" s="153" t="n">
        <f aca="false">+P613*Q613</f>
        <v>6787.56</v>
      </c>
      <c r="S613" s="154" t="n">
        <f aca="false">+P613*4</f>
        <v>1428.96</v>
      </c>
      <c r="T613" s="154" t="n">
        <f aca="false">+P613*2</f>
        <v>714.48</v>
      </c>
      <c r="U613" s="154"/>
      <c r="V613" s="155" t="n">
        <f aca="false">+R613+S613+T613</f>
        <v>8931</v>
      </c>
      <c r="W613" s="20" t="n">
        <f aca="false">V613-T613</f>
        <v>8216.52</v>
      </c>
      <c r="X613" s="43" t="n">
        <f aca="false">V613-S613-T613</f>
        <v>6787.56</v>
      </c>
      <c r="Y613" s="177" t="s">
        <v>282</v>
      </c>
      <c r="Z613" s="20" t="s">
        <v>35</v>
      </c>
      <c r="AA613" s="20" t="s">
        <v>18</v>
      </c>
    </row>
    <row r="614" customFormat="false" ht="15" hidden="true" customHeight="false" outlineLevel="0" collapsed="false">
      <c r="A614" s="20" t="s">
        <v>593</v>
      </c>
      <c r="B614" s="143" t="s">
        <v>202</v>
      </c>
      <c r="C614" s="150" t="s">
        <v>668</v>
      </c>
      <c r="D614" s="177" t="s">
        <v>282</v>
      </c>
      <c r="E614" s="178" t="n">
        <v>5789096</v>
      </c>
      <c r="F614" s="152" t="n">
        <v>11956198</v>
      </c>
      <c r="G614" s="151" t="n">
        <v>8</v>
      </c>
      <c r="H614" s="145" t="s">
        <v>122</v>
      </c>
      <c r="I614" s="152"/>
      <c r="J614" s="151" t="n">
        <v>14</v>
      </c>
      <c r="K614" s="145" t="n">
        <v>0</v>
      </c>
      <c r="L614" s="153" t="n">
        <v>327</v>
      </c>
      <c r="M614" s="150" t="n">
        <f aca="false">+G614*0.095</f>
        <v>0.76</v>
      </c>
      <c r="N614" s="153" t="n">
        <f aca="false">+L614-M614</f>
        <v>326.24</v>
      </c>
      <c r="O614" s="152" t="n">
        <v>1</v>
      </c>
      <c r="P614" s="153" t="n">
        <f aca="false">+N614*O614</f>
        <v>326.24</v>
      </c>
      <c r="Q614" s="150" t="n">
        <v>19</v>
      </c>
      <c r="R614" s="153" t="n">
        <f aca="false">+P614*Q614</f>
        <v>6198.56</v>
      </c>
      <c r="S614" s="154" t="n">
        <f aca="false">+P614*4</f>
        <v>1304.96</v>
      </c>
      <c r="T614" s="154" t="n">
        <f aca="false">+P614*2</f>
        <v>652.48</v>
      </c>
      <c r="U614" s="154"/>
      <c r="V614" s="155" t="n">
        <f aca="false">+R614+S614+T614</f>
        <v>8156</v>
      </c>
      <c r="W614" s="20" t="n">
        <f aca="false">V614-T614</f>
        <v>7503.52</v>
      </c>
      <c r="X614" s="43" t="n">
        <f aca="false">V614-S614-T614</f>
        <v>6198.56</v>
      </c>
      <c r="Y614" s="177" t="s">
        <v>282</v>
      </c>
      <c r="Z614" s="20" t="s">
        <v>35</v>
      </c>
      <c r="AA614" s="20" t="s">
        <v>18</v>
      </c>
    </row>
    <row r="615" customFormat="false" ht="15" hidden="true" customHeight="false" outlineLevel="0" collapsed="false">
      <c r="A615" s="20" t="s">
        <v>593</v>
      </c>
      <c r="B615" s="143" t="s">
        <v>202</v>
      </c>
      <c r="C615" s="150" t="s">
        <v>669</v>
      </c>
      <c r="D615" s="177" t="s">
        <v>282</v>
      </c>
      <c r="E615" s="178" t="n">
        <v>5789097</v>
      </c>
      <c r="F615" s="152" t="n">
        <v>11956199</v>
      </c>
      <c r="G615" s="151" t="n">
        <v>24</v>
      </c>
      <c r="H615" s="145" t="s">
        <v>122</v>
      </c>
      <c r="I615" s="152"/>
      <c r="J615" s="151" t="n">
        <v>14</v>
      </c>
      <c r="K615" s="145" t="n">
        <v>0</v>
      </c>
      <c r="L615" s="153" t="n">
        <v>1068</v>
      </c>
      <c r="M615" s="150" t="n">
        <f aca="false">+G615*0.095</f>
        <v>2.28</v>
      </c>
      <c r="N615" s="153" t="n">
        <f aca="false">+L615-M615</f>
        <v>1065.72</v>
      </c>
      <c r="O615" s="152" t="n">
        <v>1</v>
      </c>
      <c r="P615" s="153" t="n">
        <f aca="false">+N615*O615</f>
        <v>1065.72</v>
      </c>
      <c r="Q615" s="150" t="n">
        <v>19</v>
      </c>
      <c r="R615" s="153" t="n">
        <f aca="false">+P615*Q615</f>
        <v>20248.68</v>
      </c>
      <c r="S615" s="154" t="n">
        <f aca="false">+P615*4</f>
        <v>4262.88</v>
      </c>
      <c r="T615" s="154" t="n">
        <f aca="false">+P615*2</f>
        <v>2131.44</v>
      </c>
      <c r="U615" s="154"/>
      <c r="V615" s="155" t="n">
        <f aca="false">+R615+S615+T615</f>
        <v>26643</v>
      </c>
      <c r="W615" s="20" t="n">
        <f aca="false">V615-T615</f>
        <v>24511.56</v>
      </c>
      <c r="X615" s="43" t="n">
        <f aca="false">V615-S615-T615</f>
        <v>20248.68</v>
      </c>
      <c r="Y615" s="177" t="s">
        <v>282</v>
      </c>
      <c r="Z615" s="20" t="s">
        <v>35</v>
      </c>
      <c r="AA615" s="20" t="s">
        <v>18</v>
      </c>
    </row>
    <row r="616" customFormat="false" ht="15" hidden="false" customHeight="false" outlineLevel="0" collapsed="false">
      <c r="A616" s="20" t="s">
        <v>593</v>
      </c>
      <c r="B616" s="143" t="s">
        <v>202</v>
      </c>
      <c r="C616" s="150"/>
      <c r="D616" s="177" t="s">
        <v>282</v>
      </c>
      <c r="E616" s="188" t="n">
        <v>5741597</v>
      </c>
      <c r="F616" s="152"/>
      <c r="G616" s="151" t="n">
        <v>16</v>
      </c>
      <c r="H616" s="145" t="s">
        <v>33</v>
      </c>
      <c r="I616" s="152"/>
      <c r="J616" s="151" t="n">
        <v>25</v>
      </c>
      <c r="K616" s="145" t="n">
        <v>0</v>
      </c>
      <c r="L616" s="153" t="n">
        <v>818</v>
      </c>
      <c r="M616" s="150" t="n">
        <f aca="false">+G616*0.095</f>
        <v>1.52</v>
      </c>
      <c r="N616" s="153" t="n">
        <f aca="false">+L616-M616</f>
        <v>816.48</v>
      </c>
      <c r="O616" s="152" t="n">
        <v>1</v>
      </c>
      <c r="P616" s="153" t="n">
        <f aca="false">+N616*O616</f>
        <v>816.48</v>
      </c>
      <c r="Q616" s="150" t="n">
        <v>16</v>
      </c>
      <c r="R616" s="153" t="n">
        <f aca="false">+P616*Q616</f>
        <v>13063.68</v>
      </c>
      <c r="S616" s="154" t="n">
        <f aca="false">+P616*3</f>
        <v>2449.44</v>
      </c>
      <c r="T616" s="154" t="n">
        <f aca="false">+P616*2</f>
        <v>1632.96</v>
      </c>
      <c r="U616" s="154"/>
      <c r="V616" s="155" t="n">
        <f aca="false">+R616+S616+T616</f>
        <v>17146.08</v>
      </c>
      <c r="W616" s="20" t="n">
        <f aca="false">V616-T616</f>
        <v>15513.12</v>
      </c>
      <c r="X616" s="43" t="n">
        <f aca="false">V616-S616-T616</f>
        <v>13063.68</v>
      </c>
      <c r="Y616" s="177" t="s">
        <v>282</v>
      </c>
      <c r="Z616" s="20" t="s">
        <v>35</v>
      </c>
      <c r="AA616" s="20" t="s">
        <v>18</v>
      </c>
    </row>
    <row r="617" customFormat="false" ht="15" hidden="false" customHeight="false" outlineLevel="0" collapsed="false">
      <c r="A617" s="20" t="s">
        <v>593</v>
      </c>
      <c r="B617" s="143" t="s">
        <v>202</v>
      </c>
      <c r="C617" s="162"/>
      <c r="D617" s="194" t="s">
        <v>282</v>
      </c>
      <c r="E617" s="195" t="n">
        <v>5741585</v>
      </c>
      <c r="F617" s="163"/>
      <c r="G617" s="164" t="n">
        <v>2</v>
      </c>
      <c r="H617" s="145" t="s">
        <v>33</v>
      </c>
      <c r="I617" s="163"/>
      <c r="J617" s="151" t="n">
        <v>0</v>
      </c>
      <c r="K617" s="145" t="n">
        <v>0</v>
      </c>
      <c r="L617" s="165" t="n">
        <v>78</v>
      </c>
      <c r="M617" s="162" t="n">
        <f aca="false">+G617*0.095</f>
        <v>0.19</v>
      </c>
      <c r="N617" s="165" t="n">
        <f aca="false">+L617-M617</f>
        <v>77.81</v>
      </c>
      <c r="O617" s="163" t="n">
        <v>1</v>
      </c>
      <c r="P617" s="165" t="n">
        <f aca="false">+N617*O617</f>
        <v>77.81</v>
      </c>
      <c r="Q617" s="162" t="n">
        <v>16</v>
      </c>
      <c r="R617" s="165" t="n">
        <f aca="false">+P617*Q617</f>
        <v>1244.96</v>
      </c>
      <c r="S617" s="166" t="n">
        <f aca="false">+P617*3</f>
        <v>233.43</v>
      </c>
      <c r="T617" s="166" t="n">
        <f aca="false">+P617*2</f>
        <v>155.62</v>
      </c>
      <c r="U617" s="166"/>
      <c r="V617" s="196" t="n">
        <f aca="false">+R617+S617+T617</f>
        <v>1634.01</v>
      </c>
      <c r="W617" s="20" t="n">
        <f aca="false">V617-T617</f>
        <v>1478.39</v>
      </c>
      <c r="X617" s="43" t="n">
        <f aca="false">V617-S617-T617</f>
        <v>1244.96</v>
      </c>
      <c r="Y617" s="194" t="s">
        <v>282</v>
      </c>
      <c r="Z617" s="20" t="s">
        <v>35</v>
      </c>
      <c r="AA617" s="20" t="s">
        <v>18</v>
      </c>
    </row>
    <row r="618" customFormat="false" ht="15" hidden="false" customHeight="false" outlineLevel="0" collapsed="false">
      <c r="A618" s="20" t="s">
        <v>593</v>
      </c>
      <c r="B618" s="143" t="s">
        <v>205</v>
      </c>
      <c r="C618" s="150" t="s">
        <v>670</v>
      </c>
      <c r="D618" s="177" t="s">
        <v>282</v>
      </c>
      <c r="E618" s="178" t="n">
        <v>5789098</v>
      </c>
      <c r="F618" s="152" t="n">
        <v>11955640</v>
      </c>
      <c r="G618" s="151" t="n">
        <v>8</v>
      </c>
      <c r="H618" s="145" t="s">
        <v>33</v>
      </c>
      <c r="I618" s="152"/>
      <c r="J618" s="151" t="n">
        <v>25</v>
      </c>
      <c r="K618" s="145" t="n">
        <v>0</v>
      </c>
      <c r="L618" s="153" t="n">
        <v>427</v>
      </c>
      <c r="M618" s="150" t="n">
        <f aca="false">+G618*0.095</f>
        <v>0.76</v>
      </c>
      <c r="N618" s="153" t="n">
        <f aca="false">+L618-M618</f>
        <v>426.24</v>
      </c>
      <c r="O618" s="152" t="n">
        <v>1</v>
      </c>
      <c r="P618" s="153" t="n">
        <f aca="false">+N618*O618</f>
        <v>426.24</v>
      </c>
      <c r="Q618" s="150" t="n">
        <v>16</v>
      </c>
      <c r="R618" s="153" t="n">
        <f aca="false">+P618*Q618</f>
        <v>6819.84</v>
      </c>
      <c r="S618" s="154" t="n">
        <f aca="false">+P618*3</f>
        <v>1278.72</v>
      </c>
      <c r="T618" s="154" t="n">
        <f aca="false">+P618*2</f>
        <v>852.48</v>
      </c>
      <c r="U618" s="154"/>
      <c r="V618" s="155" t="n">
        <f aca="false">+R618+S618+T618</f>
        <v>8951.04</v>
      </c>
      <c r="W618" s="20" t="n">
        <f aca="false">V618-T618</f>
        <v>8098.56</v>
      </c>
      <c r="X618" s="43" t="n">
        <f aca="false">V618-S618-T618</f>
        <v>6819.84</v>
      </c>
      <c r="Y618" s="177" t="s">
        <v>282</v>
      </c>
      <c r="Z618" s="20" t="s">
        <v>35</v>
      </c>
      <c r="AA618" s="20" t="s">
        <v>18</v>
      </c>
    </row>
    <row r="619" customFormat="false" ht="15" hidden="false" customHeight="false" outlineLevel="0" collapsed="false">
      <c r="A619" s="20" t="s">
        <v>593</v>
      </c>
      <c r="B619" s="143" t="s">
        <v>206</v>
      </c>
      <c r="C619" s="150" t="s">
        <v>671</v>
      </c>
      <c r="D619" s="177" t="s">
        <v>282</v>
      </c>
      <c r="E619" s="178" t="n">
        <v>5789099</v>
      </c>
      <c r="F619" s="152" t="n">
        <v>11955641</v>
      </c>
      <c r="G619" s="151" t="n">
        <v>2</v>
      </c>
      <c r="H619" s="145" t="s">
        <v>33</v>
      </c>
      <c r="I619" s="152"/>
      <c r="J619" s="151" t="n">
        <v>25</v>
      </c>
      <c r="K619" s="145" t="n">
        <v>0</v>
      </c>
      <c r="L619" s="153" t="n">
        <v>88</v>
      </c>
      <c r="M619" s="150" t="n">
        <f aca="false">+G619*0.095</f>
        <v>0.19</v>
      </c>
      <c r="N619" s="153" t="n">
        <f aca="false">+L619-M619</f>
        <v>87.81</v>
      </c>
      <c r="O619" s="152" t="n">
        <v>1</v>
      </c>
      <c r="P619" s="153" t="n">
        <f aca="false">+N619*O619</f>
        <v>87.81</v>
      </c>
      <c r="Q619" s="150" t="n">
        <v>16</v>
      </c>
      <c r="R619" s="153" t="n">
        <f aca="false">+P619*Q619</f>
        <v>1404.96</v>
      </c>
      <c r="S619" s="154" t="n">
        <f aca="false">+P619*3</f>
        <v>263.43</v>
      </c>
      <c r="T619" s="154" t="n">
        <f aca="false">+P619*2</f>
        <v>175.62</v>
      </c>
      <c r="U619" s="154"/>
      <c r="V619" s="155" t="n">
        <f aca="false">+R619+S619+T619</f>
        <v>1844.01</v>
      </c>
      <c r="W619" s="20" t="n">
        <f aca="false">V619-T619</f>
        <v>1668.39</v>
      </c>
      <c r="X619" s="43" t="n">
        <f aca="false">V619-S619-T619</f>
        <v>1404.96</v>
      </c>
      <c r="Y619" s="177" t="s">
        <v>282</v>
      </c>
      <c r="Z619" s="20" t="s">
        <v>35</v>
      </c>
      <c r="AA619" s="20" t="s">
        <v>18</v>
      </c>
    </row>
    <row r="620" customFormat="false" ht="15" hidden="false" customHeight="false" outlineLevel="0" collapsed="false">
      <c r="A620" s="20" t="s">
        <v>593</v>
      </c>
      <c r="B620" s="143" t="s">
        <v>206</v>
      </c>
      <c r="C620" s="150" t="s">
        <v>672</v>
      </c>
      <c r="D620" s="177" t="s">
        <v>282</v>
      </c>
      <c r="E620" s="178" t="n">
        <v>5789100</v>
      </c>
      <c r="F620" s="152" t="n">
        <v>11955642</v>
      </c>
      <c r="G620" s="151" t="n">
        <v>4</v>
      </c>
      <c r="H620" s="145" t="s">
        <v>33</v>
      </c>
      <c r="I620" s="152"/>
      <c r="J620" s="151" t="n">
        <v>25</v>
      </c>
      <c r="K620" s="145" t="n">
        <v>0</v>
      </c>
      <c r="L620" s="153" t="n">
        <v>217</v>
      </c>
      <c r="M620" s="150" t="n">
        <f aca="false">+G620*0.095</f>
        <v>0.38</v>
      </c>
      <c r="N620" s="153" t="n">
        <f aca="false">+L620-M620</f>
        <v>216.62</v>
      </c>
      <c r="O620" s="152" t="n">
        <v>1</v>
      </c>
      <c r="P620" s="153" t="n">
        <f aca="false">+N620*O620</f>
        <v>216.62</v>
      </c>
      <c r="Q620" s="150" t="n">
        <v>16</v>
      </c>
      <c r="R620" s="153" t="n">
        <f aca="false">+P620*Q620</f>
        <v>3465.92</v>
      </c>
      <c r="S620" s="154" t="n">
        <f aca="false">+P620*3</f>
        <v>649.86</v>
      </c>
      <c r="T620" s="154" t="n">
        <f aca="false">+P620*2</f>
        <v>433.24</v>
      </c>
      <c r="U620" s="154"/>
      <c r="V620" s="155" t="n">
        <f aca="false">+R620+S620+T620</f>
        <v>4549.02</v>
      </c>
      <c r="W620" s="20" t="n">
        <f aca="false">V620-T620</f>
        <v>4115.78</v>
      </c>
      <c r="X620" s="43" t="n">
        <f aca="false">V620-S620-T620</f>
        <v>3465.92</v>
      </c>
      <c r="Y620" s="177" t="s">
        <v>282</v>
      </c>
      <c r="Z620" s="20" t="s">
        <v>35</v>
      </c>
      <c r="AA620" s="20" t="s">
        <v>18</v>
      </c>
    </row>
    <row r="621" customFormat="false" ht="15" hidden="false" customHeight="false" outlineLevel="0" collapsed="false">
      <c r="A621" s="20" t="s">
        <v>593</v>
      </c>
      <c r="B621" s="143" t="s">
        <v>206</v>
      </c>
      <c r="C621" s="150" t="s">
        <v>673</v>
      </c>
      <c r="D621" s="177" t="s">
        <v>282</v>
      </c>
      <c r="E621" s="178" t="n">
        <v>5741601</v>
      </c>
      <c r="F621" s="152" t="n">
        <v>11955643</v>
      </c>
      <c r="G621" s="151" t="n">
        <v>4</v>
      </c>
      <c r="H621" s="145" t="s">
        <v>33</v>
      </c>
      <c r="I621" s="152"/>
      <c r="J621" s="151" t="n">
        <v>25</v>
      </c>
      <c r="K621" s="145" t="n">
        <v>0</v>
      </c>
      <c r="L621" s="153" t="n">
        <v>218</v>
      </c>
      <c r="M621" s="150" t="n">
        <f aca="false">+G621*0.095</f>
        <v>0.38</v>
      </c>
      <c r="N621" s="153" t="n">
        <f aca="false">+L621-M621</f>
        <v>217.62</v>
      </c>
      <c r="O621" s="152" t="n">
        <v>1</v>
      </c>
      <c r="P621" s="153" t="n">
        <f aca="false">+N621*O621</f>
        <v>217.62</v>
      </c>
      <c r="Q621" s="150" t="n">
        <v>16</v>
      </c>
      <c r="R621" s="153" t="n">
        <f aca="false">+P621*Q621</f>
        <v>3481.92</v>
      </c>
      <c r="S621" s="154" t="n">
        <f aca="false">+P621*3</f>
        <v>652.86</v>
      </c>
      <c r="T621" s="154" t="n">
        <f aca="false">+P621*2</f>
        <v>435.24</v>
      </c>
      <c r="U621" s="154"/>
      <c r="V621" s="155" t="n">
        <f aca="false">+R621+S621+T621</f>
        <v>4570.02</v>
      </c>
      <c r="W621" s="20" t="n">
        <f aca="false">V621-T621</f>
        <v>4134.78</v>
      </c>
      <c r="X621" s="43" t="n">
        <f aca="false">V621-S621-T621</f>
        <v>3481.92</v>
      </c>
      <c r="Y621" s="177" t="s">
        <v>282</v>
      </c>
      <c r="Z621" s="20" t="s">
        <v>35</v>
      </c>
      <c r="AA621" s="20" t="s">
        <v>18</v>
      </c>
    </row>
    <row r="622" customFormat="false" ht="15" hidden="false" customHeight="false" outlineLevel="0" collapsed="false">
      <c r="A622" s="20" t="s">
        <v>593</v>
      </c>
      <c r="B622" s="143" t="s">
        <v>206</v>
      </c>
      <c r="C622" s="150" t="s">
        <v>674</v>
      </c>
      <c r="D622" s="177" t="s">
        <v>282</v>
      </c>
      <c r="E622" s="178" t="n">
        <v>5741602</v>
      </c>
      <c r="F622" s="152" t="n">
        <v>11955644</v>
      </c>
      <c r="G622" s="151" t="n">
        <v>5</v>
      </c>
      <c r="H622" s="145" t="s">
        <v>33</v>
      </c>
      <c r="I622" s="152"/>
      <c r="J622" s="151" t="n">
        <v>25</v>
      </c>
      <c r="K622" s="145" t="n">
        <v>0</v>
      </c>
      <c r="L622" s="153" t="n">
        <v>257</v>
      </c>
      <c r="M622" s="150" t="n">
        <f aca="false">+G622*0.095</f>
        <v>0.475</v>
      </c>
      <c r="N622" s="153" t="n">
        <f aca="false">+L622-M622</f>
        <v>256.525</v>
      </c>
      <c r="O622" s="152" t="n">
        <v>1</v>
      </c>
      <c r="P622" s="153" t="n">
        <f aca="false">+N622*O622</f>
        <v>256.525</v>
      </c>
      <c r="Q622" s="150" t="n">
        <v>16</v>
      </c>
      <c r="R622" s="153" t="n">
        <f aca="false">+P622*Q622</f>
        <v>4104.4</v>
      </c>
      <c r="S622" s="154" t="n">
        <f aca="false">+P622*3</f>
        <v>769.575</v>
      </c>
      <c r="T622" s="154" t="n">
        <f aca="false">+P622*2</f>
        <v>513.05</v>
      </c>
      <c r="U622" s="154"/>
      <c r="V622" s="155" t="n">
        <f aca="false">+R622+S622+T622</f>
        <v>5387.025</v>
      </c>
      <c r="W622" s="20" t="n">
        <f aca="false">V622-T622</f>
        <v>4873.975</v>
      </c>
      <c r="X622" s="43" t="n">
        <f aca="false">V622-S622-T622</f>
        <v>4104.4</v>
      </c>
      <c r="Y622" s="177" t="s">
        <v>282</v>
      </c>
      <c r="Z622" s="20" t="s">
        <v>35</v>
      </c>
      <c r="AA622" s="20" t="s">
        <v>18</v>
      </c>
    </row>
    <row r="623" customFormat="false" ht="15" hidden="false" customHeight="false" outlineLevel="0" collapsed="false">
      <c r="A623" s="20" t="s">
        <v>593</v>
      </c>
      <c r="B623" s="143" t="s">
        <v>206</v>
      </c>
      <c r="C623" s="150" t="s">
        <v>675</v>
      </c>
      <c r="D623" s="177" t="s">
        <v>282</v>
      </c>
      <c r="E623" s="178" t="n">
        <v>5741603</v>
      </c>
      <c r="F623" s="152" t="n">
        <v>11955645</v>
      </c>
      <c r="G623" s="151" t="n">
        <v>5</v>
      </c>
      <c r="H623" s="145" t="s">
        <v>33</v>
      </c>
      <c r="I623" s="152"/>
      <c r="J623" s="151" t="n">
        <v>25</v>
      </c>
      <c r="K623" s="145" t="n">
        <v>0</v>
      </c>
      <c r="L623" s="153" t="n">
        <v>261</v>
      </c>
      <c r="M623" s="150" t="n">
        <f aca="false">+G623*0.095</f>
        <v>0.475</v>
      </c>
      <c r="N623" s="153" t="n">
        <f aca="false">+L623-M623</f>
        <v>260.525</v>
      </c>
      <c r="O623" s="152" t="n">
        <v>1</v>
      </c>
      <c r="P623" s="153" t="n">
        <f aca="false">+N623*O623</f>
        <v>260.525</v>
      </c>
      <c r="Q623" s="150" t="n">
        <v>16</v>
      </c>
      <c r="R623" s="153" t="n">
        <f aca="false">+P623*Q623</f>
        <v>4168.4</v>
      </c>
      <c r="S623" s="154" t="n">
        <f aca="false">+P623*3</f>
        <v>781.575</v>
      </c>
      <c r="T623" s="154" t="n">
        <f aca="false">+P623*2</f>
        <v>521.05</v>
      </c>
      <c r="U623" s="154"/>
      <c r="V623" s="155" t="n">
        <f aca="false">+R623+S623+T623</f>
        <v>5471.025</v>
      </c>
      <c r="W623" s="20" t="n">
        <f aca="false">V623-T623</f>
        <v>4949.975</v>
      </c>
      <c r="X623" s="43" t="n">
        <f aca="false">V623-S623-T623</f>
        <v>4168.4</v>
      </c>
      <c r="Y623" s="177" t="s">
        <v>282</v>
      </c>
      <c r="Z623" s="20" t="s">
        <v>35</v>
      </c>
      <c r="AA623" s="20" t="s">
        <v>18</v>
      </c>
    </row>
    <row r="624" customFormat="false" ht="15" hidden="false" customHeight="false" outlineLevel="0" collapsed="false">
      <c r="A624" s="20" t="s">
        <v>593</v>
      </c>
      <c r="B624" s="143" t="s">
        <v>206</v>
      </c>
      <c r="C624" s="150" t="s">
        <v>676</v>
      </c>
      <c r="D624" s="177" t="s">
        <v>282</v>
      </c>
      <c r="E624" s="178" t="n">
        <v>5741604</v>
      </c>
      <c r="F624" s="152" t="n">
        <v>11955646</v>
      </c>
      <c r="G624" s="151" t="n">
        <v>8</v>
      </c>
      <c r="H624" s="145" t="s">
        <v>33</v>
      </c>
      <c r="I624" s="152"/>
      <c r="J624" s="151" t="n">
        <v>25</v>
      </c>
      <c r="K624" s="145" t="n">
        <v>0</v>
      </c>
      <c r="L624" s="153" t="n">
        <v>417</v>
      </c>
      <c r="M624" s="150" t="n">
        <f aca="false">+G624*0.095</f>
        <v>0.76</v>
      </c>
      <c r="N624" s="153" t="n">
        <f aca="false">+L624-M624</f>
        <v>416.24</v>
      </c>
      <c r="O624" s="152" t="n">
        <v>1</v>
      </c>
      <c r="P624" s="153" t="n">
        <f aca="false">+N624*O624</f>
        <v>416.24</v>
      </c>
      <c r="Q624" s="150" t="n">
        <v>16</v>
      </c>
      <c r="R624" s="153" t="n">
        <f aca="false">+P624*Q624</f>
        <v>6659.84</v>
      </c>
      <c r="S624" s="154" t="n">
        <f aca="false">+P624*3</f>
        <v>1248.72</v>
      </c>
      <c r="T624" s="154" t="n">
        <f aca="false">+P624*2</f>
        <v>832.48</v>
      </c>
      <c r="U624" s="154"/>
      <c r="V624" s="155" t="n">
        <f aca="false">+R624+S624+T624</f>
        <v>8741.04</v>
      </c>
      <c r="W624" s="20" t="n">
        <f aca="false">V624-T624</f>
        <v>7908.56</v>
      </c>
      <c r="X624" s="43" t="n">
        <f aca="false">V624-S624-T624</f>
        <v>6659.84</v>
      </c>
      <c r="Y624" s="177" t="s">
        <v>282</v>
      </c>
      <c r="Z624" s="20" t="s">
        <v>35</v>
      </c>
      <c r="AA624" s="20" t="s">
        <v>18</v>
      </c>
    </row>
    <row r="625" customFormat="false" ht="15" hidden="false" customHeight="false" outlineLevel="0" collapsed="false">
      <c r="A625" s="20" t="s">
        <v>593</v>
      </c>
      <c r="B625" s="143" t="s">
        <v>206</v>
      </c>
      <c r="C625" s="150" t="s">
        <v>677</v>
      </c>
      <c r="D625" s="177" t="s">
        <v>282</v>
      </c>
      <c r="E625" s="178" t="n">
        <v>5741605</v>
      </c>
      <c r="F625" s="152" t="n">
        <v>11955647</v>
      </c>
      <c r="G625" s="151" t="n">
        <v>10</v>
      </c>
      <c r="H625" s="145" t="s">
        <v>33</v>
      </c>
      <c r="I625" s="152"/>
      <c r="J625" s="151" t="n">
        <v>25</v>
      </c>
      <c r="K625" s="145" t="n">
        <v>0</v>
      </c>
      <c r="L625" s="153" t="n">
        <v>544</v>
      </c>
      <c r="M625" s="150" t="n">
        <f aca="false">+G625*0.095</f>
        <v>0.95</v>
      </c>
      <c r="N625" s="153" t="n">
        <f aca="false">+L625-M625</f>
        <v>543.05</v>
      </c>
      <c r="O625" s="152" t="n">
        <v>1</v>
      </c>
      <c r="P625" s="153" t="n">
        <f aca="false">+N625*O625</f>
        <v>543.05</v>
      </c>
      <c r="Q625" s="150" t="n">
        <v>16</v>
      </c>
      <c r="R625" s="153" t="n">
        <f aca="false">+P625*Q625</f>
        <v>8688.8</v>
      </c>
      <c r="S625" s="154" t="n">
        <f aca="false">+P625*3</f>
        <v>1629.15</v>
      </c>
      <c r="T625" s="154" t="n">
        <f aca="false">+P625*2</f>
        <v>1086.1</v>
      </c>
      <c r="U625" s="154"/>
      <c r="V625" s="155" t="n">
        <f aca="false">+R625+S625+T625</f>
        <v>11404.05</v>
      </c>
      <c r="W625" s="20" t="n">
        <f aca="false">V625-T625</f>
        <v>10317.95</v>
      </c>
      <c r="X625" s="43" t="n">
        <f aca="false">V625-S625-T625</f>
        <v>8688.8</v>
      </c>
      <c r="Y625" s="177" t="s">
        <v>282</v>
      </c>
      <c r="Z625" s="20" t="s">
        <v>35</v>
      </c>
      <c r="AA625" s="20" t="s">
        <v>18</v>
      </c>
    </row>
    <row r="626" customFormat="false" ht="15" hidden="false" customHeight="false" outlineLevel="0" collapsed="false">
      <c r="A626" s="20" t="s">
        <v>593</v>
      </c>
      <c r="B626" s="143" t="s">
        <v>206</v>
      </c>
      <c r="C626" s="150" t="s">
        <v>678</v>
      </c>
      <c r="D626" s="177" t="s">
        <v>282</v>
      </c>
      <c r="E626" s="178" t="n">
        <v>5741606</v>
      </c>
      <c r="F626" s="152" t="n">
        <v>11955648</v>
      </c>
      <c r="G626" s="151" t="n">
        <v>4</v>
      </c>
      <c r="H626" s="145" t="s">
        <v>33</v>
      </c>
      <c r="I626" s="152"/>
      <c r="J626" s="151" t="n">
        <v>25</v>
      </c>
      <c r="K626" s="145" t="n">
        <v>0</v>
      </c>
      <c r="L626" s="153" t="n">
        <v>196</v>
      </c>
      <c r="M626" s="150" t="n">
        <f aca="false">+G626*0.095</f>
        <v>0.38</v>
      </c>
      <c r="N626" s="153" t="n">
        <f aca="false">+L626-M626</f>
        <v>195.62</v>
      </c>
      <c r="O626" s="152" t="n">
        <v>1</v>
      </c>
      <c r="P626" s="153" t="n">
        <f aca="false">+N626*O626</f>
        <v>195.62</v>
      </c>
      <c r="Q626" s="150" t="n">
        <v>16</v>
      </c>
      <c r="R626" s="153" t="n">
        <f aca="false">+P626*Q626</f>
        <v>3129.92</v>
      </c>
      <c r="S626" s="154" t="n">
        <f aca="false">+P626*3</f>
        <v>586.86</v>
      </c>
      <c r="T626" s="154" t="n">
        <f aca="false">+P626*2</f>
        <v>391.24</v>
      </c>
      <c r="U626" s="154"/>
      <c r="V626" s="155" t="n">
        <f aca="false">+R626+S626+T626</f>
        <v>4108.02</v>
      </c>
      <c r="W626" s="20" t="n">
        <f aca="false">V626-T626</f>
        <v>3716.78</v>
      </c>
      <c r="X626" s="43" t="n">
        <f aca="false">V626-S626-T626</f>
        <v>3129.92</v>
      </c>
      <c r="Y626" s="177" t="s">
        <v>282</v>
      </c>
      <c r="Z626" s="20" t="s">
        <v>35</v>
      </c>
      <c r="AA626" s="20" t="s">
        <v>18</v>
      </c>
    </row>
    <row r="627" customFormat="false" ht="15" hidden="false" customHeight="false" outlineLevel="0" collapsed="false">
      <c r="A627" s="20" t="s">
        <v>593</v>
      </c>
      <c r="B627" s="143" t="s">
        <v>206</v>
      </c>
      <c r="C627" s="150" t="s">
        <v>679</v>
      </c>
      <c r="D627" s="177" t="s">
        <v>282</v>
      </c>
      <c r="E627" s="178" t="n">
        <v>5741607</v>
      </c>
      <c r="F627" s="152" t="n">
        <v>11955649</v>
      </c>
      <c r="G627" s="151" t="n">
        <v>6</v>
      </c>
      <c r="H627" s="145" t="s">
        <v>33</v>
      </c>
      <c r="I627" s="152"/>
      <c r="J627" s="151" t="n">
        <v>25</v>
      </c>
      <c r="K627" s="145" t="n">
        <v>0</v>
      </c>
      <c r="L627" s="153" t="n">
        <v>326</v>
      </c>
      <c r="M627" s="150" t="n">
        <f aca="false">+G627*0.095</f>
        <v>0.57</v>
      </c>
      <c r="N627" s="153" t="n">
        <f aca="false">+L627-M627</f>
        <v>325.43</v>
      </c>
      <c r="O627" s="152" t="n">
        <v>1</v>
      </c>
      <c r="P627" s="153" t="n">
        <f aca="false">+N627*O627</f>
        <v>325.43</v>
      </c>
      <c r="Q627" s="150" t="n">
        <v>16</v>
      </c>
      <c r="R627" s="153" t="n">
        <f aca="false">+P627*Q627</f>
        <v>5206.88</v>
      </c>
      <c r="S627" s="154" t="n">
        <f aca="false">+P627*3</f>
        <v>976.29</v>
      </c>
      <c r="T627" s="154" t="n">
        <f aca="false">+P627*2</f>
        <v>650.86</v>
      </c>
      <c r="U627" s="154"/>
      <c r="V627" s="155" t="n">
        <f aca="false">+R627+S627+T627</f>
        <v>6834.03</v>
      </c>
      <c r="W627" s="20" t="n">
        <f aca="false">V627-T627</f>
        <v>6183.17</v>
      </c>
      <c r="X627" s="43" t="n">
        <f aca="false">V627-S627-T627</f>
        <v>5206.88</v>
      </c>
      <c r="Y627" s="177" t="s">
        <v>282</v>
      </c>
      <c r="Z627" s="20" t="s">
        <v>35</v>
      </c>
      <c r="AA627" s="20" t="s">
        <v>18</v>
      </c>
    </row>
    <row r="628" customFormat="false" ht="15" hidden="false" customHeight="false" outlineLevel="0" collapsed="false">
      <c r="A628" s="20" t="s">
        <v>593</v>
      </c>
      <c r="B628" s="143" t="s">
        <v>206</v>
      </c>
      <c r="C628" s="150" t="s">
        <v>680</v>
      </c>
      <c r="D628" s="177" t="s">
        <v>282</v>
      </c>
      <c r="E628" s="178" t="n">
        <v>5741608</v>
      </c>
      <c r="F628" s="152" t="n">
        <v>11955650</v>
      </c>
      <c r="G628" s="151" t="n">
        <v>1</v>
      </c>
      <c r="H628" s="145" t="s">
        <v>33</v>
      </c>
      <c r="I628" s="152"/>
      <c r="J628" s="151" t="n">
        <v>25</v>
      </c>
      <c r="K628" s="145" t="n">
        <v>0</v>
      </c>
      <c r="L628" s="153" t="n">
        <v>59</v>
      </c>
      <c r="M628" s="150" t="n">
        <f aca="false">+G628*0.095</f>
        <v>0.095</v>
      </c>
      <c r="N628" s="153" t="n">
        <f aca="false">+L628-M628</f>
        <v>58.905</v>
      </c>
      <c r="O628" s="152" t="n">
        <v>1</v>
      </c>
      <c r="P628" s="153" t="n">
        <f aca="false">+N628*O628</f>
        <v>58.905</v>
      </c>
      <c r="Q628" s="150" t="n">
        <v>16</v>
      </c>
      <c r="R628" s="153" t="n">
        <f aca="false">+P628*Q628</f>
        <v>942.48</v>
      </c>
      <c r="S628" s="154" t="n">
        <f aca="false">+P628*3</f>
        <v>176.715</v>
      </c>
      <c r="T628" s="154" t="n">
        <f aca="false">+P628*2</f>
        <v>117.81</v>
      </c>
      <c r="U628" s="154"/>
      <c r="V628" s="155" t="n">
        <f aca="false">+R628+S628+T628</f>
        <v>1237.005</v>
      </c>
      <c r="W628" s="20" t="n">
        <f aca="false">V628-T628</f>
        <v>1119.195</v>
      </c>
      <c r="X628" s="43" t="n">
        <f aca="false">V628-S628-T628</f>
        <v>942.48</v>
      </c>
      <c r="Y628" s="177" t="s">
        <v>282</v>
      </c>
      <c r="Z628" s="20" t="s">
        <v>35</v>
      </c>
      <c r="AA628" s="20" t="s">
        <v>18</v>
      </c>
    </row>
    <row r="629" customFormat="false" ht="15" hidden="false" customHeight="false" outlineLevel="0" collapsed="false">
      <c r="A629" s="20" t="s">
        <v>593</v>
      </c>
      <c r="B629" s="143" t="s">
        <v>206</v>
      </c>
      <c r="C629" s="150" t="s">
        <v>566</v>
      </c>
      <c r="D629" s="177" t="s">
        <v>282</v>
      </c>
      <c r="E629" s="178" t="n">
        <v>5741609</v>
      </c>
      <c r="F629" s="152" t="n">
        <v>11955651</v>
      </c>
      <c r="G629" s="151" t="n">
        <v>2</v>
      </c>
      <c r="H629" s="145" t="s">
        <v>33</v>
      </c>
      <c r="I629" s="152"/>
      <c r="J629" s="151" t="n">
        <v>25</v>
      </c>
      <c r="K629" s="145" t="n">
        <v>0</v>
      </c>
      <c r="L629" s="153" t="n">
        <v>101</v>
      </c>
      <c r="M629" s="150" t="n">
        <f aca="false">+G629*0.095</f>
        <v>0.19</v>
      </c>
      <c r="N629" s="153" t="n">
        <f aca="false">+L629-M629</f>
        <v>100.81</v>
      </c>
      <c r="O629" s="152" t="n">
        <v>1</v>
      </c>
      <c r="P629" s="153" t="n">
        <f aca="false">+N629*O629</f>
        <v>100.81</v>
      </c>
      <c r="Q629" s="150" t="n">
        <v>16</v>
      </c>
      <c r="R629" s="153" t="n">
        <f aca="false">+P629*Q629</f>
        <v>1612.96</v>
      </c>
      <c r="S629" s="154" t="n">
        <f aca="false">+P629*3</f>
        <v>302.43</v>
      </c>
      <c r="T629" s="154" t="n">
        <f aca="false">+P629*2</f>
        <v>201.62</v>
      </c>
      <c r="U629" s="154"/>
      <c r="V629" s="155" t="n">
        <f aca="false">+R629+S629+T629</f>
        <v>2117.01</v>
      </c>
      <c r="W629" s="20" t="n">
        <f aca="false">V629-T629</f>
        <v>1915.39</v>
      </c>
      <c r="X629" s="43" t="n">
        <f aca="false">V629-S629-T629</f>
        <v>1612.96</v>
      </c>
      <c r="Y629" s="177" t="s">
        <v>282</v>
      </c>
      <c r="Z629" s="20" t="s">
        <v>35</v>
      </c>
      <c r="AA629" s="20" t="s">
        <v>18</v>
      </c>
    </row>
    <row r="630" customFormat="false" ht="15" hidden="false" customHeight="false" outlineLevel="0" collapsed="false">
      <c r="A630" s="20" t="s">
        <v>593</v>
      </c>
      <c r="B630" s="143" t="s">
        <v>206</v>
      </c>
      <c r="C630" s="161" t="s">
        <v>681</v>
      </c>
      <c r="D630" s="177" t="s">
        <v>282</v>
      </c>
      <c r="E630" s="178" t="n">
        <v>5741610</v>
      </c>
      <c r="F630" s="158" t="n">
        <v>11955652</v>
      </c>
      <c r="G630" s="159" t="n">
        <v>5</v>
      </c>
      <c r="H630" s="145" t="s">
        <v>33</v>
      </c>
      <c r="I630" s="158"/>
      <c r="J630" s="159" t="n">
        <v>25</v>
      </c>
      <c r="K630" s="145" t="n">
        <v>0</v>
      </c>
      <c r="L630" s="160" t="n">
        <v>263</v>
      </c>
      <c r="M630" s="150" t="n">
        <f aca="false">+G630*0.095</f>
        <v>0.475</v>
      </c>
      <c r="N630" s="153" t="n">
        <f aca="false">+L630-M630</f>
        <v>262.525</v>
      </c>
      <c r="O630" s="152" t="n">
        <v>1</v>
      </c>
      <c r="P630" s="153" t="n">
        <f aca="false">+N630*O630</f>
        <v>262.525</v>
      </c>
      <c r="Q630" s="150" t="n">
        <v>16</v>
      </c>
      <c r="R630" s="153" t="n">
        <f aca="false">+P630*Q630</f>
        <v>4200.4</v>
      </c>
      <c r="S630" s="154" t="n">
        <f aca="false">+P630*3</f>
        <v>787.575</v>
      </c>
      <c r="T630" s="154" t="n">
        <f aca="false">+P630*2</f>
        <v>525.05</v>
      </c>
      <c r="U630" s="154"/>
      <c r="V630" s="155" t="n">
        <f aca="false">+R630+S630+T630</f>
        <v>5513.025</v>
      </c>
      <c r="W630" s="20" t="n">
        <f aca="false">V630-T630</f>
        <v>4987.975</v>
      </c>
      <c r="X630" s="43" t="n">
        <f aca="false">V630-S630-T630</f>
        <v>4200.4</v>
      </c>
      <c r="Y630" s="177" t="s">
        <v>282</v>
      </c>
      <c r="Z630" s="20" t="s">
        <v>35</v>
      </c>
      <c r="AA630" s="20" t="s">
        <v>18</v>
      </c>
    </row>
    <row r="631" customFormat="false" ht="15" hidden="false" customHeight="false" outlineLevel="0" collapsed="false">
      <c r="A631" s="20" t="s">
        <v>593</v>
      </c>
      <c r="B631" s="143" t="s">
        <v>206</v>
      </c>
      <c r="C631" s="161" t="s">
        <v>682</v>
      </c>
      <c r="D631" s="177" t="s">
        <v>282</v>
      </c>
      <c r="E631" s="178" t="n">
        <v>5741611</v>
      </c>
      <c r="F631" s="158" t="n">
        <v>11955653</v>
      </c>
      <c r="G631" s="159" t="n">
        <v>6</v>
      </c>
      <c r="H631" s="145" t="s">
        <v>33</v>
      </c>
      <c r="I631" s="158"/>
      <c r="J631" s="159" t="n">
        <v>25</v>
      </c>
      <c r="K631" s="145" t="n">
        <v>0</v>
      </c>
      <c r="L631" s="160" t="n">
        <v>323</v>
      </c>
      <c r="M631" s="150" t="n">
        <f aca="false">+G631*0.095</f>
        <v>0.57</v>
      </c>
      <c r="N631" s="153" t="n">
        <f aca="false">+L631-M631</f>
        <v>322.43</v>
      </c>
      <c r="O631" s="152" t="n">
        <v>1</v>
      </c>
      <c r="P631" s="153" t="n">
        <f aca="false">+N631*O631</f>
        <v>322.43</v>
      </c>
      <c r="Q631" s="150" t="n">
        <v>16</v>
      </c>
      <c r="R631" s="153" t="n">
        <f aca="false">+P631*Q631</f>
        <v>5158.88</v>
      </c>
      <c r="S631" s="154" t="n">
        <f aca="false">+P631*3</f>
        <v>967.29</v>
      </c>
      <c r="T631" s="154" t="n">
        <f aca="false">+P631*2</f>
        <v>644.86</v>
      </c>
      <c r="U631" s="154"/>
      <c r="V631" s="155" t="n">
        <f aca="false">+R631+S631+T631</f>
        <v>6771.03</v>
      </c>
      <c r="W631" s="20" t="n">
        <f aca="false">V631-T631</f>
        <v>6126.17</v>
      </c>
      <c r="X631" s="43" t="n">
        <f aca="false">V631-S631-T631</f>
        <v>5158.88</v>
      </c>
      <c r="Y631" s="177" t="s">
        <v>282</v>
      </c>
      <c r="Z631" s="20" t="s">
        <v>35</v>
      </c>
      <c r="AA631" s="20" t="s">
        <v>18</v>
      </c>
    </row>
    <row r="632" customFormat="false" ht="15" hidden="false" customHeight="false" outlineLevel="0" collapsed="false">
      <c r="A632" s="20" t="s">
        <v>593</v>
      </c>
      <c r="B632" s="143" t="s">
        <v>206</v>
      </c>
      <c r="C632" s="161" t="s">
        <v>683</v>
      </c>
      <c r="D632" s="177" t="s">
        <v>282</v>
      </c>
      <c r="E632" s="178" t="n">
        <v>5741612</v>
      </c>
      <c r="F632" s="158" t="n">
        <v>11955654</v>
      </c>
      <c r="G632" s="159" t="n">
        <v>8</v>
      </c>
      <c r="H632" s="145" t="s">
        <v>33</v>
      </c>
      <c r="I632" s="158"/>
      <c r="J632" s="159" t="n">
        <v>25</v>
      </c>
      <c r="K632" s="145" t="n">
        <v>0</v>
      </c>
      <c r="L632" s="160" t="n">
        <v>395</v>
      </c>
      <c r="M632" s="150" t="n">
        <f aca="false">+G632*0.095</f>
        <v>0.76</v>
      </c>
      <c r="N632" s="153" t="n">
        <f aca="false">+L632-M632</f>
        <v>394.24</v>
      </c>
      <c r="O632" s="152" t="n">
        <v>1</v>
      </c>
      <c r="P632" s="153" t="n">
        <f aca="false">+N632*O632</f>
        <v>394.24</v>
      </c>
      <c r="Q632" s="150" t="n">
        <v>16</v>
      </c>
      <c r="R632" s="153" t="n">
        <f aca="false">+P632*Q632</f>
        <v>6307.84</v>
      </c>
      <c r="S632" s="154" t="n">
        <f aca="false">+P632*3</f>
        <v>1182.72</v>
      </c>
      <c r="T632" s="154" t="n">
        <f aca="false">+P632*2</f>
        <v>788.48</v>
      </c>
      <c r="U632" s="154"/>
      <c r="V632" s="155" t="n">
        <f aca="false">+R632+S632+T632</f>
        <v>8279.04</v>
      </c>
      <c r="W632" s="20" t="n">
        <f aca="false">V632-T632</f>
        <v>7490.56</v>
      </c>
      <c r="X632" s="43" t="n">
        <f aca="false">V632-S632-T632</f>
        <v>6307.84</v>
      </c>
      <c r="Y632" s="177" t="s">
        <v>282</v>
      </c>
      <c r="Z632" s="20" t="s">
        <v>35</v>
      </c>
      <c r="AA632" s="20" t="s">
        <v>18</v>
      </c>
    </row>
    <row r="633" customFormat="false" ht="15" hidden="false" customHeight="false" outlineLevel="0" collapsed="false">
      <c r="A633" s="20" t="s">
        <v>593</v>
      </c>
      <c r="B633" s="143" t="s">
        <v>206</v>
      </c>
      <c r="C633" s="197" t="s">
        <v>684</v>
      </c>
      <c r="D633" s="194" t="s">
        <v>282</v>
      </c>
      <c r="E633" s="195" t="n">
        <v>5741613</v>
      </c>
      <c r="F633" s="198" t="n">
        <v>11955655</v>
      </c>
      <c r="G633" s="199" t="n">
        <v>2</v>
      </c>
      <c r="H633" s="145" t="s">
        <v>33</v>
      </c>
      <c r="I633" s="198"/>
      <c r="J633" s="199" t="n">
        <v>25</v>
      </c>
      <c r="K633" s="145" t="n">
        <v>0</v>
      </c>
      <c r="L633" s="200" t="n">
        <v>109</v>
      </c>
      <c r="M633" s="162" t="n">
        <f aca="false">+G633*0.095</f>
        <v>0.19</v>
      </c>
      <c r="N633" s="165" t="n">
        <f aca="false">+L633-M633</f>
        <v>108.81</v>
      </c>
      <c r="O633" s="163" t="n">
        <v>1</v>
      </c>
      <c r="P633" s="165" t="n">
        <f aca="false">+N633*O633</f>
        <v>108.81</v>
      </c>
      <c r="Q633" s="162" t="n">
        <v>16</v>
      </c>
      <c r="R633" s="165" t="n">
        <f aca="false">+P633*Q633</f>
        <v>1740.96</v>
      </c>
      <c r="S633" s="166" t="n">
        <f aca="false">+P633*3</f>
        <v>326.43</v>
      </c>
      <c r="T633" s="166" t="n">
        <f aca="false">+P633*2</f>
        <v>217.62</v>
      </c>
      <c r="U633" s="166"/>
      <c r="V633" s="196" t="n">
        <f aca="false">+R633+S633+T633</f>
        <v>2285.01</v>
      </c>
      <c r="W633" s="20" t="n">
        <f aca="false">V633-T633</f>
        <v>2067.39</v>
      </c>
      <c r="X633" s="43" t="n">
        <f aca="false">V633-S633-T633</f>
        <v>1740.96</v>
      </c>
      <c r="Y633" s="194" t="s">
        <v>282</v>
      </c>
      <c r="Z633" s="20" t="s">
        <v>35</v>
      </c>
      <c r="AA633" s="20" t="s">
        <v>18</v>
      </c>
    </row>
    <row r="634" customFormat="false" ht="15" hidden="false" customHeight="false" outlineLevel="0" collapsed="false">
      <c r="A634" s="20" t="s">
        <v>593</v>
      </c>
      <c r="B634" s="143" t="s">
        <v>206</v>
      </c>
      <c r="C634" s="161"/>
      <c r="D634" s="177" t="s">
        <v>282</v>
      </c>
      <c r="E634" s="178" t="n">
        <v>5741614</v>
      </c>
      <c r="F634" s="158"/>
      <c r="G634" s="159" t="n">
        <v>22</v>
      </c>
      <c r="H634" s="145" t="s">
        <v>33</v>
      </c>
      <c r="I634" s="158"/>
      <c r="J634" s="159" t="n">
        <v>25</v>
      </c>
      <c r="K634" s="145" t="n">
        <v>0</v>
      </c>
      <c r="L634" s="160" t="n">
        <v>1136</v>
      </c>
      <c r="M634" s="150" t="n">
        <f aca="false">+G634*0.095</f>
        <v>2.09</v>
      </c>
      <c r="N634" s="153" t="n">
        <f aca="false">+L634-M634</f>
        <v>1133.91</v>
      </c>
      <c r="O634" s="152" t="n">
        <v>1</v>
      </c>
      <c r="P634" s="153" t="n">
        <f aca="false">+N634*O634</f>
        <v>1133.91</v>
      </c>
      <c r="Q634" s="150" t="n">
        <v>16</v>
      </c>
      <c r="R634" s="153" t="n">
        <f aca="false">+P634*Q634</f>
        <v>18142.56</v>
      </c>
      <c r="S634" s="154" t="n">
        <f aca="false">+P634*3</f>
        <v>3401.73</v>
      </c>
      <c r="T634" s="154" t="n">
        <f aca="false">+P634*2</f>
        <v>2267.82</v>
      </c>
      <c r="U634" s="154"/>
      <c r="V634" s="155" t="n">
        <f aca="false">+R634+S634+T634</f>
        <v>23812.11</v>
      </c>
      <c r="W634" s="20" t="n">
        <f aca="false">V634-T634</f>
        <v>21544.29</v>
      </c>
      <c r="X634" s="43" t="n">
        <f aca="false">V634-S634-T634</f>
        <v>18142.56</v>
      </c>
      <c r="Y634" s="177" t="s">
        <v>282</v>
      </c>
      <c r="Z634" s="20" t="s">
        <v>35</v>
      </c>
      <c r="AA634" s="20" t="s">
        <v>18</v>
      </c>
    </row>
    <row r="635" customFormat="false" ht="15" hidden="false" customHeight="false" outlineLevel="0" collapsed="false">
      <c r="A635" s="20" t="s">
        <v>593</v>
      </c>
      <c r="B635" s="143" t="s">
        <v>206</v>
      </c>
      <c r="C635" s="161"/>
      <c r="D635" s="177" t="s">
        <v>282</v>
      </c>
      <c r="E635" s="178" t="n">
        <v>5741615</v>
      </c>
      <c r="F635" s="158"/>
      <c r="G635" s="159" t="n">
        <v>8</v>
      </c>
      <c r="H635" s="145" t="s">
        <v>33</v>
      </c>
      <c r="I635" s="158"/>
      <c r="J635" s="159" t="n">
        <v>25</v>
      </c>
      <c r="K635" s="145" t="n">
        <v>0</v>
      </c>
      <c r="L635" s="160" t="n">
        <v>405</v>
      </c>
      <c r="M635" s="150" t="n">
        <f aca="false">+G635*0.095</f>
        <v>0.76</v>
      </c>
      <c r="N635" s="153" t="n">
        <f aca="false">+L635-M635</f>
        <v>404.24</v>
      </c>
      <c r="O635" s="152" t="n">
        <v>1</v>
      </c>
      <c r="P635" s="153" t="n">
        <f aca="false">+N635*O635</f>
        <v>404.24</v>
      </c>
      <c r="Q635" s="150" t="n">
        <v>16</v>
      </c>
      <c r="R635" s="153" t="n">
        <f aca="false">+P635*Q635</f>
        <v>6467.84</v>
      </c>
      <c r="S635" s="154" t="n">
        <f aca="false">+P635*3</f>
        <v>1212.72</v>
      </c>
      <c r="T635" s="154" t="n">
        <f aca="false">+P635*2</f>
        <v>808.48</v>
      </c>
      <c r="U635" s="154"/>
      <c r="V635" s="155" t="n">
        <f aca="false">+R635+S635+T635</f>
        <v>8489.04</v>
      </c>
      <c r="W635" s="20" t="n">
        <f aca="false">V635-T635</f>
        <v>7680.56</v>
      </c>
      <c r="X635" s="43" t="n">
        <f aca="false">V635-S635-T635</f>
        <v>6467.84</v>
      </c>
      <c r="Y635" s="177" t="s">
        <v>282</v>
      </c>
      <c r="Z635" s="20" t="s">
        <v>35</v>
      </c>
      <c r="AA635" s="20" t="s">
        <v>18</v>
      </c>
    </row>
    <row r="636" customFormat="false" ht="15" hidden="false" customHeight="false" outlineLevel="0" collapsed="false">
      <c r="A636" s="20" t="s">
        <v>593</v>
      </c>
      <c r="B636" s="143" t="s">
        <v>206</v>
      </c>
      <c r="C636" s="161"/>
      <c r="D636" s="177" t="s">
        <v>282</v>
      </c>
      <c r="E636" s="178" t="n">
        <v>5741616</v>
      </c>
      <c r="F636" s="158"/>
      <c r="G636" s="159" t="n">
        <v>2</v>
      </c>
      <c r="H636" s="145" t="s">
        <v>33</v>
      </c>
      <c r="I636" s="158"/>
      <c r="J636" s="159" t="n">
        <v>25</v>
      </c>
      <c r="K636" s="145" t="n">
        <v>0</v>
      </c>
      <c r="L636" s="160" t="n">
        <v>97</v>
      </c>
      <c r="M636" s="150" t="n">
        <f aca="false">+G636*0.095</f>
        <v>0.19</v>
      </c>
      <c r="N636" s="153" t="n">
        <f aca="false">+L636-M636</f>
        <v>96.81</v>
      </c>
      <c r="O636" s="152" t="n">
        <v>1</v>
      </c>
      <c r="P636" s="153" t="n">
        <f aca="false">+N636*O636</f>
        <v>96.81</v>
      </c>
      <c r="Q636" s="150" t="n">
        <v>16</v>
      </c>
      <c r="R636" s="153" t="n">
        <f aca="false">+P636*Q636</f>
        <v>1548.96</v>
      </c>
      <c r="S636" s="154" t="n">
        <f aca="false">+P636*3</f>
        <v>290.43</v>
      </c>
      <c r="T636" s="154"/>
      <c r="U636" s="154"/>
      <c r="V636" s="155" t="n">
        <f aca="false">+R636+S636+T636</f>
        <v>1839.39</v>
      </c>
      <c r="W636" s="20" t="n">
        <f aca="false">V636-T636</f>
        <v>1839.39</v>
      </c>
      <c r="X636" s="43" t="n">
        <f aca="false">V636-S636-T636</f>
        <v>1548.96</v>
      </c>
      <c r="Y636" s="177" t="s">
        <v>282</v>
      </c>
      <c r="Z636" s="20" t="s">
        <v>35</v>
      </c>
      <c r="AA636" s="20" t="s">
        <v>18</v>
      </c>
    </row>
    <row r="637" customFormat="false" ht="15" hidden="false" customHeight="false" outlineLevel="0" collapsed="false">
      <c r="A637" s="20" t="s">
        <v>593</v>
      </c>
      <c r="B637" s="143" t="s">
        <v>206</v>
      </c>
      <c r="C637" s="161"/>
      <c r="D637" s="177" t="s">
        <v>282</v>
      </c>
      <c r="E637" s="178" t="n">
        <v>5741617</v>
      </c>
      <c r="F637" s="158"/>
      <c r="G637" s="159" t="n">
        <v>2</v>
      </c>
      <c r="H637" s="145" t="s">
        <v>33</v>
      </c>
      <c r="I637" s="158"/>
      <c r="J637" s="159" t="n">
        <v>25</v>
      </c>
      <c r="K637" s="145" t="n">
        <v>0</v>
      </c>
      <c r="L637" s="160" t="n">
        <v>96</v>
      </c>
      <c r="M637" s="150" t="n">
        <f aca="false">+G637*0.095</f>
        <v>0.19</v>
      </c>
      <c r="N637" s="153" t="n">
        <f aca="false">+L637-M637</f>
        <v>95.81</v>
      </c>
      <c r="O637" s="152" t="n">
        <v>1</v>
      </c>
      <c r="P637" s="153" t="n">
        <f aca="false">+N637*O637</f>
        <v>95.81</v>
      </c>
      <c r="Q637" s="150" t="n">
        <v>16</v>
      </c>
      <c r="R637" s="153" t="n">
        <f aca="false">+P637*Q637</f>
        <v>1532.96</v>
      </c>
      <c r="S637" s="154" t="n">
        <f aca="false">+P637*3</f>
        <v>287.43</v>
      </c>
      <c r="T637" s="154"/>
      <c r="U637" s="154"/>
      <c r="V637" s="155" t="n">
        <f aca="false">+R637+S637+T637</f>
        <v>1820.39</v>
      </c>
      <c r="W637" s="20" t="n">
        <f aca="false">V637-T637</f>
        <v>1820.39</v>
      </c>
      <c r="X637" s="43" t="n">
        <f aca="false">V637-S637-T637</f>
        <v>1532.96</v>
      </c>
      <c r="Y637" s="177" t="s">
        <v>282</v>
      </c>
      <c r="Z637" s="20" t="s">
        <v>35</v>
      </c>
      <c r="AA637" s="20" t="s">
        <v>18</v>
      </c>
    </row>
    <row r="638" customFormat="false" ht="15" hidden="false" customHeight="false" outlineLevel="0" collapsed="false">
      <c r="A638" s="20" t="s">
        <v>593</v>
      </c>
      <c r="B638" s="143" t="s">
        <v>206</v>
      </c>
      <c r="C638" s="161"/>
      <c r="D638" s="177" t="s">
        <v>282</v>
      </c>
      <c r="E638" s="178" t="n">
        <v>5741618</v>
      </c>
      <c r="F638" s="158"/>
      <c r="G638" s="159" t="n">
        <v>2</v>
      </c>
      <c r="H638" s="145" t="s">
        <v>33</v>
      </c>
      <c r="I638" s="158"/>
      <c r="J638" s="159" t="n">
        <v>25</v>
      </c>
      <c r="K638" s="145" t="n">
        <v>0</v>
      </c>
      <c r="L638" s="160" t="n">
        <v>98</v>
      </c>
      <c r="M638" s="150" t="n">
        <f aca="false">+G638*0.095</f>
        <v>0.19</v>
      </c>
      <c r="N638" s="153" t="n">
        <f aca="false">+L638-M638</f>
        <v>97.81</v>
      </c>
      <c r="O638" s="152" t="n">
        <v>1</v>
      </c>
      <c r="P638" s="153" t="n">
        <f aca="false">+N638*O638</f>
        <v>97.81</v>
      </c>
      <c r="Q638" s="150" t="n">
        <v>16</v>
      </c>
      <c r="R638" s="153" t="n">
        <f aca="false">+P638*Q638</f>
        <v>1564.96</v>
      </c>
      <c r="S638" s="154" t="n">
        <f aca="false">+P638*3</f>
        <v>293.43</v>
      </c>
      <c r="T638" s="154"/>
      <c r="U638" s="154"/>
      <c r="V638" s="155" t="n">
        <f aca="false">+R638+S638+T638</f>
        <v>1858.39</v>
      </c>
      <c r="W638" s="20" t="n">
        <f aca="false">V638-T638</f>
        <v>1858.39</v>
      </c>
      <c r="X638" s="43" t="n">
        <f aca="false">V638-S638-T638</f>
        <v>1564.96</v>
      </c>
      <c r="Y638" s="177" t="s">
        <v>282</v>
      </c>
      <c r="Z638" s="20" t="s">
        <v>35</v>
      </c>
      <c r="AA638" s="20" t="s">
        <v>18</v>
      </c>
    </row>
    <row r="639" customFormat="false" ht="15" hidden="true" customHeight="false" outlineLevel="0" collapsed="false">
      <c r="A639" s="20" t="s">
        <v>593</v>
      </c>
      <c r="B639" s="143" t="s">
        <v>206</v>
      </c>
      <c r="C639" s="161"/>
      <c r="D639" s="177" t="s">
        <v>282</v>
      </c>
      <c r="E639" s="178" t="n">
        <v>5741619</v>
      </c>
      <c r="F639" s="158"/>
      <c r="G639" s="159" t="n">
        <v>1</v>
      </c>
      <c r="H639" s="145" t="s">
        <v>122</v>
      </c>
      <c r="I639" s="158"/>
      <c r="J639" s="159" t="n">
        <v>14</v>
      </c>
      <c r="K639" s="145" t="n">
        <v>0</v>
      </c>
      <c r="L639" s="160" t="n">
        <v>54</v>
      </c>
      <c r="M639" s="150" t="n">
        <f aca="false">+G639*0.095</f>
        <v>0.095</v>
      </c>
      <c r="N639" s="153" t="n">
        <f aca="false">+L639-M639</f>
        <v>53.905</v>
      </c>
      <c r="O639" s="152" t="n">
        <v>1</v>
      </c>
      <c r="P639" s="153" t="n">
        <f aca="false">+N639*O639</f>
        <v>53.905</v>
      </c>
      <c r="Q639" s="150" t="n">
        <v>19</v>
      </c>
      <c r="R639" s="153" t="n">
        <f aca="false">+P639*Q639</f>
        <v>1024.195</v>
      </c>
      <c r="S639" s="154" t="n">
        <f aca="false">+P639*4</f>
        <v>215.62</v>
      </c>
      <c r="T639" s="154"/>
      <c r="U639" s="154"/>
      <c r="V639" s="155" t="n">
        <f aca="false">+R639+S639+T639</f>
        <v>1239.815</v>
      </c>
      <c r="W639" s="20" t="n">
        <f aca="false">V639-T639</f>
        <v>1239.815</v>
      </c>
      <c r="X639" s="43" t="n">
        <f aca="false">V639-S639-T639</f>
        <v>1024.195</v>
      </c>
      <c r="Y639" s="177" t="s">
        <v>282</v>
      </c>
      <c r="Z639" s="20" t="s">
        <v>35</v>
      </c>
      <c r="AA639" s="20" t="s">
        <v>18</v>
      </c>
    </row>
    <row r="640" customFormat="false" ht="15" hidden="true" customHeight="false" outlineLevel="0" collapsed="false">
      <c r="A640" s="20" t="s">
        <v>593</v>
      </c>
      <c r="B640" s="143" t="s">
        <v>206</v>
      </c>
      <c r="C640" s="161"/>
      <c r="D640" s="177" t="s">
        <v>282</v>
      </c>
      <c r="E640" s="178" t="n">
        <v>5741620</v>
      </c>
      <c r="F640" s="158"/>
      <c r="G640" s="159" t="n">
        <v>1</v>
      </c>
      <c r="H640" s="145" t="s">
        <v>122</v>
      </c>
      <c r="I640" s="158"/>
      <c r="J640" s="159" t="n">
        <v>10.9</v>
      </c>
      <c r="K640" s="145" t="n">
        <v>0</v>
      </c>
      <c r="L640" s="160" t="n">
        <v>51</v>
      </c>
      <c r="M640" s="150" t="n">
        <f aca="false">+G640*0.095</f>
        <v>0.095</v>
      </c>
      <c r="N640" s="153" t="n">
        <f aca="false">+L640-M640</f>
        <v>50.905</v>
      </c>
      <c r="O640" s="152" t="n">
        <v>1</v>
      </c>
      <c r="P640" s="153" t="n">
        <f aca="false">+N640*O640</f>
        <v>50.905</v>
      </c>
      <c r="Q640" s="150" t="n">
        <v>19</v>
      </c>
      <c r="R640" s="153" t="n">
        <f aca="false">+P640*Q640</f>
        <v>967.195</v>
      </c>
      <c r="S640" s="154" t="n">
        <f aca="false">+P640*4</f>
        <v>203.62</v>
      </c>
      <c r="T640" s="154"/>
      <c r="U640" s="154"/>
      <c r="V640" s="155" t="n">
        <f aca="false">+R640+S640+T640</f>
        <v>1170.815</v>
      </c>
      <c r="W640" s="20" t="n">
        <f aca="false">V640-T640</f>
        <v>1170.815</v>
      </c>
      <c r="X640" s="43" t="n">
        <f aca="false">V640-S640-T640</f>
        <v>967.195</v>
      </c>
      <c r="Y640" s="177" t="s">
        <v>282</v>
      </c>
      <c r="Z640" s="20" t="s">
        <v>35</v>
      </c>
      <c r="AA640" s="20" t="s">
        <v>18</v>
      </c>
    </row>
    <row r="641" customFormat="false" ht="15" hidden="true" customHeight="false" outlineLevel="0" collapsed="false">
      <c r="A641" s="20" t="s">
        <v>593</v>
      </c>
      <c r="B641" s="143" t="s">
        <v>206</v>
      </c>
      <c r="C641" s="161"/>
      <c r="D641" s="177" t="s">
        <v>282</v>
      </c>
      <c r="E641" s="178" t="n">
        <v>5741621</v>
      </c>
      <c r="F641" s="158"/>
      <c r="G641" s="159" t="n">
        <v>1</v>
      </c>
      <c r="H641" s="145" t="s">
        <v>122</v>
      </c>
      <c r="I641" s="158"/>
      <c r="J641" s="159" t="n">
        <v>12.12</v>
      </c>
      <c r="K641" s="145" t="n">
        <v>0</v>
      </c>
      <c r="L641" s="160" t="n">
        <v>52</v>
      </c>
      <c r="M641" s="150" t="n">
        <f aca="false">+G641*0.095</f>
        <v>0.095</v>
      </c>
      <c r="N641" s="153" t="n">
        <f aca="false">+L641-M641</f>
        <v>51.905</v>
      </c>
      <c r="O641" s="152" t="n">
        <v>1</v>
      </c>
      <c r="P641" s="153" t="n">
        <f aca="false">+N641*O641</f>
        <v>51.905</v>
      </c>
      <c r="Q641" s="150" t="n">
        <v>19</v>
      </c>
      <c r="R641" s="153" t="n">
        <f aca="false">+P641*Q641</f>
        <v>986.195</v>
      </c>
      <c r="S641" s="154" t="n">
        <f aca="false">+P641*4</f>
        <v>207.62</v>
      </c>
      <c r="T641" s="154"/>
      <c r="U641" s="154"/>
      <c r="V641" s="155" t="n">
        <f aca="false">+R641+S641+T641</f>
        <v>1193.815</v>
      </c>
      <c r="W641" s="20" t="n">
        <f aca="false">V641-T641</f>
        <v>1193.815</v>
      </c>
      <c r="X641" s="43" t="n">
        <f aca="false">V641-S641-T641</f>
        <v>986.195</v>
      </c>
      <c r="Y641" s="177" t="s">
        <v>282</v>
      </c>
      <c r="Z641" s="20" t="s">
        <v>35</v>
      </c>
      <c r="AA641" s="20" t="s">
        <v>18</v>
      </c>
    </row>
    <row r="642" customFormat="false" ht="15" hidden="true" customHeight="false" outlineLevel="0" collapsed="false">
      <c r="A642" s="20" t="s">
        <v>593</v>
      </c>
      <c r="B642" s="143" t="s">
        <v>206</v>
      </c>
      <c r="C642" s="161"/>
      <c r="D642" s="177" t="s">
        <v>282</v>
      </c>
      <c r="E642" s="178" t="n">
        <v>5741622</v>
      </c>
      <c r="F642" s="158"/>
      <c r="G642" s="159" t="n">
        <v>2</v>
      </c>
      <c r="H642" s="145" t="s">
        <v>122</v>
      </c>
      <c r="I642" s="158"/>
      <c r="J642" s="159" t="n">
        <v>13.8</v>
      </c>
      <c r="K642" s="145" t="n">
        <v>0</v>
      </c>
      <c r="L642" s="160" t="n">
        <v>95</v>
      </c>
      <c r="M642" s="150" t="n">
        <f aca="false">+G642*0.095</f>
        <v>0.19</v>
      </c>
      <c r="N642" s="153" t="n">
        <f aca="false">+L642-M642</f>
        <v>94.81</v>
      </c>
      <c r="O642" s="152" t="n">
        <v>1</v>
      </c>
      <c r="P642" s="153" t="n">
        <f aca="false">+N642*O642</f>
        <v>94.81</v>
      </c>
      <c r="Q642" s="150" t="n">
        <v>19</v>
      </c>
      <c r="R642" s="153" t="n">
        <f aca="false">+P642*Q642</f>
        <v>1801.39</v>
      </c>
      <c r="S642" s="154" t="n">
        <f aca="false">+P642*4</f>
        <v>379.24</v>
      </c>
      <c r="T642" s="154"/>
      <c r="U642" s="154"/>
      <c r="V642" s="155" t="n">
        <f aca="false">+R642+S642+T642</f>
        <v>2180.63</v>
      </c>
      <c r="W642" s="20" t="n">
        <f aca="false">V642-T642</f>
        <v>2180.63</v>
      </c>
      <c r="X642" s="43" t="n">
        <f aca="false">V642-S642-T642</f>
        <v>1801.39</v>
      </c>
      <c r="Y642" s="177" t="s">
        <v>282</v>
      </c>
      <c r="Z642" s="20" t="s">
        <v>35</v>
      </c>
      <c r="AA642" s="20" t="s">
        <v>18</v>
      </c>
    </row>
    <row r="643" customFormat="false" ht="15" hidden="true" customHeight="false" outlineLevel="0" collapsed="false">
      <c r="A643" s="20" t="s">
        <v>593</v>
      </c>
      <c r="B643" s="143" t="s">
        <v>206</v>
      </c>
      <c r="C643" s="161"/>
      <c r="D643" s="177" t="s">
        <v>282</v>
      </c>
      <c r="E643" s="178" t="n">
        <v>5741623</v>
      </c>
      <c r="F643" s="158"/>
      <c r="G643" s="159" t="n">
        <v>1</v>
      </c>
      <c r="H643" s="145" t="s">
        <v>122</v>
      </c>
      <c r="I643" s="158"/>
      <c r="J643" s="159" t="n">
        <v>12.4</v>
      </c>
      <c r="K643" s="145" t="n">
        <v>0</v>
      </c>
      <c r="L643" s="160" t="n">
        <v>46</v>
      </c>
      <c r="M643" s="150" t="n">
        <f aca="false">+G643*0.095</f>
        <v>0.095</v>
      </c>
      <c r="N643" s="153" t="n">
        <f aca="false">+L643-M643</f>
        <v>45.905</v>
      </c>
      <c r="O643" s="152" t="n">
        <v>1</v>
      </c>
      <c r="P643" s="153" t="n">
        <f aca="false">+N643*O643</f>
        <v>45.905</v>
      </c>
      <c r="Q643" s="150" t="n">
        <v>19</v>
      </c>
      <c r="R643" s="153" t="n">
        <f aca="false">+P643*Q643</f>
        <v>872.195</v>
      </c>
      <c r="S643" s="154" t="n">
        <f aca="false">+P643*4</f>
        <v>183.62</v>
      </c>
      <c r="T643" s="154"/>
      <c r="U643" s="154"/>
      <c r="V643" s="155" t="n">
        <f aca="false">+R643+S643+T643</f>
        <v>1055.815</v>
      </c>
      <c r="W643" s="20" t="n">
        <f aca="false">V643-T643</f>
        <v>1055.815</v>
      </c>
      <c r="X643" s="43" t="n">
        <f aca="false">V643-S643-T643</f>
        <v>872.195</v>
      </c>
      <c r="Y643" s="177" t="s">
        <v>282</v>
      </c>
      <c r="Z643" s="20" t="s">
        <v>35</v>
      </c>
      <c r="AA643" s="20" t="s">
        <v>18</v>
      </c>
    </row>
    <row r="644" customFormat="false" ht="15" hidden="true" customHeight="false" outlineLevel="0" collapsed="false">
      <c r="A644" s="20" t="s">
        <v>593</v>
      </c>
      <c r="B644" s="143" t="s">
        <v>206</v>
      </c>
      <c r="C644" s="161"/>
      <c r="D644" s="177" t="s">
        <v>282</v>
      </c>
      <c r="E644" s="178" t="n">
        <v>5741624</v>
      </c>
      <c r="F644" s="158"/>
      <c r="G644" s="159" t="n">
        <v>1</v>
      </c>
      <c r="H644" s="145" t="s">
        <v>122</v>
      </c>
      <c r="I644" s="158"/>
      <c r="J644" s="159" t="n">
        <v>12.5</v>
      </c>
      <c r="K644" s="145" t="n">
        <v>0</v>
      </c>
      <c r="L644" s="160" t="n">
        <v>45</v>
      </c>
      <c r="M644" s="150" t="n">
        <f aca="false">+G644*0.095</f>
        <v>0.095</v>
      </c>
      <c r="N644" s="153" t="n">
        <f aca="false">+L644-M644</f>
        <v>44.905</v>
      </c>
      <c r="O644" s="152" t="n">
        <v>1</v>
      </c>
      <c r="P644" s="153" t="n">
        <f aca="false">+N644*O644</f>
        <v>44.905</v>
      </c>
      <c r="Q644" s="150" t="n">
        <v>19</v>
      </c>
      <c r="R644" s="153" t="n">
        <f aca="false">+P644*Q644</f>
        <v>853.195</v>
      </c>
      <c r="S644" s="154" t="n">
        <f aca="false">+P644*4</f>
        <v>179.62</v>
      </c>
      <c r="T644" s="154"/>
      <c r="U644" s="154"/>
      <c r="V644" s="155" t="n">
        <f aca="false">+R644+S644+T644</f>
        <v>1032.815</v>
      </c>
      <c r="W644" s="20" t="n">
        <f aca="false">V644-T644</f>
        <v>1032.815</v>
      </c>
      <c r="X644" s="43" t="n">
        <f aca="false">V644-S644-T644</f>
        <v>853.195</v>
      </c>
      <c r="Y644" s="177" t="s">
        <v>282</v>
      </c>
      <c r="Z644" s="20" t="s">
        <v>35</v>
      </c>
      <c r="AA644" s="20" t="s">
        <v>18</v>
      </c>
    </row>
    <row r="645" customFormat="false" ht="15" hidden="false" customHeight="false" outlineLevel="0" collapsed="false">
      <c r="A645" s="20" t="s">
        <v>593</v>
      </c>
      <c r="B645" s="143" t="s">
        <v>206</v>
      </c>
      <c r="C645" s="161"/>
      <c r="D645" s="177" t="s">
        <v>282</v>
      </c>
      <c r="E645" s="178" t="n">
        <v>5741625</v>
      </c>
      <c r="F645" s="158"/>
      <c r="G645" s="159" t="n">
        <v>1</v>
      </c>
      <c r="H645" s="145" t="s">
        <v>33</v>
      </c>
      <c r="I645" s="158"/>
      <c r="J645" s="159" t="n">
        <v>25</v>
      </c>
      <c r="K645" s="145" t="n">
        <v>0</v>
      </c>
      <c r="L645" s="160" t="n">
        <v>49</v>
      </c>
      <c r="M645" s="150" t="n">
        <f aca="false">+G645*0.095</f>
        <v>0.095</v>
      </c>
      <c r="N645" s="153" t="n">
        <f aca="false">+L645-M645</f>
        <v>48.905</v>
      </c>
      <c r="O645" s="152" t="n">
        <v>1</v>
      </c>
      <c r="P645" s="153" t="n">
        <f aca="false">+N645*O645</f>
        <v>48.905</v>
      </c>
      <c r="Q645" s="150" t="n">
        <v>16</v>
      </c>
      <c r="R645" s="153" t="n">
        <f aca="false">+P645*Q645</f>
        <v>782.48</v>
      </c>
      <c r="S645" s="154" t="n">
        <f aca="false">+P645*3</f>
        <v>146.715</v>
      </c>
      <c r="T645" s="154"/>
      <c r="U645" s="154"/>
      <c r="V645" s="155" t="n">
        <f aca="false">+R645+S645+T645</f>
        <v>929.195</v>
      </c>
      <c r="W645" s="20" t="n">
        <f aca="false">V645-T645</f>
        <v>929.195</v>
      </c>
      <c r="X645" s="43" t="n">
        <f aca="false">V645-S645-T645</f>
        <v>782.48</v>
      </c>
      <c r="Y645" s="177" t="s">
        <v>282</v>
      </c>
      <c r="Z645" s="20" t="s">
        <v>35</v>
      </c>
      <c r="AA645" s="20" t="s">
        <v>18</v>
      </c>
    </row>
    <row r="646" customFormat="false" ht="15" hidden="false" customHeight="false" outlineLevel="0" collapsed="false">
      <c r="A646" s="20" t="s">
        <v>593</v>
      </c>
      <c r="B646" s="143" t="s">
        <v>206</v>
      </c>
      <c r="C646" s="161"/>
      <c r="D646" s="177" t="s">
        <v>282</v>
      </c>
      <c r="E646" s="178" t="n">
        <v>5741626</v>
      </c>
      <c r="F646" s="158"/>
      <c r="G646" s="159" t="n">
        <v>1</v>
      </c>
      <c r="H646" s="145" t="s">
        <v>33</v>
      </c>
      <c r="I646" s="158"/>
      <c r="J646" s="159" t="n">
        <v>25</v>
      </c>
      <c r="K646" s="145" t="n">
        <v>0</v>
      </c>
      <c r="L646" s="160" t="n">
        <v>54</v>
      </c>
      <c r="M646" s="150" t="n">
        <f aca="false">+G646*0.095</f>
        <v>0.095</v>
      </c>
      <c r="N646" s="153" t="n">
        <f aca="false">+L646-M646</f>
        <v>53.905</v>
      </c>
      <c r="O646" s="152" t="n">
        <v>1</v>
      </c>
      <c r="P646" s="153" t="n">
        <f aca="false">+N646*O646</f>
        <v>53.905</v>
      </c>
      <c r="Q646" s="150" t="n">
        <v>16</v>
      </c>
      <c r="R646" s="153" t="n">
        <f aca="false">+P646*Q646</f>
        <v>862.48</v>
      </c>
      <c r="S646" s="154" t="n">
        <f aca="false">+P646*3</f>
        <v>161.715</v>
      </c>
      <c r="T646" s="154"/>
      <c r="U646" s="154"/>
      <c r="V646" s="155" t="n">
        <f aca="false">+R646+S646+T646</f>
        <v>1024.195</v>
      </c>
      <c r="W646" s="20" t="n">
        <f aca="false">V646-T646</f>
        <v>1024.195</v>
      </c>
      <c r="X646" s="43" t="n">
        <f aca="false">V646-S646-T646</f>
        <v>862.48</v>
      </c>
      <c r="Y646" s="177" t="s">
        <v>282</v>
      </c>
      <c r="Z646" s="20" t="s">
        <v>35</v>
      </c>
      <c r="AA646" s="20" t="s">
        <v>18</v>
      </c>
    </row>
    <row r="647" customFormat="false" ht="15" hidden="false" customHeight="false" outlineLevel="0" collapsed="false">
      <c r="A647" s="20" t="s">
        <v>593</v>
      </c>
      <c r="B647" s="143" t="s">
        <v>206</v>
      </c>
      <c r="C647" s="161"/>
      <c r="D647" s="177" t="s">
        <v>282</v>
      </c>
      <c r="E647" s="178" t="n">
        <v>5741627</v>
      </c>
      <c r="F647" s="158"/>
      <c r="G647" s="159" t="n">
        <v>1</v>
      </c>
      <c r="H647" s="145" t="s">
        <v>33</v>
      </c>
      <c r="I647" s="158"/>
      <c r="J647" s="159" t="n">
        <v>25</v>
      </c>
      <c r="K647" s="145" t="n">
        <v>0</v>
      </c>
      <c r="L647" s="160" t="n">
        <v>48</v>
      </c>
      <c r="M647" s="150" t="n">
        <f aca="false">+G647*0.095</f>
        <v>0.095</v>
      </c>
      <c r="N647" s="153" t="n">
        <f aca="false">+L647-M647</f>
        <v>47.905</v>
      </c>
      <c r="O647" s="152" t="n">
        <v>1</v>
      </c>
      <c r="P647" s="153" t="n">
        <f aca="false">+N647*O647</f>
        <v>47.905</v>
      </c>
      <c r="Q647" s="150" t="n">
        <v>16</v>
      </c>
      <c r="R647" s="153" t="n">
        <f aca="false">+P647*Q647</f>
        <v>766.48</v>
      </c>
      <c r="S647" s="154" t="n">
        <f aca="false">+P647*3</f>
        <v>143.715</v>
      </c>
      <c r="T647" s="154"/>
      <c r="U647" s="154"/>
      <c r="V647" s="155" t="n">
        <f aca="false">+R647+S647+T647</f>
        <v>910.195</v>
      </c>
      <c r="W647" s="20" t="n">
        <f aca="false">V647-T647</f>
        <v>910.195</v>
      </c>
      <c r="X647" s="43" t="n">
        <f aca="false">V647-S647-T647</f>
        <v>766.48</v>
      </c>
      <c r="Y647" s="177" t="s">
        <v>282</v>
      </c>
      <c r="Z647" s="20" t="s">
        <v>35</v>
      </c>
      <c r="AA647" s="20" t="s">
        <v>18</v>
      </c>
    </row>
    <row r="648" customFormat="false" ht="15" hidden="false" customHeight="false" outlineLevel="0" collapsed="false">
      <c r="A648" s="20" t="s">
        <v>593</v>
      </c>
      <c r="B648" s="143" t="s">
        <v>206</v>
      </c>
      <c r="C648" s="161"/>
      <c r="D648" s="177" t="s">
        <v>282</v>
      </c>
      <c r="E648" s="178" t="n">
        <v>5741628</v>
      </c>
      <c r="F648" s="158"/>
      <c r="G648" s="159" t="n">
        <v>2</v>
      </c>
      <c r="H648" s="145" t="s">
        <v>33</v>
      </c>
      <c r="I648" s="158"/>
      <c r="J648" s="159" t="n">
        <v>25</v>
      </c>
      <c r="K648" s="145" t="n">
        <v>0</v>
      </c>
      <c r="L648" s="160" t="n">
        <v>109</v>
      </c>
      <c r="M648" s="150" t="n">
        <f aca="false">+G648*0.095</f>
        <v>0.19</v>
      </c>
      <c r="N648" s="153" t="n">
        <f aca="false">+L648-M648</f>
        <v>108.81</v>
      </c>
      <c r="O648" s="152" t="n">
        <v>1</v>
      </c>
      <c r="P648" s="153" t="n">
        <f aca="false">+N648*O648</f>
        <v>108.81</v>
      </c>
      <c r="Q648" s="150" t="n">
        <v>16</v>
      </c>
      <c r="R648" s="153" t="n">
        <f aca="false">+P648*Q648</f>
        <v>1740.96</v>
      </c>
      <c r="S648" s="154" t="n">
        <f aca="false">+P648*3</f>
        <v>326.43</v>
      </c>
      <c r="T648" s="154"/>
      <c r="U648" s="154"/>
      <c r="V648" s="155" t="n">
        <f aca="false">+R648+S648+T648</f>
        <v>2067.39</v>
      </c>
      <c r="W648" s="20" t="n">
        <f aca="false">V648-T648</f>
        <v>2067.39</v>
      </c>
      <c r="X648" s="43" t="n">
        <f aca="false">V648-S648-T648</f>
        <v>1740.96</v>
      </c>
      <c r="Y648" s="177" t="s">
        <v>282</v>
      </c>
      <c r="Z648" s="20" t="s">
        <v>35</v>
      </c>
      <c r="AA648" s="20" t="s">
        <v>18</v>
      </c>
    </row>
    <row r="649" customFormat="false" ht="15" hidden="true" customHeight="false" outlineLevel="0" collapsed="false">
      <c r="A649" s="20" t="s">
        <v>593</v>
      </c>
      <c r="B649" s="143" t="s">
        <v>206</v>
      </c>
      <c r="C649" s="161"/>
      <c r="D649" s="177" t="s">
        <v>282</v>
      </c>
      <c r="E649" s="178" t="n">
        <v>5741629</v>
      </c>
      <c r="F649" s="158"/>
      <c r="G649" s="159" t="n">
        <v>1</v>
      </c>
      <c r="H649" s="145" t="s">
        <v>122</v>
      </c>
      <c r="I649" s="158"/>
      <c r="J649" s="159" t="n">
        <v>13.9</v>
      </c>
      <c r="K649" s="145" t="n">
        <v>0</v>
      </c>
      <c r="L649" s="160" t="n">
        <v>45</v>
      </c>
      <c r="M649" s="150" t="n">
        <f aca="false">+G649*0.095</f>
        <v>0.095</v>
      </c>
      <c r="N649" s="153" t="n">
        <f aca="false">+L649-M649</f>
        <v>44.905</v>
      </c>
      <c r="O649" s="152" t="n">
        <v>1</v>
      </c>
      <c r="P649" s="153" t="n">
        <f aca="false">+N649*O649</f>
        <v>44.905</v>
      </c>
      <c r="Q649" s="150" t="n">
        <v>19</v>
      </c>
      <c r="R649" s="153" t="n">
        <f aca="false">+P649*Q649</f>
        <v>853.195</v>
      </c>
      <c r="S649" s="154" t="n">
        <f aca="false">+P649*4</f>
        <v>179.62</v>
      </c>
      <c r="T649" s="154"/>
      <c r="U649" s="154"/>
      <c r="V649" s="155" t="n">
        <f aca="false">+R649+S649+T649</f>
        <v>1032.815</v>
      </c>
      <c r="W649" s="20" t="n">
        <f aca="false">V649-T649</f>
        <v>1032.815</v>
      </c>
      <c r="X649" s="43" t="n">
        <f aca="false">V649-S649-T649</f>
        <v>853.195</v>
      </c>
      <c r="Y649" s="177" t="s">
        <v>282</v>
      </c>
      <c r="Z649" s="20" t="s">
        <v>35</v>
      </c>
      <c r="AA649" s="20" t="s">
        <v>18</v>
      </c>
    </row>
    <row r="650" customFormat="false" ht="15" hidden="true" customHeight="false" outlineLevel="0" collapsed="false">
      <c r="A650" s="20" t="s">
        <v>593</v>
      </c>
      <c r="B650" s="143" t="s">
        <v>206</v>
      </c>
      <c r="C650" s="161"/>
      <c r="D650" s="177" t="s">
        <v>282</v>
      </c>
      <c r="E650" s="178" t="n">
        <v>5741630</v>
      </c>
      <c r="F650" s="158"/>
      <c r="G650" s="159" t="n">
        <v>2</v>
      </c>
      <c r="H650" s="145" t="s">
        <v>122</v>
      </c>
      <c r="I650" s="158"/>
      <c r="J650" s="159" t="n">
        <v>13</v>
      </c>
      <c r="K650" s="145" t="n">
        <v>0</v>
      </c>
      <c r="L650" s="160" t="n">
        <v>89</v>
      </c>
      <c r="M650" s="150" t="n">
        <f aca="false">+G650*0.095</f>
        <v>0.19</v>
      </c>
      <c r="N650" s="153" t="n">
        <f aca="false">+L650-M650</f>
        <v>88.81</v>
      </c>
      <c r="O650" s="152" t="n">
        <v>1</v>
      </c>
      <c r="P650" s="153" t="n">
        <f aca="false">+N650*O650</f>
        <v>88.81</v>
      </c>
      <c r="Q650" s="150" t="n">
        <v>19</v>
      </c>
      <c r="R650" s="153" t="n">
        <f aca="false">+P650*Q650</f>
        <v>1687.39</v>
      </c>
      <c r="S650" s="154" t="n">
        <f aca="false">+P650*4</f>
        <v>355.24</v>
      </c>
      <c r="T650" s="154"/>
      <c r="U650" s="154"/>
      <c r="V650" s="155" t="n">
        <f aca="false">+R650+S650+T650</f>
        <v>2042.63</v>
      </c>
      <c r="W650" s="20" t="n">
        <f aca="false">V650-T650</f>
        <v>2042.63</v>
      </c>
      <c r="X650" s="43" t="n">
        <f aca="false">V650-S650-T650</f>
        <v>1687.39</v>
      </c>
      <c r="Y650" s="177" t="s">
        <v>282</v>
      </c>
      <c r="Z650" s="20" t="s">
        <v>35</v>
      </c>
      <c r="AA650" s="20" t="s">
        <v>18</v>
      </c>
    </row>
    <row r="651" customFormat="false" ht="15" hidden="false" customHeight="false" outlineLevel="0" collapsed="false">
      <c r="A651" s="20" t="s">
        <v>593</v>
      </c>
      <c r="B651" s="143" t="s">
        <v>206</v>
      </c>
      <c r="C651" s="161"/>
      <c r="D651" s="177" t="s">
        <v>282</v>
      </c>
      <c r="E651" s="178" t="n">
        <v>5741631</v>
      </c>
      <c r="F651" s="158"/>
      <c r="G651" s="159" t="n">
        <v>2</v>
      </c>
      <c r="H651" s="145" t="s">
        <v>33</v>
      </c>
      <c r="I651" s="158"/>
      <c r="J651" s="159" t="n">
        <v>25</v>
      </c>
      <c r="K651" s="145" t="n">
        <v>0</v>
      </c>
      <c r="L651" s="160" t="n">
        <v>107</v>
      </c>
      <c r="M651" s="150" t="n">
        <f aca="false">+G651*0.095</f>
        <v>0.19</v>
      </c>
      <c r="N651" s="153" t="n">
        <f aca="false">+L651-M651</f>
        <v>106.81</v>
      </c>
      <c r="O651" s="152" t="n">
        <v>1</v>
      </c>
      <c r="P651" s="153" t="n">
        <f aca="false">+N651*O651</f>
        <v>106.81</v>
      </c>
      <c r="Q651" s="150" t="n">
        <v>16</v>
      </c>
      <c r="R651" s="153" t="n">
        <f aca="false">+P651*Q651</f>
        <v>1708.96</v>
      </c>
      <c r="S651" s="154" t="n">
        <f aca="false">+P651*3</f>
        <v>320.43</v>
      </c>
      <c r="T651" s="154"/>
      <c r="U651" s="154"/>
      <c r="V651" s="155" t="n">
        <f aca="false">+R651+S651+T651</f>
        <v>2029.39</v>
      </c>
      <c r="W651" s="20" t="n">
        <f aca="false">V651-T651</f>
        <v>2029.39</v>
      </c>
      <c r="X651" s="43" t="n">
        <f aca="false">V651-S651-T651</f>
        <v>1708.96</v>
      </c>
      <c r="Y651" s="177" t="s">
        <v>282</v>
      </c>
      <c r="Z651" s="20" t="s">
        <v>35</v>
      </c>
      <c r="AA651" s="20" t="s">
        <v>18</v>
      </c>
    </row>
    <row r="652" customFormat="false" ht="15" hidden="false" customHeight="false" outlineLevel="0" collapsed="false">
      <c r="A652" s="20" t="s">
        <v>593</v>
      </c>
      <c r="B652" s="143" t="s">
        <v>206</v>
      </c>
      <c r="C652" s="161"/>
      <c r="D652" s="177" t="s">
        <v>282</v>
      </c>
      <c r="E652" s="178" t="n">
        <v>5741632</v>
      </c>
      <c r="F652" s="158"/>
      <c r="G652" s="159" t="n">
        <v>2</v>
      </c>
      <c r="H652" s="145" t="s">
        <v>33</v>
      </c>
      <c r="I652" s="158"/>
      <c r="J652" s="159" t="n">
        <v>25</v>
      </c>
      <c r="K652" s="145" t="n">
        <v>0</v>
      </c>
      <c r="L652" s="160" t="n">
        <v>99</v>
      </c>
      <c r="M652" s="150" t="n">
        <f aca="false">+G652*0.095</f>
        <v>0.19</v>
      </c>
      <c r="N652" s="153" t="n">
        <f aca="false">+L652-M652</f>
        <v>98.81</v>
      </c>
      <c r="O652" s="152" t="n">
        <v>1</v>
      </c>
      <c r="P652" s="153" t="n">
        <f aca="false">+N652*O652</f>
        <v>98.81</v>
      </c>
      <c r="Q652" s="150" t="n">
        <v>16</v>
      </c>
      <c r="R652" s="153" t="n">
        <f aca="false">+P652*Q652</f>
        <v>1580.96</v>
      </c>
      <c r="S652" s="154" t="n">
        <f aca="false">+P652*3</f>
        <v>296.43</v>
      </c>
      <c r="T652" s="154"/>
      <c r="U652" s="154"/>
      <c r="V652" s="155" t="n">
        <f aca="false">+R652+S652+T652</f>
        <v>1877.39</v>
      </c>
      <c r="W652" s="20" t="n">
        <f aca="false">V652-T652</f>
        <v>1877.39</v>
      </c>
      <c r="X652" s="43" t="n">
        <f aca="false">V652-S652-T652</f>
        <v>1580.96</v>
      </c>
      <c r="Y652" s="177" t="s">
        <v>282</v>
      </c>
      <c r="Z652" s="20" t="s">
        <v>35</v>
      </c>
      <c r="AA652" s="20" t="s">
        <v>18</v>
      </c>
    </row>
    <row r="653" customFormat="false" ht="15" hidden="false" customHeight="false" outlineLevel="0" collapsed="false">
      <c r="A653" s="20" t="s">
        <v>593</v>
      </c>
      <c r="B653" s="143" t="s">
        <v>206</v>
      </c>
      <c r="C653" s="161"/>
      <c r="D653" s="177" t="s">
        <v>282</v>
      </c>
      <c r="E653" s="178" t="n">
        <v>5741633</v>
      </c>
      <c r="F653" s="158"/>
      <c r="G653" s="159" t="n">
        <v>2</v>
      </c>
      <c r="H653" s="145" t="s">
        <v>33</v>
      </c>
      <c r="I653" s="158"/>
      <c r="J653" s="159" t="n">
        <v>22</v>
      </c>
      <c r="K653" s="145" t="n">
        <v>0</v>
      </c>
      <c r="L653" s="160" t="n">
        <v>88</v>
      </c>
      <c r="M653" s="150" t="n">
        <f aca="false">+G653*0.095</f>
        <v>0.19</v>
      </c>
      <c r="N653" s="153" t="n">
        <f aca="false">+L653-M653</f>
        <v>87.81</v>
      </c>
      <c r="O653" s="152" t="n">
        <v>1.04</v>
      </c>
      <c r="P653" s="153" t="n">
        <f aca="false">+N653*O653</f>
        <v>91.3224</v>
      </c>
      <c r="Q653" s="150" t="n">
        <v>16</v>
      </c>
      <c r="R653" s="153" t="n">
        <f aca="false">+P653*Q653</f>
        <v>1461.1584</v>
      </c>
      <c r="S653" s="154" t="n">
        <f aca="false">+P653*3</f>
        <v>273.9672</v>
      </c>
      <c r="T653" s="154"/>
      <c r="U653" s="154"/>
      <c r="V653" s="155" t="n">
        <f aca="false">+R653+S653+T653</f>
        <v>1735.1256</v>
      </c>
      <c r="W653" s="20" t="n">
        <f aca="false">V653-T653</f>
        <v>1735.1256</v>
      </c>
      <c r="X653" s="43" t="n">
        <f aca="false">V653-S653-T653</f>
        <v>1461.1584</v>
      </c>
      <c r="Y653" s="177" t="s">
        <v>282</v>
      </c>
      <c r="Z653" s="20" t="s">
        <v>35</v>
      </c>
      <c r="AA653" s="20" t="s">
        <v>18</v>
      </c>
    </row>
    <row r="654" customFormat="false" ht="15.75" hidden="false" customHeight="true" outlineLevel="0" collapsed="false">
      <c r="A654" s="20" t="s">
        <v>150</v>
      </c>
      <c r="B654" s="143" t="s">
        <v>209</v>
      </c>
      <c r="C654" s="6"/>
      <c r="D654" s="9" t="s">
        <v>312</v>
      </c>
      <c r="E654" s="9" t="n">
        <v>5739499</v>
      </c>
      <c r="F654" s="9"/>
      <c r="G654" s="9" t="n">
        <v>20</v>
      </c>
      <c r="H654" s="145" t="s">
        <v>33</v>
      </c>
      <c r="I654" s="145" t="s">
        <v>283</v>
      </c>
      <c r="J654" s="145" t="n">
        <v>22</v>
      </c>
      <c r="K654" s="145" t="n">
        <v>0</v>
      </c>
      <c r="L654" s="9" t="n">
        <v>838</v>
      </c>
      <c r="M654" s="145" t="n">
        <f aca="false">+G654*0.095</f>
        <v>1.9</v>
      </c>
      <c r="N654" s="145" t="n">
        <f aca="false">+L654-M654</f>
        <v>836.1</v>
      </c>
      <c r="O654" s="145" t="n">
        <v>1.04</v>
      </c>
      <c r="P654" s="145" t="n">
        <f aca="false">+N654*O654</f>
        <v>869.544</v>
      </c>
      <c r="Q654" s="145" t="n">
        <v>16</v>
      </c>
      <c r="R654" s="145" t="n">
        <f aca="false">+P654*Q654</f>
        <v>13912.704</v>
      </c>
      <c r="S654" s="9" t="n">
        <f aca="false">+P654*3</f>
        <v>2608.632</v>
      </c>
      <c r="T654" s="9" t="n">
        <f aca="false">+P654*2</f>
        <v>1739.088</v>
      </c>
      <c r="U654" s="9"/>
      <c r="V654" s="9" t="n">
        <f aca="false">SUM(R654:U654)</f>
        <v>18260.424</v>
      </c>
      <c r="W654" s="20" t="n">
        <f aca="false">V654-T654</f>
        <v>16521.336</v>
      </c>
      <c r="X654" s="43" t="n">
        <f aca="false">V654-S654-T654</f>
        <v>13912.704</v>
      </c>
      <c r="Y654" s="9" t="s">
        <v>313</v>
      </c>
      <c r="Z654" s="20" t="s">
        <v>35</v>
      </c>
      <c r="AA654" s="20" t="s">
        <v>18</v>
      </c>
      <c r="AB654" s="20"/>
      <c r="AC654" s="20"/>
    </row>
    <row r="655" customFormat="false" ht="15.75" hidden="false" customHeight="true" outlineLevel="0" collapsed="false">
      <c r="A655" s="20" t="s">
        <v>150</v>
      </c>
      <c r="B655" s="143" t="s">
        <v>209</v>
      </c>
      <c r="C655" s="6"/>
      <c r="D655" s="9" t="s">
        <v>312</v>
      </c>
      <c r="E655" s="9" t="n">
        <v>5739500</v>
      </c>
      <c r="F655" s="9"/>
      <c r="G655" s="9" t="n">
        <v>20</v>
      </c>
      <c r="H655" s="145" t="s">
        <v>33</v>
      </c>
      <c r="I655" s="145" t="s">
        <v>283</v>
      </c>
      <c r="J655" s="145" t="n">
        <v>22</v>
      </c>
      <c r="K655" s="145" t="n">
        <v>0</v>
      </c>
      <c r="L655" s="9" t="n">
        <v>838</v>
      </c>
      <c r="M655" s="145" t="n">
        <f aca="false">+G655*0.095</f>
        <v>1.9</v>
      </c>
      <c r="N655" s="145" t="n">
        <f aca="false">+L655-M655</f>
        <v>836.1</v>
      </c>
      <c r="O655" s="145" t="n">
        <v>1.04</v>
      </c>
      <c r="P655" s="145" t="n">
        <f aca="false">+N655*O655</f>
        <v>869.544</v>
      </c>
      <c r="Q655" s="145" t="n">
        <v>16</v>
      </c>
      <c r="R655" s="145" t="n">
        <f aca="false">+P655*Q655</f>
        <v>13912.704</v>
      </c>
      <c r="S655" s="9" t="n">
        <f aca="false">+P655*3</f>
        <v>2608.632</v>
      </c>
      <c r="T655" s="9" t="n">
        <f aca="false">+P655*2</f>
        <v>1739.088</v>
      </c>
      <c r="U655" s="9"/>
      <c r="V655" s="9" t="n">
        <f aca="false">SUM(R655:U655)</f>
        <v>18260.424</v>
      </c>
      <c r="W655" s="20" t="n">
        <f aca="false">V655-T655</f>
        <v>16521.336</v>
      </c>
      <c r="X655" s="43" t="n">
        <f aca="false">V655-S655-T655</f>
        <v>13912.704</v>
      </c>
      <c r="Y655" s="9" t="s">
        <v>313</v>
      </c>
      <c r="Z655" s="20" t="s">
        <v>35</v>
      </c>
      <c r="AA655" s="20" t="s">
        <v>18</v>
      </c>
      <c r="AB655" s="20"/>
      <c r="AC655" s="20"/>
    </row>
    <row r="656" customFormat="false" ht="15.75" hidden="false" customHeight="true" outlineLevel="0" collapsed="false">
      <c r="A656" s="20" t="s">
        <v>150</v>
      </c>
      <c r="B656" s="143" t="s">
        <v>209</v>
      </c>
      <c r="C656" s="6"/>
      <c r="D656" s="9" t="s">
        <v>312</v>
      </c>
      <c r="E656" s="9" t="n">
        <v>5788601</v>
      </c>
      <c r="F656" s="9"/>
      <c r="G656" s="9" t="n">
        <v>20</v>
      </c>
      <c r="H656" s="145" t="s">
        <v>33</v>
      </c>
      <c r="I656" s="145" t="s">
        <v>283</v>
      </c>
      <c r="J656" s="145" t="n">
        <v>22</v>
      </c>
      <c r="K656" s="145" t="n">
        <v>0</v>
      </c>
      <c r="L656" s="9" t="n">
        <v>833</v>
      </c>
      <c r="M656" s="145" t="n">
        <f aca="false">+G656*0.095</f>
        <v>1.9</v>
      </c>
      <c r="N656" s="145" t="n">
        <f aca="false">+L656-M656</f>
        <v>831.1</v>
      </c>
      <c r="O656" s="145" t="n">
        <v>1.04</v>
      </c>
      <c r="P656" s="145" t="n">
        <f aca="false">+N656*O656</f>
        <v>864.344</v>
      </c>
      <c r="Q656" s="145" t="n">
        <v>16</v>
      </c>
      <c r="R656" s="145" t="n">
        <f aca="false">+P656*Q656</f>
        <v>13829.504</v>
      </c>
      <c r="S656" s="9" t="n">
        <f aca="false">+P656*3</f>
        <v>2593.032</v>
      </c>
      <c r="T656" s="9" t="n">
        <f aca="false">+P656*2</f>
        <v>1728.688</v>
      </c>
      <c r="U656" s="9"/>
      <c r="V656" s="9" t="n">
        <f aca="false">SUM(R656:U656)</f>
        <v>18151.224</v>
      </c>
      <c r="W656" s="20" t="n">
        <f aca="false">V656-T656</f>
        <v>16422.536</v>
      </c>
      <c r="X656" s="43" t="n">
        <f aca="false">V656-S656-T656</f>
        <v>13829.504</v>
      </c>
      <c r="Y656" s="9" t="s">
        <v>313</v>
      </c>
      <c r="Z656" s="20" t="s">
        <v>35</v>
      </c>
      <c r="AA656" s="20" t="s">
        <v>18</v>
      </c>
      <c r="AB656" s="20"/>
      <c r="AC656" s="20"/>
    </row>
    <row r="657" customFormat="false" ht="15.75" hidden="false" customHeight="true" outlineLevel="0" collapsed="false">
      <c r="A657" s="20" t="s">
        <v>150</v>
      </c>
      <c r="B657" s="143" t="s">
        <v>209</v>
      </c>
      <c r="C657" s="6"/>
      <c r="D657" s="9" t="s">
        <v>312</v>
      </c>
      <c r="E657" s="9" t="n">
        <v>5788602</v>
      </c>
      <c r="F657" s="9"/>
      <c r="G657" s="9" t="n">
        <v>10</v>
      </c>
      <c r="H657" s="145" t="s">
        <v>33</v>
      </c>
      <c r="I657" s="145" t="s">
        <v>283</v>
      </c>
      <c r="J657" s="145" t="n">
        <v>22</v>
      </c>
      <c r="K657" s="145" t="n">
        <v>0</v>
      </c>
      <c r="L657" s="9" t="n">
        <v>404</v>
      </c>
      <c r="M657" s="145" t="n">
        <f aca="false">+G657*0.095</f>
        <v>0.95</v>
      </c>
      <c r="N657" s="145" t="n">
        <f aca="false">+L657-M657</f>
        <v>403.05</v>
      </c>
      <c r="O657" s="145" t="n">
        <v>1.04</v>
      </c>
      <c r="P657" s="145" t="n">
        <f aca="false">+N657*O657</f>
        <v>419.172</v>
      </c>
      <c r="Q657" s="145" t="n">
        <v>16</v>
      </c>
      <c r="R657" s="145" t="n">
        <f aca="false">+P657*Q657</f>
        <v>6706.752</v>
      </c>
      <c r="S657" s="9" t="n">
        <f aca="false">+P657*3</f>
        <v>1257.516</v>
      </c>
      <c r="T657" s="9" t="n">
        <f aca="false">+P657*2</f>
        <v>838.344</v>
      </c>
      <c r="U657" s="9"/>
      <c r="V657" s="9" t="n">
        <f aca="false">SUM(R657:U657)</f>
        <v>8802.612</v>
      </c>
      <c r="W657" s="20" t="n">
        <f aca="false">V657-T657</f>
        <v>7964.268</v>
      </c>
      <c r="X657" s="43" t="n">
        <f aca="false">V657-S657-T657</f>
        <v>6706.752</v>
      </c>
      <c r="Y657" s="9" t="s">
        <v>313</v>
      </c>
      <c r="Z657" s="20" t="s">
        <v>35</v>
      </c>
      <c r="AA657" s="20" t="s">
        <v>18</v>
      </c>
      <c r="AB657" s="20"/>
      <c r="AC657" s="20"/>
    </row>
    <row r="658" customFormat="false" ht="15.75" hidden="false" customHeight="true" outlineLevel="0" collapsed="false">
      <c r="A658" s="20" t="s">
        <v>150</v>
      </c>
      <c r="B658" s="143" t="s">
        <v>209</v>
      </c>
      <c r="C658" s="6"/>
      <c r="D658" s="9" t="s">
        <v>312</v>
      </c>
      <c r="E658" s="9" t="n">
        <v>5788603</v>
      </c>
      <c r="F658" s="9"/>
      <c r="G658" s="9" t="n">
        <v>19</v>
      </c>
      <c r="H658" s="145" t="s">
        <v>33</v>
      </c>
      <c r="I658" s="145" t="s">
        <v>283</v>
      </c>
      <c r="J658" s="145" t="n">
        <v>22</v>
      </c>
      <c r="K658" s="145" t="n">
        <v>0</v>
      </c>
      <c r="L658" s="201" t="n">
        <v>961</v>
      </c>
      <c r="M658" s="145" t="n">
        <f aca="false">+G658*0.095</f>
        <v>1.805</v>
      </c>
      <c r="N658" s="145" t="n">
        <f aca="false">+L658-M658</f>
        <v>959.195</v>
      </c>
      <c r="O658" s="145" t="n">
        <v>1.04</v>
      </c>
      <c r="P658" s="145" t="n">
        <f aca="false">+N658*O658</f>
        <v>997.5628</v>
      </c>
      <c r="Q658" s="145" t="n">
        <v>16</v>
      </c>
      <c r="R658" s="145" t="n">
        <f aca="false">+P658*Q658</f>
        <v>15961.0048</v>
      </c>
      <c r="S658" s="9" t="n">
        <f aca="false">+P658*3</f>
        <v>2992.6884</v>
      </c>
      <c r="T658" s="9" t="n">
        <f aca="false">+P658*2</f>
        <v>1995.1256</v>
      </c>
      <c r="U658" s="9"/>
      <c r="V658" s="9" t="n">
        <f aca="false">SUM(R658:U658)</f>
        <v>20948.8188</v>
      </c>
      <c r="W658" s="20" t="n">
        <f aca="false">V658-T658</f>
        <v>18953.6932</v>
      </c>
      <c r="X658" s="43" t="n">
        <f aca="false">V658-S658-T658</f>
        <v>15961.0048</v>
      </c>
      <c r="Y658" s="9" t="s">
        <v>313</v>
      </c>
      <c r="Z658" s="20" t="s">
        <v>35</v>
      </c>
      <c r="AA658" s="20" t="s">
        <v>18</v>
      </c>
      <c r="AB658" s="20"/>
      <c r="AC658" s="20"/>
    </row>
    <row r="659" customFormat="false" ht="15.75" hidden="false" customHeight="true" outlineLevel="0" collapsed="false">
      <c r="A659" s="20" t="s">
        <v>150</v>
      </c>
      <c r="B659" s="143" t="s">
        <v>209</v>
      </c>
      <c r="C659" s="6"/>
      <c r="D659" s="9" t="s">
        <v>312</v>
      </c>
      <c r="E659" s="9" t="n">
        <v>5788604</v>
      </c>
      <c r="F659" s="9"/>
      <c r="G659" s="9" t="n">
        <v>10</v>
      </c>
      <c r="H659" s="145" t="s">
        <v>33</v>
      </c>
      <c r="I659" s="145" t="s">
        <v>283</v>
      </c>
      <c r="J659" s="145" t="n">
        <v>22</v>
      </c>
      <c r="K659" s="145" t="n">
        <v>0</v>
      </c>
      <c r="L659" s="9" t="n">
        <v>510</v>
      </c>
      <c r="M659" s="145" t="n">
        <f aca="false">+G659*0.095</f>
        <v>0.95</v>
      </c>
      <c r="N659" s="145" t="n">
        <f aca="false">+L659-M659</f>
        <v>509.05</v>
      </c>
      <c r="O659" s="145" t="n">
        <v>1.04</v>
      </c>
      <c r="P659" s="145" t="n">
        <f aca="false">+N659*O659</f>
        <v>529.412</v>
      </c>
      <c r="Q659" s="145" t="n">
        <v>16</v>
      </c>
      <c r="R659" s="145" t="n">
        <f aca="false">+P659*Q659</f>
        <v>8470.592</v>
      </c>
      <c r="S659" s="9" t="n">
        <f aca="false">+P659*3</f>
        <v>1588.236</v>
      </c>
      <c r="T659" s="9" t="n">
        <f aca="false">+P659*2</f>
        <v>1058.824</v>
      </c>
      <c r="U659" s="9"/>
      <c r="V659" s="9" t="n">
        <f aca="false">SUM(R659:U659)</f>
        <v>11117.652</v>
      </c>
      <c r="W659" s="20" t="n">
        <f aca="false">V659-T659</f>
        <v>10058.828</v>
      </c>
      <c r="X659" s="43" t="n">
        <f aca="false">V659-S659-T659</f>
        <v>8470.592</v>
      </c>
      <c r="Y659" s="9" t="s">
        <v>313</v>
      </c>
      <c r="Z659" s="20" t="s">
        <v>35</v>
      </c>
      <c r="AA659" s="20" t="s">
        <v>18</v>
      </c>
      <c r="AB659" s="20"/>
      <c r="AC659" s="20"/>
    </row>
    <row r="660" customFormat="false" ht="15.75" hidden="false" customHeight="true" outlineLevel="0" collapsed="false">
      <c r="A660" s="20" t="s">
        <v>150</v>
      </c>
      <c r="B660" s="143" t="s">
        <v>209</v>
      </c>
      <c r="C660" s="6"/>
      <c r="D660" s="9" t="s">
        <v>312</v>
      </c>
      <c r="E660" s="9" t="n">
        <v>5788605</v>
      </c>
      <c r="F660" s="9"/>
      <c r="G660" s="9" t="n">
        <v>19</v>
      </c>
      <c r="H660" s="145" t="s">
        <v>33</v>
      </c>
      <c r="I660" s="145" t="s">
        <v>283</v>
      </c>
      <c r="J660" s="145" t="n">
        <v>22</v>
      </c>
      <c r="K660" s="145" t="n">
        <v>0</v>
      </c>
      <c r="L660" s="9" t="n">
        <v>844</v>
      </c>
      <c r="M660" s="145" t="n">
        <f aca="false">+G660*0.095</f>
        <v>1.805</v>
      </c>
      <c r="N660" s="145" t="n">
        <f aca="false">+L660-M660</f>
        <v>842.195</v>
      </c>
      <c r="O660" s="145" t="n">
        <v>1.04</v>
      </c>
      <c r="P660" s="145" t="n">
        <f aca="false">+N660*O660</f>
        <v>875.8828</v>
      </c>
      <c r="Q660" s="145" t="n">
        <v>16</v>
      </c>
      <c r="R660" s="145" t="n">
        <f aca="false">+P660*Q660</f>
        <v>14014.1248</v>
      </c>
      <c r="S660" s="9" t="n">
        <f aca="false">+P660*3</f>
        <v>2627.6484</v>
      </c>
      <c r="T660" s="9" t="n">
        <f aca="false">+P660*2</f>
        <v>1751.7656</v>
      </c>
      <c r="U660" s="9"/>
      <c r="V660" s="9" t="n">
        <f aca="false">SUM(R660:U660)</f>
        <v>18393.5388</v>
      </c>
      <c r="W660" s="20" t="n">
        <f aca="false">V660-T660</f>
        <v>16641.7732</v>
      </c>
      <c r="X660" s="43" t="n">
        <f aca="false">V660-S660-T660</f>
        <v>14014.1248</v>
      </c>
      <c r="Y660" s="9" t="s">
        <v>313</v>
      </c>
      <c r="Z660" s="20" t="s">
        <v>35</v>
      </c>
      <c r="AA660" s="20" t="s">
        <v>18</v>
      </c>
      <c r="AB660" s="20"/>
      <c r="AC660" s="20"/>
    </row>
    <row r="661" customFormat="false" ht="15.75" hidden="false" customHeight="true" outlineLevel="0" collapsed="false">
      <c r="A661" s="20" t="s">
        <v>150</v>
      </c>
      <c r="B661" s="143" t="s">
        <v>209</v>
      </c>
      <c r="C661" s="6"/>
      <c r="D661" s="9" t="s">
        <v>312</v>
      </c>
      <c r="E661" s="9" t="n">
        <v>5788606</v>
      </c>
      <c r="F661" s="9"/>
      <c r="G661" s="9" t="n">
        <v>20</v>
      </c>
      <c r="H661" s="145" t="s">
        <v>33</v>
      </c>
      <c r="I661" s="145" t="s">
        <v>283</v>
      </c>
      <c r="J661" s="145" t="n">
        <v>22</v>
      </c>
      <c r="K661" s="145" t="n">
        <v>0</v>
      </c>
      <c r="L661" s="9" t="n">
        <v>873</v>
      </c>
      <c r="M661" s="145" t="n">
        <f aca="false">+G661*0.095</f>
        <v>1.9</v>
      </c>
      <c r="N661" s="145" t="n">
        <f aca="false">+L661-M661</f>
        <v>871.1</v>
      </c>
      <c r="O661" s="145" t="n">
        <v>1.04</v>
      </c>
      <c r="P661" s="145" t="n">
        <f aca="false">+N661*O661</f>
        <v>905.944</v>
      </c>
      <c r="Q661" s="145" t="n">
        <v>16</v>
      </c>
      <c r="R661" s="145" t="n">
        <f aca="false">+P661*Q661</f>
        <v>14495.104</v>
      </c>
      <c r="S661" s="9" t="n">
        <f aca="false">+P661*3</f>
        <v>2717.832</v>
      </c>
      <c r="T661" s="9" t="n">
        <f aca="false">+P661*2</f>
        <v>1811.888</v>
      </c>
      <c r="U661" s="9"/>
      <c r="V661" s="9" t="n">
        <f aca="false">SUM(R661:U661)</f>
        <v>19024.824</v>
      </c>
      <c r="W661" s="20" t="n">
        <f aca="false">V661-T661</f>
        <v>17212.936</v>
      </c>
      <c r="X661" s="43" t="n">
        <f aca="false">V661-S661-T661</f>
        <v>14495.104</v>
      </c>
      <c r="Y661" s="9" t="s">
        <v>313</v>
      </c>
      <c r="Z661" s="20" t="s">
        <v>35</v>
      </c>
      <c r="AA661" s="20" t="s">
        <v>18</v>
      </c>
      <c r="AB661" s="20"/>
      <c r="AC661" s="20"/>
    </row>
    <row r="662" customFormat="false" ht="15.75" hidden="false" customHeight="true" outlineLevel="0" collapsed="false">
      <c r="A662" s="20" t="s">
        <v>150</v>
      </c>
      <c r="B662" s="143" t="s">
        <v>209</v>
      </c>
      <c r="C662" s="6"/>
      <c r="D662" s="9" t="s">
        <v>312</v>
      </c>
      <c r="E662" s="9" t="n">
        <v>5788607</v>
      </c>
      <c r="F662" s="9"/>
      <c r="G662" s="9" t="n">
        <v>20</v>
      </c>
      <c r="H662" s="145" t="s">
        <v>33</v>
      </c>
      <c r="I662" s="145" t="s">
        <v>283</v>
      </c>
      <c r="J662" s="145" t="n">
        <v>22</v>
      </c>
      <c r="K662" s="145" t="n">
        <v>0</v>
      </c>
      <c r="L662" s="9" t="n">
        <v>950</v>
      </c>
      <c r="M662" s="145" t="n">
        <f aca="false">+G662*0.095</f>
        <v>1.9</v>
      </c>
      <c r="N662" s="145" t="n">
        <f aca="false">+L662-M662</f>
        <v>948.1</v>
      </c>
      <c r="O662" s="145" t="n">
        <v>1.04</v>
      </c>
      <c r="P662" s="145" t="n">
        <f aca="false">+N662*O662</f>
        <v>986.024</v>
      </c>
      <c r="Q662" s="145" t="n">
        <v>16</v>
      </c>
      <c r="R662" s="145" t="n">
        <f aca="false">+P662*Q662</f>
        <v>15776.384</v>
      </c>
      <c r="S662" s="9" t="n">
        <f aca="false">+P662*3</f>
        <v>2958.072</v>
      </c>
      <c r="T662" s="9" t="n">
        <f aca="false">+P662*2</f>
        <v>1972.048</v>
      </c>
      <c r="U662" s="9"/>
      <c r="V662" s="9" t="n">
        <f aca="false">SUM(R662:U662)</f>
        <v>20706.504</v>
      </c>
      <c r="W662" s="20" t="n">
        <f aca="false">V662-T662</f>
        <v>18734.456</v>
      </c>
      <c r="X662" s="43" t="n">
        <f aca="false">V662-S662-T662</f>
        <v>15776.384</v>
      </c>
      <c r="Y662" s="9" t="s">
        <v>313</v>
      </c>
      <c r="Z662" s="20" t="s">
        <v>35</v>
      </c>
      <c r="AA662" s="20" t="s">
        <v>18</v>
      </c>
      <c r="AB662" s="20"/>
      <c r="AC662" s="20"/>
    </row>
    <row r="663" customFormat="false" ht="15.75" hidden="false" customHeight="true" outlineLevel="0" collapsed="false">
      <c r="A663" s="20" t="s">
        <v>150</v>
      </c>
      <c r="B663" s="143" t="s">
        <v>209</v>
      </c>
      <c r="C663" s="6"/>
      <c r="D663" s="9" t="s">
        <v>312</v>
      </c>
      <c r="E663" s="9" t="n">
        <v>5788608</v>
      </c>
      <c r="F663" s="9"/>
      <c r="G663" s="9" t="n">
        <v>20</v>
      </c>
      <c r="H663" s="145" t="s">
        <v>33</v>
      </c>
      <c r="I663" s="145" t="s">
        <v>283</v>
      </c>
      <c r="J663" s="145" t="n">
        <v>22</v>
      </c>
      <c r="K663" s="145" t="n">
        <v>0</v>
      </c>
      <c r="L663" s="9" t="n">
        <v>894</v>
      </c>
      <c r="M663" s="145" t="n">
        <f aca="false">+G663*0.095</f>
        <v>1.9</v>
      </c>
      <c r="N663" s="145" t="n">
        <f aca="false">+L663-M663</f>
        <v>892.1</v>
      </c>
      <c r="O663" s="145" t="n">
        <v>1.04</v>
      </c>
      <c r="P663" s="145" t="n">
        <f aca="false">+N663*O663</f>
        <v>927.784</v>
      </c>
      <c r="Q663" s="145" t="n">
        <v>16</v>
      </c>
      <c r="R663" s="145" t="n">
        <f aca="false">+P663*Q663</f>
        <v>14844.544</v>
      </c>
      <c r="S663" s="9" t="n">
        <f aca="false">+P663*3</f>
        <v>2783.352</v>
      </c>
      <c r="T663" s="9" t="n">
        <f aca="false">+P663*2</f>
        <v>1855.568</v>
      </c>
      <c r="U663" s="9"/>
      <c r="V663" s="9" t="n">
        <f aca="false">SUM(R663:U663)</f>
        <v>19483.464</v>
      </c>
      <c r="W663" s="20" t="n">
        <f aca="false">V663-T663</f>
        <v>17627.896</v>
      </c>
      <c r="X663" s="43" t="n">
        <f aca="false">V663-S663-T663</f>
        <v>14844.544</v>
      </c>
      <c r="Y663" s="9" t="s">
        <v>313</v>
      </c>
      <c r="Z663" s="20" t="s">
        <v>35</v>
      </c>
      <c r="AA663" s="20" t="s">
        <v>18</v>
      </c>
      <c r="AB663" s="20"/>
      <c r="AC663" s="20"/>
    </row>
    <row r="664" customFormat="false" ht="15.75" hidden="false" customHeight="true" outlineLevel="0" collapsed="false">
      <c r="A664" s="20" t="s">
        <v>150</v>
      </c>
      <c r="B664" s="143" t="s">
        <v>209</v>
      </c>
      <c r="C664" s="6"/>
      <c r="D664" s="9" t="s">
        <v>312</v>
      </c>
      <c r="E664" s="9" t="n">
        <v>5788609</v>
      </c>
      <c r="F664" s="9"/>
      <c r="G664" s="9" t="n">
        <v>20</v>
      </c>
      <c r="H664" s="145" t="s">
        <v>33</v>
      </c>
      <c r="I664" s="145" t="s">
        <v>283</v>
      </c>
      <c r="J664" s="145" t="n">
        <v>22</v>
      </c>
      <c r="K664" s="145" t="n">
        <v>0</v>
      </c>
      <c r="L664" s="9" t="n">
        <v>908</v>
      </c>
      <c r="M664" s="145" t="n">
        <f aca="false">+G664*0.095</f>
        <v>1.9</v>
      </c>
      <c r="N664" s="145" t="n">
        <f aca="false">+L664-M664</f>
        <v>906.1</v>
      </c>
      <c r="O664" s="145" t="n">
        <v>1.04</v>
      </c>
      <c r="P664" s="145" t="n">
        <f aca="false">+N664*O664</f>
        <v>942.344</v>
      </c>
      <c r="Q664" s="145" t="n">
        <v>16</v>
      </c>
      <c r="R664" s="145" t="n">
        <f aca="false">+P664*Q664</f>
        <v>15077.504</v>
      </c>
      <c r="S664" s="9" t="n">
        <f aca="false">+P664*3</f>
        <v>2827.032</v>
      </c>
      <c r="T664" s="9" t="n">
        <f aca="false">+P664*2</f>
        <v>1884.688</v>
      </c>
      <c r="U664" s="9"/>
      <c r="V664" s="9" t="n">
        <f aca="false">SUM(R664:U664)</f>
        <v>19789.224</v>
      </c>
      <c r="W664" s="20" t="n">
        <f aca="false">V664-T664</f>
        <v>17904.536</v>
      </c>
      <c r="X664" s="43" t="n">
        <f aca="false">V664-S664-T664</f>
        <v>15077.504</v>
      </c>
      <c r="Y664" s="9" t="s">
        <v>313</v>
      </c>
      <c r="Z664" s="20" t="s">
        <v>35</v>
      </c>
      <c r="AA664" s="20" t="s">
        <v>18</v>
      </c>
      <c r="AB664" s="20"/>
      <c r="AC664" s="20"/>
    </row>
    <row r="665" customFormat="false" ht="15.75" hidden="false" customHeight="true" outlineLevel="0" collapsed="false">
      <c r="A665" s="20" t="s">
        <v>150</v>
      </c>
      <c r="B665" s="143" t="s">
        <v>209</v>
      </c>
      <c r="C665" s="6"/>
      <c r="D665" s="9" t="s">
        <v>312</v>
      </c>
      <c r="E665" s="9" t="n">
        <v>5788610</v>
      </c>
      <c r="F665" s="9"/>
      <c r="G665" s="9" t="n">
        <v>20</v>
      </c>
      <c r="H665" s="145" t="s">
        <v>33</v>
      </c>
      <c r="I665" s="145" t="s">
        <v>283</v>
      </c>
      <c r="J665" s="145" t="n">
        <v>22</v>
      </c>
      <c r="K665" s="145" t="n">
        <v>0</v>
      </c>
      <c r="L665" s="9" t="n">
        <v>921</v>
      </c>
      <c r="M665" s="145" t="n">
        <f aca="false">+G665*0.095</f>
        <v>1.9</v>
      </c>
      <c r="N665" s="145" t="n">
        <f aca="false">+L665-M665</f>
        <v>919.1</v>
      </c>
      <c r="O665" s="145" t="n">
        <v>1.04</v>
      </c>
      <c r="P665" s="145" t="n">
        <f aca="false">+N665*O665</f>
        <v>955.864</v>
      </c>
      <c r="Q665" s="145" t="n">
        <v>16</v>
      </c>
      <c r="R665" s="145" t="n">
        <f aca="false">+P665*Q665</f>
        <v>15293.824</v>
      </c>
      <c r="S665" s="9" t="n">
        <f aca="false">+P665*3</f>
        <v>2867.592</v>
      </c>
      <c r="T665" s="9" t="n">
        <f aca="false">+P665*2</f>
        <v>1911.728</v>
      </c>
      <c r="U665" s="9"/>
      <c r="V665" s="9" t="n">
        <f aca="false">SUM(R665:U665)</f>
        <v>20073.144</v>
      </c>
      <c r="W665" s="20" t="n">
        <f aca="false">V665-T665</f>
        <v>18161.416</v>
      </c>
      <c r="X665" s="43" t="n">
        <f aca="false">V665-S665-T665</f>
        <v>15293.824</v>
      </c>
      <c r="Y665" s="9" t="s">
        <v>313</v>
      </c>
      <c r="Z665" s="20" t="s">
        <v>35</v>
      </c>
      <c r="AA665" s="20" t="s">
        <v>18</v>
      </c>
      <c r="AB665" s="20"/>
      <c r="AC665" s="20"/>
    </row>
    <row r="666" customFormat="false" ht="15.75" hidden="false" customHeight="true" outlineLevel="0" collapsed="false">
      <c r="A666" s="20" t="s">
        <v>150</v>
      </c>
      <c r="B666" s="143" t="s">
        <v>209</v>
      </c>
      <c r="C666" s="6"/>
      <c r="D666" s="9" t="s">
        <v>312</v>
      </c>
      <c r="E666" s="9" t="n">
        <v>5788611</v>
      </c>
      <c r="F666" s="9"/>
      <c r="G666" s="9" t="n">
        <v>20</v>
      </c>
      <c r="H666" s="145" t="s">
        <v>33</v>
      </c>
      <c r="I666" s="145" t="s">
        <v>283</v>
      </c>
      <c r="J666" s="145" t="n">
        <v>22</v>
      </c>
      <c r="K666" s="145" t="n">
        <v>0</v>
      </c>
      <c r="L666" s="9" t="n">
        <v>938</v>
      </c>
      <c r="M666" s="145" t="n">
        <f aca="false">+G666*0.095</f>
        <v>1.9</v>
      </c>
      <c r="N666" s="145" t="n">
        <f aca="false">+L666-M666</f>
        <v>936.1</v>
      </c>
      <c r="O666" s="145" t="n">
        <v>1.04</v>
      </c>
      <c r="P666" s="145" t="n">
        <f aca="false">+N666*O666</f>
        <v>973.544</v>
      </c>
      <c r="Q666" s="145" t="n">
        <v>16</v>
      </c>
      <c r="R666" s="145" t="n">
        <f aca="false">+P666*Q666</f>
        <v>15576.704</v>
      </c>
      <c r="S666" s="9" t="n">
        <f aca="false">+P666*3</f>
        <v>2920.632</v>
      </c>
      <c r="T666" s="9" t="n">
        <f aca="false">+P666*2</f>
        <v>1947.088</v>
      </c>
      <c r="U666" s="9"/>
      <c r="V666" s="9" t="n">
        <f aca="false">SUM(R666:U666)</f>
        <v>20444.424</v>
      </c>
      <c r="W666" s="20" t="n">
        <f aca="false">V666-T666</f>
        <v>18497.336</v>
      </c>
      <c r="X666" s="43" t="n">
        <f aca="false">V666-S666-T666</f>
        <v>15576.704</v>
      </c>
      <c r="Y666" s="9" t="s">
        <v>313</v>
      </c>
      <c r="Z666" s="20" t="s">
        <v>35</v>
      </c>
      <c r="AA666" s="20" t="s">
        <v>18</v>
      </c>
      <c r="AB666" s="20"/>
      <c r="AC666" s="20"/>
    </row>
    <row r="667" customFormat="false" ht="15.75" hidden="false" customHeight="true" outlineLevel="0" collapsed="false">
      <c r="A667" s="20" t="s">
        <v>150</v>
      </c>
      <c r="B667" s="143" t="s">
        <v>209</v>
      </c>
      <c r="C667" s="6"/>
      <c r="D667" s="9" t="s">
        <v>312</v>
      </c>
      <c r="E667" s="9" t="n">
        <v>5788612</v>
      </c>
      <c r="F667" s="9"/>
      <c r="G667" s="9" t="n">
        <v>20</v>
      </c>
      <c r="H667" s="145" t="s">
        <v>33</v>
      </c>
      <c r="I667" s="145" t="s">
        <v>283</v>
      </c>
      <c r="J667" s="145" t="n">
        <v>22</v>
      </c>
      <c r="K667" s="145" t="n">
        <v>0</v>
      </c>
      <c r="L667" s="9" t="n">
        <v>883</v>
      </c>
      <c r="M667" s="145" t="n">
        <f aca="false">+G667*0.095</f>
        <v>1.9</v>
      </c>
      <c r="N667" s="145" t="n">
        <f aca="false">+L667-M667</f>
        <v>881.1</v>
      </c>
      <c r="O667" s="145" t="n">
        <v>1.04</v>
      </c>
      <c r="P667" s="145" t="n">
        <f aca="false">+N667*O667</f>
        <v>916.344</v>
      </c>
      <c r="Q667" s="145" t="n">
        <v>16</v>
      </c>
      <c r="R667" s="145" t="n">
        <f aca="false">+P667*Q667</f>
        <v>14661.504</v>
      </c>
      <c r="S667" s="9" t="n">
        <f aca="false">+P667*3</f>
        <v>2749.032</v>
      </c>
      <c r="T667" s="9" t="n">
        <f aca="false">+P667*2</f>
        <v>1832.688</v>
      </c>
      <c r="U667" s="9"/>
      <c r="V667" s="9" t="n">
        <f aca="false">SUM(R667:U667)</f>
        <v>19243.224</v>
      </c>
      <c r="W667" s="20" t="n">
        <f aca="false">V667-T667</f>
        <v>17410.536</v>
      </c>
      <c r="X667" s="43" t="n">
        <f aca="false">V667-S667-T667</f>
        <v>14661.504</v>
      </c>
      <c r="Y667" s="9" t="s">
        <v>313</v>
      </c>
      <c r="Z667" s="20" t="s">
        <v>35</v>
      </c>
      <c r="AA667" s="20" t="s">
        <v>18</v>
      </c>
      <c r="AB667" s="20"/>
      <c r="AC667" s="20"/>
    </row>
    <row r="668" customFormat="false" ht="15.75" hidden="false" customHeight="true" outlineLevel="0" collapsed="false">
      <c r="A668" s="20" t="s">
        <v>150</v>
      </c>
      <c r="B668" s="143" t="s">
        <v>209</v>
      </c>
      <c r="C668" s="6"/>
      <c r="D668" s="9" t="s">
        <v>312</v>
      </c>
      <c r="E668" s="9" t="n">
        <v>5788613</v>
      </c>
      <c r="F668" s="9"/>
      <c r="G668" s="9" t="n">
        <v>11</v>
      </c>
      <c r="H668" s="145" t="s">
        <v>33</v>
      </c>
      <c r="I668" s="145" t="s">
        <v>283</v>
      </c>
      <c r="J668" s="145" t="n">
        <v>14</v>
      </c>
      <c r="K668" s="145" t="n">
        <v>0</v>
      </c>
      <c r="L668" s="9" t="n">
        <v>456</v>
      </c>
      <c r="M668" s="145" t="n">
        <f aca="false">+G668*0.095</f>
        <v>1.045</v>
      </c>
      <c r="N668" s="145" t="n">
        <f aca="false">+L668-M668</f>
        <v>454.955</v>
      </c>
      <c r="O668" s="145" t="n">
        <v>1</v>
      </c>
      <c r="P668" s="145" t="n">
        <f aca="false">+N668*O668</f>
        <v>454.955</v>
      </c>
      <c r="Q668" s="145" t="n">
        <v>19</v>
      </c>
      <c r="R668" s="145" t="n">
        <f aca="false">+P668*Q668</f>
        <v>8644.145</v>
      </c>
      <c r="S668" s="9" t="n">
        <f aca="false">+P668*4</f>
        <v>1819.82</v>
      </c>
      <c r="T668" s="9" t="n">
        <f aca="false">+P668*2</f>
        <v>909.91</v>
      </c>
      <c r="U668" s="9"/>
      <c r="V668" s="9" t="n">
        <f aca="false">SUM(R668:U668)</f>
        <v>11373.875</v>
      </c>
      <c r="W668" s="20" t="n">
        <f aca="false">V668-T668</f>
        <v>10463.965</v>
      </c>
      <c r="X668" s="43" t="n">
        <f aca="false">V668-S668-T668</f>
        <v>8644.145</v>
      </c>
      <c r="Y668" s="9" t="s">
        <v>313</v>
      </c>
      <c r="Z668" s="20" t="s">
        <v>35</v>
      </c>
      <c r="AA668" s="20" t="s">
        <v>18</v>
      </c>
      <c r="AB668" s="20"/>
      <c r="AC668" s="20"/>
    </row>
    <row r="669" customFormat="false" ht="15.75" hidden="false" customHeight="true" outlineLevel="0" collapsed="false">
      <c r="A669" s="20" t="s">
        <v>150</v>
      </c>
      <c r="B669" s="143" t="s">
        <v>209</v>
      </c>
      <c r="C669" s="6"/>
      <c r="D669" s="9" t="s">
        <v>312</v>
      </c>
      <c r="E669" s="9" t="n">
        <v>5788614</v>
      </c>
      <c r="F669" s="9"/>
      <c r="G669" s="9" t="n">
        <v>11</v>
      </c>
      <c r="H669" s="145" t="s">
        <v>33</v>
      </c>
      <c r="I669" s="145" t="s">
        <v>283</v>
      </c>
      <c r="J669" s="145" t="n">
        <v>22</v>
      </c>
      <c r="K669" s="145" t="n">
        <v>0</v>
      </c>
      <c r="L669" s="9" t="n">
        <v>479</v>
      </c>
      <c r="M669" s="145" t="n">
        <f aca="false">+G669*0.095</f>
        <v>1.045</v>
      </c>
      <c r="N669" s="145" t="n">
        <f aca="false">+L669-M669</f>
        <v>477.955</v>
      </c>
      <c r="O669" s="145" t="n">
        <v>1.04</v>
      </c>
      <c r="P669" s="145" t="n">
        <f aca="false">+N669*O669</f>
        <v>497.0732</v>
      </c>
      <c r="Q669" s="145" t="n">
        <v>16</v>
      </c>
      <c r="R669" s="145" t="n">
        <f aca="false">+P669*Q669</f>
        <v>7953.1712</v>
      </c>
      <c r="S669" s="9" t="n">
        <f aca="false">+P669*3</f>
        <v>1491.2196</v>
      </c>
      <c r="T669" s="9" t="n">
        <f aca="false">+P669*2</f>
        <v>994.1464</v>
      </c>
      <c r="U669" s="9"/>
      <c r="V669" s="9" t="n">
        <f aca="false">SUM(R669:U669)</f>
        <v>10438.5372</v>
      </c>
      <c r="W669" s="20" t="n">
        <f aca="false">V669-T669</f>
        <v>9444.3908</v>
      </c>
      <c r="X669" s="43" t="n">
        <f aca="false">V669-S669-T669</f>
        <v>7953.1712</v>
      </c>
      <c r="Y669" s="9" t="s">
        <v>313</v>
      </c>
      <c r="Z669" s="20" t="s">
        <v>35</v>
      </c>
      <c r="AA669" s="20" t="s">
        <v>18</v>
      </c>
      <c r="AB669" s="20"/>
      <c r="AC669" s="20"/>
    </row>
    <row r="670" customFormat="false" ht="15.75" hidden="false" customHeight="true" outlineLevel="0" collapsed="false">
      <c r="A670" s="20" t="s">
        <v>150</v>
      </c>
      <c r="B670" s="143" t="s">
        <v>209</v>
      </c>
      <c r="C670" s="6"/>
      <c r="D670" s="9" t="s">
        <v>312</v>
      </c>
      <c r="E670" s="9" t="n">
        <v>5788615</v>
      </c>
      <c r="F670" s="9"/>
      <c r="G670" s="9" t="n">
        <v>17</v>
      </c>
      <c r="H670" s="145" t="s">
        <v>33</v>
      </c>
      <c r="I670" s="145" t="s">
        <v>283</v>
      </c>
      <c r="J670" s="145" t="n">
        <v>22</v>
      </c>
      <c r="K670" s="145" t="n">
        <v>0</v>
      </c>
      <c r="L670" s="9" t="n">
        <v>725</v>
      </c>
      <c r="M670" s="145" t="n">
        <f aca="false">+G670*0.095</f>
        <v>1.615</v>
      </c>
      <c r="N670" s="145" t="n">
        <f aca="false">+L670-M670</f>
        <v>723.385</v>
      </c>
      <c r="O670" s="145" t="n">
        <v>1.04</v>
      </c>
      <c r="P670" s="145" t="n">
        <f aca="false">+N670*O670</f>
        <v>752.3204</v>
      </c>
      <c r="Q670" s="145" t="n">
        <v>16</v>
      </c>
      <c r="R670" s="145" t="n">
        <f aca="false">+P670*Q670</f>
        <v>12037.1264</v>
      </c>
      <c r="S670" s="9" t="n">
        <f aca="false">+P670*3</f>
        <v>2256.9612</v>
      </c>
      <c r="T670" s="9" t="n">
        <f aca="false">+P670*2</f>
        <v>1504.6408</v>
      </c>
      <c r="U670" s="9"/>
      <c r="V670" s="9" t="n">
        <f aca="false">SUM(R670:U670)</f>
        <v>15798.7284</v>
      </c>
      <c r="W670" s="20" t="n">
        <f aca="false">V670-T670</f>
        <v>14294.0876</v>
      </c>
      <c r="X670" s="43" t="n">
        <f aca="false">V670-S670-T670</f>
        <v>12037.1264</v>
      </c>
      <c r="Y670" s="9" t="s">
        <v>313</v>
      </c>
      <c r="Z670" s="20" t="s">
        <v>35</v>
      </c>
      <c r="AA670" s="20" t="s">
        <v>18</v>
      </c>
      <c r="AB670" s="20"/>
      <c r="AC670" s="20"/>
    </row>
    <row r="671" customFormat="false" ht="15.75" hidden="false" customHeight="true" outlineLevel="0" collapsed="false">
      <c r="A671" s="20" t="s">
        <v>150</v>
      </c>
      <c r="B671" s="143" t="s">
        <v>209</v>
      </c>
      <c r="C671" s="6"/>
      <c r="D671" s="9" t="s">
        <v>312</v>
      </c>
      <c r="E671" s="9" t="n">
        <v>5788616</v>
      </c>
      <c r="F671" s="9"/>
      <c r="G671" s="9" t="n">
        <v>14</v>
      </c>
      <c r="H671" s="145" t="s">
        <v>33</v>
      </c>
      <c r="I671" s="145" t="s">
        <v>283</v>
      </c>
      <c r="J671" s="145" t="n">
        <v>22</v>
      </c>
      <c r="K671" s="145" t="n">
        <v>0</v>
      </c>
      <c r="L671" s="9" t="n">
        <v>596</v>
      </c>
      <c r="M671" s="145" t="n">
        <f aca="false">+G671*0.095</f>
        <v>1.33</v>
      </c>
      <c r="N671" s="145" t="n">
        <f aca="false">+L671-M671</f>
        <v>594.67</v>
      </c>
      <c r="O671" s="145" t="n">
        <v>1.04</v>
      </c>
      <c r="P671" s="145" t="n">
        <f aca="false">+N671*O671</f>
        <v>618.4568</v>
      </c>
      <c r="Q671" s="145" t="n">
        <v>16</v>
      </c>
      <c r="R671" s="145" t="n">
        <f aca="false">+P671*Q671</f>
        <v>9895.3088</v>
      </c>
      <c r="S671" s="9" t="n">
        <f aca="false">+P671*3</f>
        <v>1855.3704</v>
      </c>
      <c r="T671" s="9" t="n">
        <f aca="false">+P671*2</f>
        <v>1236.9136</v>
      </c>
      <c r="U671" s="9"/>
      <c r="V671" s="9" t="n">
        <f aca="false">SUM(R671:U671)</f>
        <v>12987.5928</v>
      </c>
      <c r="W671" s="20" t="n">
        <f aca="false">V671-T671</f>
        <v>11750.6792</v>
      </c>
      <c r="X671" s="43" t="n">
        <f aca="false">V671-S671-T671</f>
        <v>9895.3088</v>
      </c>
      <c r="Y671" s="9" t="s">
        <v>313</v>
      </c>
      <c r="Z671" s="20" t="s">
        <v>35</v>
      </c>
      <c r="AA671" s="20" t="s">
        <v>18</v>
      </c>
      <c r="AB671" s="20"/>
      <c r="AC671" s="20"/>
    </row>
    <row r="672" customFormat="false" ht="15.75" hidden="false" customHeight="true" outlineLevel="0" collapsed="false">
      <c r="A672" s="20" t="s">
        <v>150</v>
      </c>
      <c r="B672" s="143" t="s">
        <v>209</v>
      </c>
      <c r="C672" s="6"/>
      <c r="D672" s="9" t="s">
        <v>312</v>
      </c>
      <c r="E672" s="9" t="n">
        <v>5788617</v>
      </c>
      <c r="F672" s="9"/>
      <c r="G672" s="9" t="n">
        <v>5</v>
      </c>
      <c r="H672" s="145" t="s">
        <v>33</v>
      </c>
      <c r="I672" s="145" t="s">
        <v>283</v>
      </c>
      <c r="J672" s="145" t="n">
        <v>22</v>
      </c>
      <c r="K672" s="145" t="n">
        <v>0</v>
      </c>
      <c r="L672" s="9" t="n">
        <v>217</v>
      </c>
      <c r="M672" s="145" t="n">
        <f aca="false">+G672*0.095</f>
        <v>0.475</v>
      </c>
      <c r="N672" s="145" t="n">
        <f aca="false">+L672-M672</f>
        <v>216.525</v>
      </c>
      <c r="O672" s="145" t="n">
        <v>1.04</v>
      </c>
      <c r="P672" s="145" t="n">
        <f aca="false">+N672*O672</f>
        <v>225.186</v>
      </c>
      <c r="Q672" s="145" t="n">
        <v>16</v>
      </c>
      <c r="R672" s="145" t="n">
        <f aca="false">+P672*Q672</f>
        <v>3602.976</v>
      </c>
      <c r="S672" s="9" t="n">
        <f aca="false">+P672*3</f>
        <v>675.558</v>
      </c>
      <c r="T672" s="9" t="n">
        <f aca="false">+P672*2</f>
        <v>450.372</v>
      </c>
      <c r="U672" s="9"/>
      <c r="V672" s="9" t="n">
        <f aca="false">SUM(R672:U672)</f>
        <v>4728.906</v>
      </c>
      <c r="W672" s="20" t="n">
        <f aca="false">V672-T672</f>
        <v>4278.534</v>
      </c>
      <c r="X672" s="43" t="n">
        <f aca="false">V672-S672-T672</f>
        <v>3602.976</v>
      </c>
      <c r="Y672" s="9" t="s">
        <v>313</v>
      </c>
      <c r="Z672" s="20" t="s">
        <v>35</v>
      </c>
      <c r="AA672" s="20" t="s">
        <v>18</v>
      </c>
      <c r="AB672" s="20"/>
      <c r="AC672" s="20"/>
    </row>
    <row r="673" customFormat="false" ht="15.75" hidden="false" customHeight="true" outlineLevel="0" collapsed="false">
      <c r="A673" s="20" t="s">
        <v>150</v>
      </c>
      <c r="B673" s="143" t="s">
        <v>209</v>
      </c>
      <c r="C673" s="6"/>
      <c r="D673" s="9" t="s">
        <v>312</v>
      </c>
      <c r="E673" s="9" t="n">
        <v>5788618</v>
      </c>
      <c r="F673" s="9"/>
      <c r="G673" s="9" t="n">
        <v>3</v>
      </c>
      <c r="H673" s="145" t="s">
        <v>33</v>
      </c>
      <c r="I673" s="145" t="s">
        <v>283</v>
      </c>
      <c r="J673" s="145" t="n">
        <v>22</v>
      </c>
      <c r="K673" s="145" t="n">
        <v>0</v>
      </c>
      <c r="L673" s="9" t="n">
        <v>131</v>
      </c>
      <c r="M673" s="145" t="n">
        <f aca="false">+G673*0.095</f>
        <v>0.285</v>
      </c>
      <c r="N673" s="145" t="n">
        <f aca="false">+L673-M673</f>
        <v>130.715</v>
      </c>
      <c r="O673" s="145" t="n">
        <v>1.04</v>
      </c>
      <c r="P673" s="145" t="n">
        <f aca="false">+N673*O673</f>
        <v>135.9436</v>
      </c>
      <c r="Q673" s="145" t="n">
        <v>16</v>
      </c>
      <c r="R673" s="145" t="n">
        <f aca="false">+P673*Q673</f>
        <v>2175.0976</v>
      </c>
      <c r="S673" s="9" t="n">
        <f aca="false">+P673*3</f>
        <v>407.8308</v>
      </c>
      <c r="T673" s="9" t="n">
        <f aca="false">+P673*2</f>
        <v>271.8872</v>
      </c>
      <c r="U673" s="9"/>
      <c r="V673" s="9" t="n">
        <f aca="false">SUM(R673:U673)</f>
        <v>2854.8156</v>
      </c>
      <c r="W673" s="20" t="n">
        <f aca="false">V673-T673</f>
        <v>2582.9284</v>
      </c>
      <c r="X673" s="43" t="n">
        <f aca="false">V673-S673-T673</f>
        <v>2175.0976</v>
      </c>
      <c r="Y673" s="9" t="s">
        <v>313</v>
      </c>
      <c r="Z673" s="20" t="s">
        <v>35</v>
      </c>
      <c r="AA673" s="20" t="s">
        <v>18</v>
      </c>
      <c r="AB673" s="20"/>
      <c r="AC673" s="20"/>
    </row>
    <row r="674" customFormat="false" ht="15.75" hidden="false" customHeight="true" outlineLevel="0" collapsed="false">
      <c r="A674" s="20" t="s">
        <v>150</v>
      </c>
      <c r="B674" s="143" t="s">
        <v>209</v>
      </c>
      <c r="C674" s="6"/>
      <c r="D674" s="9" t="s">
        <v>312</v>
      </c>
      <c r="E674" s="9" t="n">
        <v>5788619</v>
      </c>
      <c r="F674" s="9"/>
      <c r="G674" s="9" t="n">
        <v>20</v>
      </c>
      <c r="H674" s="145" t="s">
        <v>33</v>
      </c>
      <c r="I674" s="145" t="s">
        <v>283</v>
      </c>
      <c r="J674" s="145" t="n">
        <v>22</v>
      </c>
      <c r="K674" s="145" t="n">
        <v>0</v>
      </c>
      <c r="L674" s="9" t="n">
        <v>853</v>
      </c>
      <c r="M674" s="145" t="n">
        <f aca="false">+G674*0.095</f>
        <v>1.9</v>
      </c>
      <c r="N674" s="145" t="n">
        <f aca="false">+L674-M674</f>
        <v>851.1</v>
      </c>
      <c r="O674" s="145" t="n">
        <v>1.04</v>
      </c>
      <c r="P674" s="145" t="n">
        <f aca="false">+N674*O674</f>
        <v>885.144</v>
      </c>
      <c r="Q674" s="145" t="n">
        <v>16</v>
      </c>
      <c r="R674" s="145" t="n">
        <f aca="false">+P674*Q674</f>
        <v>14162.304</v>
      </c>
      <c r="S674" s="9" t="n">
        <f aca="false">+P674*3</f>
        <v>2655.432</v>
      </c>
      <c r="T674" s="9" t="n">
        <f aca="false">+P674*2</f>
        <v>1770.288</v>
      </c>
      <c r="U674" s="9"/>
      <c r="V674" s="9" t="n">
        <f aca="false">SUM(R674:U674)</f>
        <v>18588.024</v>
      </c>
      <c r="W674" s="20" t="n">
        <f aca="false">V674-T674</f>
        <v>16817.736</v>
      </c>
      <c r="X674" s="43" t="n">
        <f aca="false">V674-S674-T674</f>
        <v>14162.304</v>
      </c>
      <c r="Y674" s="9" t="s">
        <v>313</v>
      </c>
      <c r="Z674" s="20" t="s">
        <v>35</v>
      </c>
      <c r="AA674" s="20" t="s">
        <v>18</v>
      </c>
      <c r="AB674" s="20"/>
      <c r="AC674" s="20"/>
    </row>
    <row r="675" customFormat="false" ht="15.75" hidden="false" customHeight="true" outlineLevel="0" collapsed="false">
      <c r="A675" s="20" t="s">
        <v>150</v>
      </c>
      <c r="B675" s="143" t="s">
        <v>209</v>
      </c>
      <c r="C675" s="6"/>
      <c r="D675" s="9" t="s">
        <v>312</v>
      </c>
      <c r="E675" s="9" t="n">
        <v>5788620</v>
      </c>
      <c r="F675" s="9"/>
      <c r="G675" s="9" t="n">
        <v>6</v>
      </c>
      <c r="H675" s="145" t="s">
        <v>33</v>
      </c>
      <c r="I675" s="145" t="s">
        <v>283</v>
      </c>
      <c r="J675" s="145" t="n">
        <v>22</v>
      </c>
      <c r="K675" s="145" t="n">
        <v>0</v>
      </c>
      <c r="L675" s="9" t="n">
        <v>238</v>
      </c>
      <c r="M675" s="145" t="n">
        <f aca="false">+G675*0.095</f>
        <v>0.57</v>
      </c>
      <c r="N675" s="145" t="n">
        <f aca="false">+L675-M675</f>
        <v>237.43</v>
      </c>
      <c r="O675" s="145" t="n">
        <v>1.04</v>
      </c>
      <c r="P675" s="145" t="n">
        <f aca="false">+N675*O675</f>
        <v>246.9272</v>
      </c>
      <c r="Q675" s="145" t="n">
        <v>16</v>
      </c>
      <c r="R675" s="145" t="n">
        <f aca="false">+P675*Q675</f>
        <v>3950.8352</v>
      </c>
      <c r="S675" s="9" t="n">
        <f aca="false">+P675*3</f>
        <v>740.7816</v>
      </c>
      <c r="T675" s="9" t="n">
        <f aca="false">+P675*2</f>
        <v>493.8544</v>
      </c>
      <c r="U675" s="9"/>
      <c r="V675" s="9" t="n">
        <f aca="false">SUM(R675:U675)</f>
        <v>5185.4712</v>
      </c>
      <c r="W675" s="20" t="n">
        <f aca="false">V675-T675</f>
        <v>4691.6168</v>
      </c>
      <c r="X675" s="43" t="n">
        <f aca="false">V675-S675-T675</f>
        <v>3950.8352</v>
      </c>
      <c r="Y675" s="9" t="s">
        <v>313</v>
      </c>
      <c r="Z675" s="20" t="s">
        <v>35</v>
      </c>
      <c r="AA675" s="20" t="s">
        <v>18</v>
      </c>
      <c r="AB675" s="20"/>
      <c r="AC675" s="20"/>
    </row>
    <row r="676" customFormat="false" ht="15.75" hidden="false" customHeight="true" outlineLevel="0" collapsed="false">
      <c r="A676" s="20" t="s">
        <v>150</v>
      </c>
      <c r="B676" s="143" t="s">
        <v>209</v>
      </c>
      <c r="C676" s="6"/>
      <c r="D676" s="9" t="s">
        <v>312</v>
      </c>
      <c r="E676" s="9" t="n">
        <v>5788621</v>
      </c>
      <c r="F676" s="9"/>
      <c r="G676" s="9" t="n">
        <v>20</v>
      </c>
      <c r="H676" s="145" t="s">
        <v>33</v>
      </c>
      <c r="I676" s="145" t="s">
        <v>283</v>
      </c>
      <c r="J676" s="145" t="n">
        <v>22</v>
      </c>
      <c r="K676" s="145" t="n">
        <v>0</v>
      </c>
      <c r="L676" s="9" t="n">
        <v>1061</v>
      </c>
      <c r="M676" s="145" t="n">
        <f aca="false">+G676*0.095</f>
        <v>1.9</v>
      </c>
      <c r="N676" s="145" t="n">
        <f aca="false">+L676-M676</f>
        <v>1059.1</v>
      </c>
      <c r="O676" s="145" t="n">
        <v>1.04</v>
      </c>
      <c r="P676" s="145" t="n">
        <f aca="false">+N676*O676</f>
        <v>1101.464</v>
      </c>
      <c r="Q676" s="145" t="n">
        <v>16</v>
      </c>
      <c r="R676" s="145" t="n">
        <f aca="false">+P676*Q676</f>
        <v>17623.424</v>
      </c>
      <c r="S676" s="9" t="n">
        <f aca="false">+P676*3</f>
        <v>3304.392</v>
      </c>
      <c r="T676" s="9" t="n">
        <v>2000</v>
      </c>
      <c r="U676" s="9"/>
      <c r="V676" s="9" t="n">
        <f aca="false">SUM(R676:U676)</f>
        <v>22927.816</v>
      </c>
      <c r="W676" s="20" t="n">
        <f aca="false">V676-T676</f>
        <v>20927.816</v>
      </c>
      <c r="X676" s="43" t="n">
        <f aca="false">V676-S676-T676</f>
        <v>17623.424</v>
      </c>
      <c r="Y676" s="9" t="s">
        <v>313</v>
      </c>
      <c r="Z676" s="20" t="s">
        <v>35</v>
      </c>
      <c r="AA676" s="20" t="s">
        <v>18</v>
      </c>
      <c r="AB676" s="20"/>
      <c r="AC676" s="20"/>
    </row>
    <row r="677" customFormat="false" ht="15.75" hidden="false" customHeight="true" outlineLevel="0" collapsed="false">
      <c r="A677" s="20" t="s">
        <v>150</v>
      </c>
      <c r="B677" s="143" t="s">
        <v>209</v>
      </c>
      <c r="C677" s="6"/>
      <c r="D677" s="9" t="s">
        <v>312</v>
      </c>
      <c r="E677" s="9" t="n">
        <v>5788622</v>
      </c>
      <c r="F677" s="9"/>
      <c r="G677" s="9" t="n">
        <v>20</v>
      </c>
      <c r="H677" s="145" t="s">
        <v>33</v>
      </c>
      <c r="I677" s="145" t="s">
        <v>283</v>
      </c>
      <c r="J677" s="145" t="n">
        <v>22</v>
      </c>
      <c r="K677" s="145" t="n">
        <v>0</v>
      </c>
      <c r="L677" s="9" t="n">
        <v>1084</v>
      </c>
      <c r="M677" s="145" t="n">
        <f aca="false">+G677*0.095</f>
        <v>1.9</v>
      </c>
      <c r="N677" s="145" t="n">
        <f aca="false">+L677-M677</f>
        <v>1082.1</v>
      </c>
      <c r="O677" s="145" t="n">
        <v>1.04</v>
      </c>
      <c r="P677" s="145" t="n">
        <f aca="false">+N677*O677</f>
        <v>1125.384</v>
      </c>
      <c r="Q677" s="145" t="n">
        <v>16</v>
      </c>
      <c r="R677" s="145" t="n">
        <f aca="false">+P677*Q677</f>
        <v>18006.144</v>
      </c>
      <c r="S677" s="9" t="n">
        <f aca="false">+P677*3</f>
        <v>3376.152</v>
      </c>
      <c r="T677" s="9" t="n">
        <v>2000</v>
      </c>
      <c r="U677" s="9"/>
      <c r="V677" s="9" t="n">
        <f aca="false">SUM(R677:U677)</f>
        <v>23382.296</v>
      </c>
      <c r="W677" s="20" t="n">
        <f aca="false">V677-T677</f>
        <v>21382.296</v>
      </c>
      <c r="X677" s="43" t="n">
        <f aca="false">V677-S677-T677</f>
        <v>18006.144</v>
      </c>
      <c r="Y677" s="9" t="s">
        <v>313</v>
      </c>
      <c r="Z677" s="20" t="s">
        <v>35</v>
      </c>
      <c r="AA677" s="20" t="s">
        <v>18</v>
      </c>
      <c r="AB677" s="20"/>
      <c r="AC677" s="20"/>
    </row>
    <row r="678" customFormat="false" ht="15.75" hidden="false" customHeight="true" outlineLevel="0" collapsed="false">
      <c r="A678" s="20" t="s">
        <v>150</v>
      </c>
      <c r="B678" s="143" t="s">
        <v>209</v>
      </c>
      <c r="C678" s="6"/>
      <c r="D678" s="9" t="s">
        <v>312</v>
      </c>
      <c r="E678" s="9" t="n">
        <v>5788623</v>
      </c>
      <c r="F678" s="9"/>
      <c r="G678" s="9" t="n">
        <v>7</v>
      </c>
      <c r="H678" s="145" t="s">
        <v>33</v>
      </c>
      <c r="I678" s="145" t="s">
        <v>283</v>
      </c>
      <c r="J678" s="145" t="n">
        <v>22</v>
      </c>
      <c r="K678" s="145" t="n">
        <v>0</v>
      </c>
      <c r="L678" s="9" t="n">
        <v>372</v>
      </c>
      <c r="M678" s="145" t="n">
        <f aca="false">+G678*0.095</f>
        <v>0.665</v>
      </c>
      <c r="N678" s="145" t="n">
        <f aca="false">+L678-M678</f>
        <v>371.335</v>
      </c>
      <c r="O678" s="145" t="n">
        <v>1.04</v>
      </c>
      <c r="P678" s="145" t="n">
        <f aca="false">+N678*O678</f>
        <v>386.1884</v>
      </c>
      <c r="Q678" s="145" t="n">
        <v>16</v>
      </c>
      <c r="R678" s="145" t="n">
        <f aca="false">+P678*Q678</f>
        <v>6179.0144</v>
      </c>
      <c r="S678" s="9" t="n">
        <f aca="false">+P678*3</f>
        <v>1158.5652</v>
      </c>
      <c r="T678" s="9" t="n">
        <f aca="false">+P678*2</f>
        <v>772.3768</v>
      </c>
      <c r="U678" s="9"/>
      <c r="V678" s="9" t="n">
        <f aca="false">SUM(R678:U678)</f>
        <v>8109.9564</v>
      </c>
      <c r="W678" s="20" t="n">
        <f aca="false">V678-T678</f>
        <v>7337.5796</v>
      </c>
      <c r="X678" s="43" t="n">
        <f aca="false">V678-S678-T678</f>
        <v>6179.0144</v>
      </c>
      <c r="Y678" s="9" t="s">
        <v>313</v>
      </c>
      <c r="Z678" s="20" t="s">
        <v>35</v>
      </c>
      <c r="AA678" s="20" t="s">
        <v>18</v>
      </c>
      <c r="AB678" s="20"/>
      <c r="AC678" s="20"/>
    </row>
    <row r="679" customFormat="false" ht="15.75" hidden="false" customHeight="true" outlineLevel="0" collapsed="false">
      <c r="A679" s="20" t="s">
        <v>150</v>
      </c>
      <c r="B679" s="143" t="s">
        <v>209</v>
      </c>
      <c r="C679" s="6"/>
      <c r="D679" s="9" t="s">
        <v>312</v>
      </c>
      <c r="E679" s="9" t="n">
        <v>5788624</v>
      </c>
      <c r="F679" s="9"/>
      <c r="G679" s="9" t="n">
        <v>20</v>
      </c>
      <c r="H679" s="145" t="s">
        <v>33</v>
      </c>
      <c r="I679" s="145" t="s">
        <v>283</v>
      </c>
      <c r="J679" s="145" t="n">
        <v>22</v>
      </c>
      <c r="K679" s="145" t="n">
        <v>0</v>
      </c>
      <c r="L679" s="9" t="n">
        <v>908</v>
      </c>
      <c r="M679" s="145" t="n">
        <f aca="false">+G679*0.095</f>
        <v>1.9</v>
      </c>
      <c r="N679" s="145" t="n">
        <f aca="false">+L679-M679</f>
        <v>906.1</v>
      </c>
      <c r="O679" s="145" t="n">
        <v>1.04</v>
      </c>
      <c r="P679" s="145" t="n">
        <f aca="false">+N679*O679</f>
        <v>942.344</v>
      </c>
      <c r="Q679" s="145" t="n">
        <v>16</v>
      </c>
      <c r="R679" s="145" t="n">
        <f aca="false">+P679*Q679</f>
        <v>15077.504</v>
      </c>
      <c r="S679" s="9" t="n">
        <f aca="false">+P679*3</f>
        <v>2827.032</v>
      </c>
      <c r="T679" s="9" t="n">
        <f aca="false">+P679*2</f>
        <v>1884.688</v>
      </c>
      <c r="U679" s="9"/>
      <c r="V679" s="9" t="n">
        <f aca="false">SUM(R679:U679)</f>
        <v>19789.224</v>
      </c>
      <c r="W679" s="20" t="n">
        <f aca="false">V679-T679</f>
        <v>17904.536</v>
      </c>
      <c r="X679" s="43" t="n">
        <f aca="false">V679-S679-T679</f>
        <v>15077.504</v>
      </c>
      <c r="Y679" s="9" t="s">
        <v>313</v>
      </c>
      <c r="Z679" s="20" t="s">
        <v>35</v>
      </c>
      <c r="AA679" s="20" t="s">
        <v>18</v>
      </c>
      <c r="AB679" s="20"/>
      <c r="AC679" s="20"/>
    </row>
    <row r="680" customFormat="false" ht="15.75" hidden="false" customHeight="true" outlineLevel="0" collapsed="false">
      <c r="A680" s="20" t="s">
        <v>150</v>
      </c>
      <c r="B680" s="143" t="s">
        <v>209</v>
      </c>
      <c r="C680" s="6"/>
      <c r="D680" s="9" t="s">
        <v>312</v>
      </c>
      <c r="E680" s="9" t="n">
        <v>5788625</v>
      </c>
      <c r="F680" s="9"/>
      <c r="G680" s="9" t="n">
        <v>20</v>
      </c>
      <c r="H680" s="145" t="s">
        <v>33</v>
      </c>
      <c r="I680" s="145" t="s">
        <v>283</v>
      </c>
      <c r="J680" s="145" t="n">
        <v>22</v>
      </c>
      <c r="K680" s="145" t="n">
        <v>0</v>
      </c>
      <c r="L680" s="9" t="n">
        <v>910</v>
      </c>
      <c r="M680" s="145" t="n">
        <f aca="false">+G680*0.095</f>
        <v>1.9</v>
      </c>
      <c r="N680" s="145" t="n">
        <f aca="false">+L680-M680</f>
        <v>908.1</v>
      </c>
      <c r="O680" s="145" t="n">
        <v>1.04</v>
      </c>
      <c r="P680" s="145" t="n">
        <f aca="false">+N680*O680</f>
        <v>944.424</v>
      </c>
      <c r="Q680" s="145" t="n">
        <v>16</v>
      </c>
      <c r="R680" s="145" t="n">
        <f aca="false">+P680*Q680</f>
        <v>15110.784</v>
      </c>
      <c r="S680" s="9" t="n">
        <f aca="false">+P680*3</f>
        <v>2833.272</v>
      </c>
      <c r="T680" s="9" t="n">
        <f aca="false">+P680*2</f>
        <v>1888.848</v>
      </c>
      <c r="U680" s="9"/>
      <c r="V680" s="9" t="n">
        <f aca="false">SUM(R680:U680)</f>
        <v>19832.904</v>
      </c>
      <c r="W680" s="20" t="n">
        <f aca="false">V680-T680</f>
        <v>17944.056</v>
      </c>
      <c r="X680" s="43" t="n">
        <f aca="false">V680-S680-T680</f>
        <v>15110.784</v>
      </c>
      <c r="Y680" s="9" t="s">
        <v>313</v>
      </c>
      <c r="Z680" s="20" t="s">
        <v>35</v>
      </c>
      <c r="AA680" s="20" t="s">
        <v>18</v>
      </c>
      <c r="AB680" s="20"/>
      <c r="AC680" s="20"/>
    </row>
    <row r="681" customFormat="false" ht="15.75" hidden="false" customHeight="true" outlineLevel="0" collapsed="false">
      <c r="A681" s="20" t="s">
        <v>150</v>
      </c>
      <c r="B681" s="143" t="s">
        <v>209</v>
      </c>
      <c r="C681" s="6"/>
      <c r="D681" s="9" t="s">
        <v>312</v>
      </c>
      <c r="E681" s="9" t="n">
        <v>5788626</v>
      </c>
      <c r="F681" s="9"/>
      <c r="G681" s="9" t="n">
        <v>20</v>
      </c>
      <c r="H681" s="145" t="s">
        <v>33</v>
      </c>
      <c r="I681" s="145" t="s">
        <v>283</v>
      </c>
      <c r="J681" s="145" t="n">
        <v>22</v>
      </c>
      <c r="K681" s="145" t="n">
        <v>0</v>
      </c>
      <c r="L681" s="9" t="n">
        <v>879</v>
      </c>
      <c r="M681" s="145" t="n">
        <f aca="false">+G681*0.095</f>
        <v>1.9</v>
      </c>
      <c r="N681" s="145" t="n">
        <f aca="false">+L681-M681</f>
        <v>877.1</v>
      </c>
      <c r="O681" s="145" t="n">
        <v>1.04</v>
      </c>
      <c r="P681" s="145" t="n">
        <f aca="false">+N681*O681</f>
        <v>912.184</v>
      </c>
      <c r="Q681" s="145" t="n">
        <v>16</v>
      </c>
      <c r="R681" s="145" t="n">
        <f aca="false">+P681*Q681</f>
        <v>14594.944</v>
      </c>
      <c r="S681" s="9" t="n">
        <f aca="false">+P681*3</f>
        <v>2736.552</v>
      </c>
      <c r="T681" s="9" t="n">
        <f aca="false">+P681*2</f>
        <v>1824.368</v>
      </c>
      <c r="U681" s="9"/>
      <c r="V681" s="9" t="n">
        <f aca="false">SUM(R681:U681)</f>
        <v>19155.864</v>
      </c>
      <c r="W681" s="20" t="n">
        <f aca="false">V681-T681</f>
        <v>17331.496</v>
      </c>
      <c r="X681" s="43" t="n">
        <f aca="false">V681-S681-T681</f>
        <v>14594.944</v>
      </c>
      <c r="Y681" s="9" t="s">
        <v>313</v>
      </c>
      <c r="Z681" s="20" t="s">
        <v>35</v>
      </c>
      <c r="AA681" s="20" t="s">
        <v>18</v>
      </c>
      <c r="AB681" s="20"/>
      <c r="AC681" s="20"/>
    </row>
    <row r="682" customFormat="false" ht="15.75" hidden="false" customHeight="true" outlineLevel="0" collapsed="false">
      <c r="A682" s="20" t="s">
        <v>150</v>
      </c>
      <c r="B682" s="143" t="s">
        <v>209</v>
      </c>
      <c r="C682" s="6"/>
      <c r="D682" s="9" t="s">
        <v>312</v>
      </c>
      <c r="E682" s="9" t="n">
        <v>5788627</v>
      </c>
      <c r="F682" s="9"/>
      <c r="G682" s="9" t="n">
        <v>20</v>
      </c>
      <c r="H682" s="145" t="s">
        <v>33</v>
      </c>
      <c r="I682" s="145" t="s">
        <v>283</v>
      </c>
      <c r="J682" s="145" t="n">
        <v>22</v>
      </c>
      <c r="K682" s="145" t="n">
        <v>0</v>
      </c>
      <c r="L682" s="9" t="n">
        <v>957</v>
      </c>
      <c r="M682" s="145" t="n">
        <f aca="false">+G682*0.095</f>
        <v>1.9</v>
      </c>
      <c r="N682" s="145" t="n">
        <f aca="false">+L682-M682</f>
        <v>955.1</v>
      </c>
      <c r="O682" s="145" t="n">
        <v>1.04</v>
      </c>
      <c r="P682" s="145" t="n">
        <f aca="false">+N682*O682</f>
        <v>993.304</v>
      </c>
      <c r="Q682" s="145" t="n">
        <v>16</v>
      </c>
      <c r="R682" s="145" t="n">
        <f aca="false">+P682*Q682</f>
        <v>15892.864</v>
      </c>
      <c r="S682" s="9" t="n">
        <f aca="false">+P682*3</f>
        <v>2979.912</v>
      </c>
      <c r="T682" s="9" t="n">
        <f aca="false">+P682*2</f>
        <v>1986.608</v>
      </c>
      <c r="U682" s="9"/>
      <c r="V682" s="9" t="n">
        <f aca="false">SUM(R682:U682)</f>
        <v>20859.384</v>
      </c>
      <c r="W682" s="20" t="n">
        <f aca="false">V682-T682</f>
        <v>18872.776</v>
      </c>
      <c r="X682" s="43" t="n">
        <f aca="false">V682-S682-T682</f>
        <v>15892.864</v>
      </c>
      <c r="Y682" s="9" t="s">
        <v>313</v>
      </c>
      <c r="Z682" s="20" t="s">
        <v>35</v>
      </c>
      <c r="AA682" s="20" t="s">
        <v>18</v>
      </c>
      <c r="AB682" s="20"/>
      <c r="AC682" s="20"/>
    </row>
    <row r="683" customFormat="false" ht="15.75" hidden="false" customHeight="true" outlineLevel="0" collapsed="false">
      <c r="A683" s="20" t="s">
        <v>150</v>
      </c>
      <c r="B683" s="143" t="s">
        <v>209</v>
      </c>
      <c r="C683" s="6"/>
      <c r="D683" s="9" t="s">
        <v>312</v>
      </c>
      <c r="E683" s="9" t="n">
        <v>5788628</v>
      </c>
      <c r="F683" s="9"/>
      <c r="G683" s="9" t="n">
        <v>20</v>
      </c>
      <c r="H683" s="145" t="s">
        <v>33</v>
      </c>
      <c r="I683" s="145" t="s">
        <v>283</v>
      </c>
      <c r="J683" s="145" t="n">
        <v>22</v>
      </c>
      <c r="K683" s="145" t="n">
        <v>0</v>
      </c>
      <c r="L683" s="9" t="n">
        <v>946</v>
      </c>
      <c r="M683" s="145" t="n">
        <f aca="false">+G683*0.095</f>
        <v>1.9</v>
      </c>
      <c r="N683" s="145" t="n">
        <f aca="false">+L683-M683</f>
        <v>944.1</v>
      </c>
      <c r="O683" s="145" t="n">
        <v>1.04</v>
      </c>
      <c r="P683" s="145" t="n">
        <f aca="false">+N683*O683</f>
        <v>981.864</v>
      </c>
      <c r="Q683" s="145" t="n">
        <v>16</v>
      </c>
      <c r="R683" s="145" t="n">
        <f aca="false">+P683*Q683</f>
        <v>15709.824</v>
      </c>
      <c r="S683" s="9" t="n">
        <f aca="false">+P683*3</f>
        <v>2945.592</v>
      </c>
      <c r="T683" s="9" t="n">
        <f aca="false">+P683*2</f>
        <v>1963.728</v>
      </c>
      <c r="U683" s="9"/>
      <c r="V683" s="9" t="n">
        <f aca="false">SUM(R683:U683)</f>
        <v>20619.144</v>
      </c>
      <c r="W683" s="20" t="n">
        <f aca="false">V683-T683</f>
        <v>18655.416</v>
      </c>
      <c r="X683" s="43" t="n">
        <f aca="false">V683-S683-T683</f>
        <v>15709.824</v>
      </c>
      <c r="Y683" s="9" t="s">
        <v>313</v>
      </c>
      <c r="Z683" s="20" t="s">
        <v>35</v>
      </c>
      <c r="AA683" s="20" t="s">
        <v>18</v>
      </c>
      <c r="AB683" s="20"/>
      <c r="AC683" s="20"/>
    </row>
    <row r="684" customFormat="false" ht="15.75" hidden="false" customHeight="true" outlineLevel="0" collapsed="false">
      <c r="A684" s="20" t="s">
        <v>150</v>
      </c>
      <c r="B684" s="143" t="s">
        <v>210</v>
      </c>
      <c r="C684" s="6"/>
      <c r="D684" s="9" t="s">
        <v>314</v>
      </c>
      <c r="E684" s="9" t="n">
        <v>5788629</v>
      </c>
      <c r="F684" s="9"/>
      <c r="G684" s="9" t="n">
        <v>14</v>
      </c>
      <c r="H684" s="145" t="s">
        <v>33</v>
      </c>
      <c r="I684" s="145" t="s">
        <v>283</v>
      </c>
      <c r="J684" s="145" t="n">
        <v>22</v>
      </c>
      <c r="K684" s="145" t="n">
        <v>0</v>
      </c>
      <c r="L684" s="9" t="n">
        <v>566</v>
      </c>
      <c r="M684" s="145" t="n">
        <f aca="false">+G684*0.095</f>
        <v>1.33</v>
      </c>
      <c r="N684" s="145" t="n">
        <f aca="false">+L684-M684</f>
        <v>564.67</v>
      </c>
      <c r="O684" s="145" t="n">
        <v>1.04</v>
      </c>
      <c r="P684" s="145" t="n">
        <f aca="false">+N684*O684</f>
        <v>587.2568</v>
      </c>
      <c r="Q684" s="145" t="n">
        <v>16</v>
      </c>
      <c r="R684" s="145" t="n">
        <f aca="false">+P684*Q684</f>
        <v>9396.1088</v>
      </c>
      <c r="S684" s="9" t="n">
        <f aca="false">+P684*3</f>
        <v>1761.7704</v>
      </c>
      <c r="T684" s="9" t="n">
        <f aca="false">+P684*2</f>
        <v>1174.5136</v>
      </c>
      <c r="U684" s="9"/>
      <c r="V684" s="9" t="n">
        <f aca="false">SUM(R684:U684)</f>
        <v>12332.3928</v>
      </c>
      <c r="W684" s="20" t="n">
        <f aca="false">V684-T684</f>
        <v>11157.8792</v>
      </c>
      <c r="X684" s="43" t="n">
        <f aca="false">V684-S684-T684</f>
        <v>9396.1088</v>
      </c>
      <c r="Y684" s="9" t="s">
        <v>314</v>
      </c>
      <c r="Z684" s="20" t="s">
        <v>35</v>
      </c>
      <c r="AA684" s="20" t="s">
        <v>18</v>
      </c>
      <c r="AB684" s="20"/>
      <c r="AC684" s="20"/>
    </row>
    <row r="685" customFormat="false" ht="15.75" hidden="false" customHeight="true" outlineLevel="0" collapsed="false">
      <c r="A685" s="20" t="s">
        <v>150</v>
      </c>
      <c r="B685" s="143" t="s">
        <v>210</v>
      </c>
      <c r="C685" s="6"/>
      <c r="D685" s="9" t="s">
        <v>314</v>
      </c>
      <c r="E685" s="9" t="n">
        <v>5788630</v>
      </c>
      <c r="F685" s="9"/>
      <c r="G685" s="9" t="n">
        <v>20</v>
      </c>
      <c r="H685" s="145" t="s">
        <v>33</v>
      </c>
      <c r="I685" s="145" t="s">
        <v>283</v>
      </c>
      <c r="J685" s="145" t="n">
        <v>22</v>
      </c>
      <c r="K685" s="145" t="n">
        <v>0</v>
      </c>
      <c r="L685" s="9" t="n">
        <v>820</v>
      </c>
      <c r="M685" s="145" t="n">
        <f aca="false">+G685*0.095</f>
        <v>1.9</v>
      </c>
      <c r="N685" s="145" t="n">
        <f aca="false">+L685-M685</f>
        <v>818.1</v>
      </c>
      <c r="O685" s="145" t="n">
        <v>1.04</v>
      </c>
      <c r="P685" s="145" t="n">
        <f aca="false">+N685*O685</f>
        <v>850.824</v>
      </c>
      <c r="Q685" s="145" t="n">
        <v>16</v>
      </c>
      <c r="R685" s="145" t="n">
        <f aca="false">+P685*Q685</f>
        <v>13613.184</v>
      </c>
      <c r="S685" s="9" t="n">
        <f aca="false">+P685*3</f>
        <v>2552.472</v>
      </c>
      <c r="T685" s="9" t="n">
        <f aca="false">+P685*2</f>
        <v>1701.648</v>
      </c>
      <c r="U685" s="9"/>
      <c r="V685" s="9" t="n">
        <f aca="false">SUM(R685:U685)</f>
        <v>17867.304</v>
      </c>
      <c r="W685" s="20" t="n">
        <f aca="false">V685-T685</f>
        <v>16165.656</v>
      </c>
      <c r="X685" s="43" t="n">
        <f aca="false">V685-S685-T685</f>
        <v>13613.184</v>
      </c>
      <c r="Y685" s="9" t="s">
        <v>314</v>
      </c>
      <c r="Z685" s="20" t="s">
        <v>35</v>
      </c>
      <c r="AA685" s="20" t="s">
        <v>18</v>
      </c>
      <c r="AB685" s="20"/>
      <c r="AC685" s="20"/>
    </row>
    <row r="686" customFormat="false" ht="15.75" hidden="false" customHeight="true" outlineLevel="0" collapsed="false">
      <c r="A686" s="20" t="s">
        <v>150</v>
      </c>
      <c r="B686" s="143" t="s">
        <v>210</v>
      </c>
      <c r="C686" s="6"/>
      <c r="D686" s="9" t="s">
        <v>314</v>
      </c>
      <c r="E686" s="9" t="n">
        <v>5788631</v>
      </c>
      <c r="F686" s="9"/>
      <c r="G686" s="9" t="n">
        <v>6</v>
      </c>
      <c r="H686" s="145" t="s">
        <v>33</v>
      </c>
      <c r="I686" s="145" t="s">
        <v>283</v>
      </c>
      <c r="J686" s="145" t="n">
        <v>22</v>
      </c>
      <c r="K686" s="145" t="n">
        <v>0</v>
      </c>
      <c r="L686" s="9" t="n">
        <v>253</v>
      </c>
      <c r="M686" s="145" t="n">
        <f aca="false">+G686*0.095</f>
        <v>0.57</v>
      </c>
      <c r="N686" s="145" t="n">
        <f aca="false">+L686-M686</f>
        <v>252.43</v>
      </c>
      <c r="O686" s="145" t="n">
        <v>1.04</v>
      </c>
      <c r="P686" s="145" t="n">
        <f aca="false">+N686*O686</f>
        <v>262.5272</v>
      </c>
      <c r="Q686" s="145" t="n">
        <v>16</v>
      </c>
      <c r="R686" s="145" t="n">
        <f aca="false">+P686*Q686</f>
        <v>4200.4352</v>
      </c>
      <c r="S686" s="9" t="n">
        <f aca="false">+P686*3</f>
        <v>787.5816</v>
      </c>
      <c r="T686" s="9" t="n">
        <f aca="false">+P686*2</f>
        <v>525.0544</v>
      </c>
      <c r="U686" s="9"/>
      <c r="V686" s="9" t="n">
        <f aca="false">SUM(R686:U686)</f>
        <v>5513.0712</v>
      </c>
      <c r="W686" s="20" t="n">
        <f aca="false">V686-T686</f>
        <v>4988.0168</v>
      </c>
      <c r="X686" s="43" t="n">
        <f aca="false">V686-S686-T686</f>
        <v>4200.4352</v>
      </c>
      <c r="Y686" s="9" t="s">
        <v>314</v>
      </c>
      <c r="Z686" s="20" t="s">
        <v>35</v>
      </c>
      <c r="AA686" s="20" t="s">
        <v>18</v>
      </c>
      <c r="AB686" s="20"/>
      <c r="AC686" s="20"/>
    </row>
    <row r="687" customFormat="false" ht="15.75" hidden="false" customHeight="true" outlineLevel="0" collapsed="false">
      <c r="A687" s="20" t="s">
        <v>150</v>
      </c>
      <c r="B687" s="143" t="s">
        <v>210</v>
      </c>
      <c r="C687" s="6"/>
      <c r="D687" s="9" t="s">
        <v>314</v>
      </c>
      <c r="E687" s="9" t="n">
        <v>5788632</v>
      </c>
      <c r="F687" s="9"/>
      <c r="G687" s="9" t="n">
        <v>20</v>
      </c>
      <c r="H687" s="145" t="s">
        <v>33</v>
      </c>
      <c r="I687" s="145" t="s">
        <v>283</v>
      </c>
      <c r="J687" s="145" t="n">
        <v>22</v>
      </c>
      <c r="K687" s="145" t="n">
        <v>0</v>
      </c>
      <c r="L687" s="9" t="n">
        <v>834</v>
      </c>
      <c r="M687" s="145" t="n">
        <f aca="false">+G687*0.095</f>
        <v>1.9</v>
      </c>
      <c r="N687" s="145" t="n">
        <f aca="false">+L687-M687</f>
        <v>832.1</v>
      </c>
      <c r="O687" s="145" t="n">
        <v>1.04</v>
      </c>
      <c r="P687" s="145" t="n">
        <f aca="false">+N687*O687</f>
        <v>865.384</v>
      </c>
      <c r="Q687" s="145" t="n">
        <v>16</v>
      </c>
      <c r="R687" s="145" t="n">
        <f aca="false">+P687*Q687</f>
        <v>13846.144</v>
      </c>
      <c r="S687" s="9" t="n">
        <f aca="false">+P687*3</f>
        <v>2596.152</v>
      </c>
      <c r="T687" s="9" t="n">
        <f aca="false">+P687*2</f>
        <v>1730.768</v>
      </c>
      <c r="U687" s="9"/>
      <c r="V687" s="9" t="n">
        <f aca="false">SUM(R687:U687)</f>
        <v>18173.064</v>
      </c>
      <c r="W687" s="20" t="n">
        <f aca="false">V687-T687</f>
        <v>16442.296</v>
      </c>
      <c r="X687" s="43" t="n">
        <f aca="false">V687-S687-T687</f>
        <v>13846.144</v>
      </c>
      <c r="Y687" s="9" t="s">
        <v>314</v>
      </c>
      <c r="Z687" s="20" t="s">
        <v>35</v>
      </c>
      <c r="AA687" s="20" t="s">
        <v>18</v>
      </c>
      <c r="AB687" s="20"/>
      <c r="AC687" s="20"/>
    </row>
    <row r="688" customFormat="false" ht="15.75" hidden="false" customHeight="true" outlineLevel="0" collapsed="false">
      <c r="A688" s="20" t="s">
        <v>150</v>
      </c>
      <c r="B688" s="143" t="s">
        <v>210</v>
      </c>
      <c r="C688" s="6"/>
      <c r="D688" s="9" t="s">
        <v>314</v>
      </c>
      <c r="E688" s="9" t="n">
        <v>5788633</v>
      </c>
      <c r="F688" s="9"/>
      <c r="G688" s="9" t="n">
        <v>20</v>
      </c>
      <c r="H688" s="145" t="s">
        <v>33</v>
      </c>
      <c r="I688" s="145" t="s">
        <v>283</v>
      </c>
      <c r="J688" s="145" t="n">
        <v>22</v>
      </c>
      <c r="K688" s="145" t="n">
        <v>0</v>
      </c>
      <c r="L688" s="9" t="n">
        <v>829</v>
      </c>
      <c r="M688" s="145" t="n">
        <f aca="false">+G688*0.095</f>
        <v>1.9</v>
      </c>
      <c r="N688" s="145" t="n">
        <f aca="false">+L688-M688</f>
        <v>827.1</v>
      </c>
      <c r="O688" s="145" t="n">
        <v>1.04</v>
      </c>
      <c r="P688" s="145" t="n">
        <f aca="false">+N688*O688</f>
        <v>860.184</v>
      </c>
      <c r="Q688" s="145" t="n">
        <v>16</v>
      </c>
      <c r="R688" s="145" t="n">
        <f aca="false">+P688*Q688</f>
        <v>13762.944</v>
      </c>
      <c r="S688" s="9" t="n">
        <f aca="false">+P688*3</f>
        <v>2580.552</v>
      </c>
      <c r="T688" s="9" t="n">
        <f aca="false">+P688*2</f>
        <v>1720.368</v>
      </c>
      <c r="U688" s="9"/>
      <c r="V688" s="9" t="n">
        <f aca="false">SUM(R688:U688)</f>
        <v>18063.864</v>
      </c>
      <c r="W688" s="20" t="n">
        <f aca="false">V688-T688</f>
        <v>16343.496</v>
      </c>
      <c r="X688" s="43" t="n">
        <f aca="false">V688-S688-T688</f>
        <v>13762.944</v>
      </c>
      <c r="Y688" s="9" t="s">
        <v>314</v>
      </c>
      <c r="Z688" s="20" t="s">
        <v>35</v>
      </c>
      <c r="AA688" s="20" t="s">
        <v>18</v>
      </c>
      <c r="AB688" s="20"/>
      <c r="AC688" s="20"/>
    </row>
    <row r="689" customFormat="false" ht="15.75" hidden="false" customHeight="true" outlineLevel="0" collapsed="false">
      <c r="A689" s="20" t="s">
        <v>150</v>
      </c>
      <c r="B689" s="143" t="s">
        <v>210</v>
      </c>
      <c r="C689" s="6"/>
      <c r="D689" s="9" t="s">
        <v>314</v>
      </c>
      <c r="E689" s="9" t="n">
        <v>5788634</v>
      </c>
      <c r="F689" s="9"/>
      <c r="G689" s="9" t="n">
        <v>20</v>
      </c>
      <c r="H689" s="145" t="s">
        <v>33</v>
      </c>
      <c r="I689" s="145" t="s">
        <v>283</v>
      </c>
      <c r="J689" s="145" t="n">
        <v>22</v>
      </c>
      <c r="K689" s="145" t="n">
        <v>0</v>
      </c>
      <c r="L689" s="9" t="n">
        <v>923</v>
      </c>
      <c r="M689" s="145" t="n">
        <f aca="false">+G689*0.095</f>
        <v>1.9</v>
      </c>
      <c r="N689" s="145" t="n">
        <f aca="false">+L689-M689</f>
        <v>921.1</v>
      </c>
      <c r="O689" s="145" t="n">
        <v>1.04</v>
      </c>
      <c r="P689" s="145" t="n">
        <f aca="false">+N689*O689</f>
        <v>957.944</v>
      </c>
      <c r="Q689" s="145" t="n">
        <v>16</v>
      </c>
      <c r="R689" s="145" t="n">
        <f aca="false">+P689*Q689</f>
        <v>15327.104</v>
      </c>
      <c r="S689" s="9" t="n">
        <f aca="false">+P689*3</f>
        <v>2873.832</v>
      </c>
      <c r="T689" s="9" t="n">
        <f aca="false">+P689*2</f>
        <v>1915.888</v>
      </c>
      <c r="U689" s="9"/>
      <c r="V689" s="9" t="n">
        <f aca="false">SUM(R689:U689)</f>
        <v>20116.824</v>
      </c>
      <c r="W689" s="20" t="n">
        <f aca="false">V689-T689</f>
        <v>18200.936</v>
      </c>
      <c r="X689" s="43" t="n">
        <f aca="false">V689-S689-T689</f>
        <v>15327.104</v>
      </c>
      <c r="Y689" s="9" t="s">
        <v>314</v>
      </c>
      <c r="Z689" s="20" t="s">
        <v>35</v>
      </c>
      <c r="AA689" s="20" t="s">
        <v>18</v>
      </c>
      <c r="AB689" s="20"/>
      <c r="AC689" s="20"/>
    </row>
    <row r="690" customFormat="false" ht="15.75" hidden="false" customHeight="true" outlineLevel="0" collapsed="false">
      <c r="A690" s="20" t="s">
        <v>468</v>
      </c>
      <c r="B690" s="143" t="s">
        <v>210</v>
      </c>
      <c r="C690" s="6"/>
      <c r="D690" s="6" t="s">
        <v>31</v>
      </c>
      <c r="E690" s="202" t="n">
        <v>5788659</v>
      </c>
      <c r="F690" s="6"/>
      <c r="G690" s="6" t="n">
        <v>59</v>
      </c>
      <c r="H690" s="145" t="s">
        <v>33</v>
      </c>
      <c r="I690" s="202"/>
      <c r="J690" s="202" t="n">
        <v>22</v>
      </c>
      <c r="K690" s="145" t="n">
        <v>0</v>
      </c>
      <c r="L690" s="6" t="n">
        <v>3047</v>
      </c>
      <c r="M690" s="203" t="n">
        <f aca="false">G690*0.095</f>
        <v>5.605</v>
      </c>
      <c r="N690" s="203" t="n">
        <f aca="false">L690-M690</f>
        <v>3041.395</v>
      </c>
      <c r="O690" s="202" t="n">
        <v>1.04</v>
      </c>
      <c r="P690" s="203" t="n">
        <f aca="false">N690*O690</f>
        <v>3163.0508</v>
      </c>
      <c r="Q690" s="203" t="n">
        <v>16</v>
      </c>
      <c r="R690" s="203" t="n">
        <f aca="false">P690*Q690</f>
        <v>50608.8128</v>
      </c>
      <c r="S690" s="203" t="n">
        <f aca="false">P690*3</f>
        <v>9489.1524</v>
      </c>
      <c r="T690" s="203"/>
      <c r="U690" s="203"/>
      <c r="V690" s="204" t="n">
        <v>60097.97</v>
      </c>
      <c r="W690" s="20" t="n">
        <f aca="false">V690-T690</f>
        <v>60097.97</v>
      </c>
      <c r="X690" s="43" t="n">
        <f aca="false">V690-S690-T690</f>
        <v>50608.8176</v>
      </c>
      <c r="Y690" s="6" t="s">
        <v>31</v>
      </c>
      <c r="Z690" s="20" t="s">
        <v>35</v>
      </c>
      <c r="AA690" s="20" t="s">
        <v>18</v>
      </c>
      <c r="AC690" s="20"/>
    </row>
    <row r="691" customFormat="false" ht="15.75" hidden="false" customHeight="true" outlineLevel="0" collapsed="false">
      <c r="A691" s="20" t="s">
        <v>468</v>
      </c>
      <c r="B691" s="143" t="s">
        <v>210</v>
      </c>
      <c r="C691" s="6"/>
      <c r="D691" s="6" t="s">
        <v>31</v>
      </c>
      <c r="E691" s="202" t="n">
        <v>5788660</v>
      </c>
      <c r="F691" s="6"/>
      <c r="G691" s="6" t="n">
        <v>43</v>
      </c>
      <c r="H691" s="145" t="s">
        <v>33</v>
      </c>
      <c r="I691" s="202"/>
      <c r="J691" s="202" t="n">
        <v>22</v>
      </c>
      <c r="K691" s="145" t="n">
        <v>0</v>
      </c>
      <c r="L691" s="6" t="n">
        <v>2055</v>
      </c>
      <c r="M691" s="203" t="n">
        <f aca="false">G691*0.095</f>
        <v>4.085</v>
      </c>
      <c r="N691" s="203" t="n">
        <f aca="false">L691-M691</f>
        <v>2050.915</v>
      </c>
      <c r="O691" s="202" t="n">
        <v>1.04</v>
      </c>
      <c r="P691" s="203" t="n">
        <f aca="false">N691*O691</f>
        <v>2132.9516</v>
      </c>
      <c r="Q691" s="203" t="n">
        <v>16</v>
      </c>
      <c r="R691" s="203" t="n">
        <f aca="false">P691*Q691</f>
        <v>34127.2256</v>
      </c>
      <c r="S691" s="203" t="n">
        <f aca="false">P691*3</f>
        <v>6398.8548</v>
      </c>
      <c r="T691" s="203"/>
      <c r="U691" s="203"/>
      <c r="V691" s="204" t="n">
        <v>40526.09</v>
      </c>
      <c r="W691" s="20" t="n">
        <f aca="false">V691-T691</f>
        <v>40526.09</v>
      </c>
      <c r="X691" s="43" t="n">
        <f aca="false">V691-S691-T691</f>
        <v>34127.2352</v>
      </c>
      <c r="Y691" s="6" t="s">
        <v>31</v>
      </c>
      <c r="Z691" s="20" t="s">
        <v>35</v>
      </c>
      <c r="AA691" s="20" t="s">
        <v>18</v>
      </c>
      <c r="AC691" s="20"/>
    </row>
    <row r="692" customFormat="false" ht="15.75" hidden="false" customHeight="true" outlineLevel="0" collapsed="false">
      <c r="A692" s="20" t="s">
        <v>468</v>
      </c>
      <c r="B692" s="143" t="s">
        <v>210</v>
      </c>
      <c r="C692" s="6"/>
      <c r="D692" s="146" t="s">
        <v>328</v>
      </c>
      <c r="E692" s="202" t="n">
        <v>5788661</v>
      </c>
      <c r="F692" s="6"/>
      <c r="G692" s="6" t="n">
        <v>61</v>
      </c>
      <c r="H692" s="145" t="s">
        <v>33</v>
      </c>
      <c r="I692" s="202"/>
      <c r="J692" s="202" t="n">
        <v>22</v>
      </c>
      <c r="K692" s="145" t="n">
        <v>0</v>
      </c>
      <c r="L692" s="6" t="n">
        <v>2994</v>
      </c>
      <c r="M692" s="203" t="n">
        <f aca="false">G692*0.095</f>
        <v>5.795</v>
      </c>
      <c r="N692" s="203" t="n">
        <f aca="false">L692-M692</f>
        <v>2988.205</v>
      </c>
      <c r="O692" s="202" t="n">
        <v>1.04</v>
      </c>
      <c r="P692" s="203" t="n">
        <f aca="false">N692*O692</f>
        <v>3107.7332</v>
      </c>
      <c r="Q692" s="203" t="n">
        <v>16</v>
      </c>
      <c r="R692" s="203" t="n">
        <f aca="false">P692*Q692</f>
        <v>49723.7312</v>
      </c>
      <c r="S692" s="203" t="n">
        <f aca="false">P692*3</f>
        <v>9323.1996</v>
      </c>
      <c r="T692" s="203"/>
      <c r="U692" s="203"/>
      <c r="V692" s="204" t="n">
        <v>59046.93</v>
      </c>
      <c r="W692" s="20" t="n">
        <f aca="false">V692-T692</f>
        <v>59046.93</v>
      </c>
      <c r="X692" s="43" t="n">
        <f aca="false">V692-S692-T692</f>
        <v>49723.7304</v>
      </c>
      <c r="Y692" s="6" t="s">
        <v>328</v>
      </c>
      <c r="Z692" s="20" t="s">
        <v>35</v>
      </c>
      <c r="AA692" s="20" t="s">
        <v>18</v>
      </c>
      <c r="AC692" s="20"/>
    </row>
    <row r="693" customFormat="false" ht="15.75" hidden="false" customHeight="true" outlineLevel="0" collapsed="false">
      <c r="A693" s="20" t="s">
        <v>468</v>
      </c>
      <c r="B693" s="143" t="s">
        <v>210</v>
      </c>
      <c r="C693" s="6"/>
      <c r="D693" s="6" t="s">
        <v>685</v>
      </c>
      <c r="E693" s="202" t="n">
        <v>5788662</v>
      </c>
      <c r="F693" s="6"/>
      <c r="G693" s="6" t="n">
        <v>116</v>
      </c>
      <c r="H693" s="145" t="s">
        <v>33</v>
      </c>
      <c r="I693" s="202"/>
      <c r="J693" s="202" t="n">
        <v>22</v>
      </c>
      <c r="K693" s="145" t="n">
        <v>0</v>
      </c>
      <c r="L693" s="6" t="n">
        <v>5644</v>
      </c>
      <c r="M693" s="203" t="n">
        <f aca="false">G693*0.095</f>
        <v>11.02</v>
      </c>
      <c r="N693" s="203" t="n">
        <f aca="false">L693-M693</f>
        <v>5632.98</v>
      </c>
      <c r="O693" s="202" t="n">
        <v>1.04</v>
      </c>
      <c r="P693" s="203" t="n">
        <f aca="false">N693*O693</f>
        <v>5858.2992</v>
      </c>
      <c r="Q693" s="203" t="n">
        <v>16</v>
      </c>
      <c r="R693" s="203" t="n">
        <f aca="false">P693*Q693</f>
        <v>93732.7872</v>
      </c>
      <c r="S693" s="203" t="n">
        <f aca="false">P693*3</f>
        <v>17574.8976</v>
      </c>
      <c r="T693" s="203"/>
      <c r="U693" s="203"/>
      <c r="V693" s="204" t="n">
        <v>111307.68</v>
      </c>
      <c r="W693" s="20" t="n">
        <f aca="false">V693-T693</f>
        <v>111307.68</v>
      </c>
      <c r="X693" s="43" t="n">
        <f aca="false">V693-S693-T693</f>
        <v>93732.7824</v>
      </c>
      <c r="Y693" s="6" t="s">
        <v>685</v>
      </c>
      <c r="Z693" s="20" t="s">
        <v>35</v>
      </c>
      <c r="AA693" s="20" t="s">
        <v>18</v>
      </c>
      <c r="AC693" s="20"/>
    </row>
    <row r="694" customFormat="false" ht="15.75" hidden="false" customHeight="true" outlineLevel="0" collapsed="false">
      <c r="A694" s="20" t="s">
        <v>468</v>
      </c>
      <c r="B694" s="143" t="s">
        <v>211</v>
      </c>
      <c r="C694" s="6"/>
      <c r="D694" s="6" t="s">
        <v>314</v>
      </c>
      <c r="E694" s="202" t="n">
        <v>5788663</v>
      </c>
      <c r="F694" s="6"/>
      <c r="G694" s="6" t="n">
        <v>20</v>
      </c>
      <c r="H694" s="145" t="s">
        <v>33</v>
      </c>
      <c r="I694" s="202"/>
      <c r="J694" s="202" t="n">
        <v>22</v>
      </c>
      <c r="K694" s="145" t="n">
        <v>0</v>
      </c>
      <c r="L694" s="6" t="n">
        <v>944</v>
      </c>
      <c r="M694" s="203" t="n">
        <f aca="false">G694*0.095</f>
        <v>1.9</v>
      </c>
      <c r="N694" s="203" t="n">
        <f aca="false">L694-M694</f>
        <v>942.1</v>
      </c>
      <c r="O694" s="202" t="n">
        <v>1.04</v>
      </c>
      <c r="P694" s="203" t="n">
        <f aca="false">N694*O694</f>
        <v>979.784</v>
      </c>
      <c r="Q694" s="203" t="n">
        <v>16</v>
      </c>
      <c r="R694" s="203" t="n">
        <f aca="false">P694*Q694</f>
        <v>15676.544</v>
      </c>
      <c r="S694" s="203" t="n">
        <f aca="false">P694*3</f>
        <v>2939.352</v>
      </c>
      <c r="T694" s="203" t="n">
        <f aca="false">P694*2</f>
        <v>1959.568</v>
      </c>
      <c r="U694" s="203"/>
      <c r="V694" s="204" t="n">
        <v>20575.46</v>
      </c>
      <c r="W694" s="20" t="n">
        <f aca="false">V694-T694</f>
        <v>18615.892</v>
      </c>
      <c r="X694" s="43" t="n">
        <f aca="false">V694-S694-T694</f>
        <v>15676.54</v>
      </c>
      <c r="Y694" s="6" t="s">
        <v>314</v>
      </c>
      <c r="Z694" s="20" t="s">
        <v>35</v>
      </c>
      <c r="AA694" s="20" t="s">
        <v>18</v>
      </c>
      <c r="AC694" s="20"/>
    </row>
    <row r="695" customFormat="false" ht="15.75" hidden="false" customHeight="true" outlineLevel="0" collapsed="false">
      <c r="A695" s="20" t="s">
        <v>468</v>
      </c>
      <c r="B695" s="143" t="s">
        <v>211</v>
      </c>
      <c r="C695" s="6"/>
      <c r="D695" s="6" t="s">
        <v>314</v>
      </c>
      <c r="E695" s="202" t="n">
        <v>5788664</v>
      </c>
      <c r="F695" s="6"/>
      <c r="G695" s="6" t="n">
        <v>5</v>
      </c>
      <c r="H695" s="145" t="s">
        <v>33</v>
      </c>
      <c r="I695" s="202"/>
      <c r="J695" s="202" t="n">
        <v>22</v>
      </c>
      <c r="K695" s="145" t="n">
        <v>0</v>
      </c>
      <c r="L695" s="6" t="n">
        <v>221</v>
      </c>
      <c r="M695" s="203" t="n">
        <f aca="false">G695*0.095</f>
        <v>0.475</v>
      </c>
      <c r="N695" s="203" t="n">
        <f aca="false">L695-M695</f>
        <v>220.525</v>
      </c>
      <c r="O695" s="202" t="n">
        <v>1.04</v>
      </c>
      <c r="P695" s="203" t="n">
        <f aca="false">N695*O695</f>
        <v>229.346</v>
      </c>
      <c r="Q695" s="203" t="n">
        <v>16</v>
      </c>
      <c r="R695" s="203" t="n">
        <f aca="false">P695*Q695</f>
        <v>3669.536</v>
      </c>
      <c r="S695" s="203" t="n">
        <f aca="false">P695*3</f>
        <v>688.038</v>
      </c>
      <c r="T695" s="203" t="n">
        <f aca="false">P695*2</f>
        <v>458.692</v>
      </c>
      <c r="U695" s="203"/>
      <c r="V695" s="204" t="n">
        <v>4816.27</v>
      </c>
      <c r="W695" s="20" t="n">
        <f aca="false">V695-T695</f>
        <v>4357.578</v>
      </c>
      <c r="X695" s="43" t="n">
        <f aca="false">V695-S695-T695</f>
        <v>3669.54</v>
      </c>
      <c r="Y695" s="6" t="s">
        <v>314</v>
      </c>
      <c r="Z695" s="20" t="s">
        <v>35</v>
      </c>
      <c r="AA695" s="20" t="s">
        <v>18</v>
      </c>
      <c r="AC695" s="20"/>
    </row>
    <row r="696" customFormat="false" ht="15.75" hidden="false" customHeight="true" outlineLevel="0" collapsed="false">
      <c r="A696" s="20" t="s">
        <v>468</v>
      </c>
      <c r="B696" s="143" t="s">
        <v>211</v>
      </c>
      <c r="C696" s="6"/>
      <c r="D696" s="6" t="s">
        <v>314</v>
      </c>
      <c r="E696" s="202" t="n">
        <v>5788665</v>
      </c>
      <c r="F696" s="6"/>
      <c r="G696" s="6" t="n">
        <v>12</v>
      </c>
      <c r="H696" s="145" t="s">
        <v>33</v>
      </c>
      <c r="I696" s="202"/>
      <c r="J696" s="202" t="n">
        <v>22</v>
      </c>
      <c r="K696" s="145" t="n">
        <v>0</v>
      </c>
      <c r="L696" s="6" t="n">
        <v>517</v>
      </c>
      <c r="M696" s="203" t="n">
        <f aca="false">G696*0.095</f>
        <v>1.14</v>
      </c>
      <c r="N696" s="203" t="n">
        <f aca="false">L696-M696</f>
        <v>515.86</v>
      </c>
      <c r="O696" s="202" t="n">
        <v>1.04</v>
      </c>
      <c r="P696" s="203" t="n">
        <f aca="false">N696*O696</f>
        <v>536.4944</v>
      </c>
      <c r="Q696" s="203" t="n">
        <v>16</v>
      </c>
      <c r="R696" s="203" t="n">
        <f aca="false">P696*Q696</f>
        <v>8583.9104</v>
      </c>
      <c r="S696" s="203" t="n">
        <f aca="false">P696*3</f>
        <v>1609.4832</v>
      </c>
      <c r="T696" s="203" t="n">
        <f aca="false">P696*2</f>
        <v>1072.9888</v>
      </c>
      <c r="U696" s="203"/>
      <c r="V696" s="204" t="n">
        <v>11266.37</v>
      </c>
      <c r="W696" s="20" t="n">
        <f aca="false">V696-T696</f>
        <v>10193.3812</v>
      </c>
      <c r="X696" s="43" t="n">
        <f aca="false">V696-S696-T696</f>
        <v>8583.898</v>
      </c>
      <c r="Y696" s="6" t="s">
        <v>314</v>
      </c>
      <c r="Z696" s="20" t="s">
        <v>35</v>
      </c>
      <c r="AA696" s="20" t="s">
        <v>18</v>
      </c>
      <c r="AC696" s="20"/>
    </row>
    <row r="697" customFormat="false" ht="15.75" hidden="false" customHeight="true" outlineLevel="0" collapsed="false">
      <c r="A697" s="20" t="s">
        <v>468</v>
      </c>
      <c r="B697" s="143" t="s">
        <v>211</v>
      </c>
      <c r="C697" s="6"/>
      <c r="D697" s="6" t="s">
        <v>314</v>
      </c>
      <c r="E697" s="202" t="n">
        <v>5788666</v>
      </c>
      <c r="F697" s="6"/>
      <c r="G697" s="6" t="n">
        <v>20</v>
      </c>
      <c r="H697" s="145" t="s">
        <v>33</v>
      </c>
      <c r="I697" s="202"/>
      <c r="J697" s="202" t="n">
        <v>22</v>
      </c>
      <c r="K697" s="145" t="n">
        <v>0</v>
      </c>
      <c r="L697" s="6" t="n">
        <v>925</v>
      </c>
      <c r="M697" s="203" t="n">
        <f aca="false">G697*0.095</f>
        <v>1.9</v>
      </c>
      <c r="N697" s="203" t="n">
        <f aca="false">L697-M697</f>
        <v>923.1</v>
      </c>
      <c r="O697" s="202" t="n">
        <v>1.04</v>
      </c>
      <c r="P697" s="203" t="n">
        <f aca="false">N697*O697</f>
        <v>960.024</v>
      </c>
      <c r="Q697" s="203" t="n">
        <v>16</v>
      </c>
      <c r="R697" s="203" t="n">
        <f aca="false">P697*Q697</f>
        <v>15360.384</v>
      </c>
      <c r="S697" s="203" t="n">
        <f aca="false">P697*3</f>
        <v>2880.072</v>
      </c>
      <c r="T697" s="203" t="n">
        <f aca="false">P697*2</f>
        <v>1920.048</v>
      </c>
      <c r="U697" s="203"/>
      <c r="V697" s="204" t="n">
        <v>20160.5</v>
      </c>
      <c r="W697" s="20" t="n">
        <f aca="false">V697-T697</f>
        <v>18240.452</v>
      </c>
      <c r="X697" s="43" t="n">
        <f aca="false">V697-S697-T697</f>
        <v>15360.38</v>
      </c>
      <c r="Y697" s="6" t="s">
        <v>314</v>
      </c>
      <c r="Z697" s="20" t="s">
        <v>35</v>
      </c>
      <c r="AA697" s="20" t="s">
        <v>18</v>
      </c>
      <c r="AC697" s="20"/>
    </row>
    <row r="698" customFormat="false" ht="15.75" hidden="false" customHeight="true" outlineLevel="0" collapsed="false">
      <c r="A698" s="20" t="s">
        <v>468</v>
      </c>
      <c r="B698" s="143" t="s">
        <v>211</v>
      </c>
      <c r="C698" s="6"/>
      <c r="D698" s="6" t="s">
        <v>314</v>
      </c>
      <c r="E698" s="202" t="n">
        <v>5788667</v>
      </c>
      <c r="F698" s="6"/>
      <c r="G698" s="6" t="n">
        <v>15</v>
      </c>
      <c r="H698" s="145" t="s">
        <v>33</v>
      </c>
      <c r="I698" s="202"/>
      <c r="J698" s="202" t="n">
        <v>22</v>
      </c>
      <c r="K698" s="145" t="n">
        <v>0</v>
      </c>
      <c r="L698" s="6" t="n">
        <v>662</v>
      </c>
      <c r="M698" s="203" t="n">
        <f aca="false">G698*0.095</f>
        <v>1.425</v>
      </c>
      <c r="N698" s="203" t="n">
        <f aca="false">L698-M698</f>
        <v>660.575</v>
      </c>
      <c r="O698" s="202" t="n">
        <v>1.04</v>
      </c>
      <c r="P698" s="203" t="n">
        <f aca="false">N698*O698</f>
        <v>686.998</v>
      </c>
      <c r="Q698" s="203" t="n">
        <v>16</v>
      </c>
      <c r="R698" s="203" t="n">
        <f aca="false">P698*Q698</f>
        <v>10991.968</v>
      </c>
      <c r="S698" s="203" t="n">
        <f aca="false">P698*3</f>
        <v>2060.994</v>
      </c>
      <c r="T698" s="203" t="n">
        <f aca="false">P698*2</f>
        <v>1373.996</v>
      </c>
      <c r="U698" s="203"/>
      <c r="V698" s="204" t="n">
        <v>14426.96</v>
      </c>
      <c r="W698" s="20" t="n">
        <f aca="false">V698-T698</f>
        <v>13052.964</v>
      </c>
      <c r="X698" s="43" t="n">
        <f aca="false">V698-S698-T698</f>
        <v>10991.97</v>
      </c>
      <c r="Y698" s="6" t="s">
        <v>314</v>
      </c>
      <c r="Z698" s="20" t="s">
        <v>35</v>
      </c>
      <c r="AA698" s="20" t="s">
        <v>18</v>
      </c>
      <c r="AC698" s="20"/>
    </row>
    <row r="699" customFormat="false" ht="15.75" hidden="false" customHeight="true" outlineLevel="0" collapsed="false">
      <c r="A699" s="20" t="s">
        <v>468</v>
      </c>
      <c r="B699" s="143" t="s">
        <v>211</v>
      </c>
      <c r="C699" s="6"/>
      <c r="D699" s="6" t="s">
        <v>314</v>
      </c>
      <c r="E699" s="202" t="n">
        <v>5788668</v>
      </c>
      <c r="F699" s="6"/>
      <c r="G699" s="6" t="n">
        <v>20</v>
      </c>
      <c r="H699" s="145" t="s">
        <v>33</v>
      </c>
      <c r="I699" s="202"/>
      <c r="J699" s="202" t="n">
        <v>22</v>
      </c>
      <c r="K699" s="145" t="n">
        <v>0</v>
      </c>
      <c r="L699" s="6" t="n">
        <v>880</v>
      </c>
      <c r="M699" s="203" t="n">
        <f aca="false">G699*0.095</f>
        <v>1.9</v>
      </c>
      <c r="N699" s="203" t="n">
        <f aca="false">L699-M699</f>
        <v>878.1</v>
      </c>
      <c r="O699" s="202" t="n">
        <v>1.04</v>
      </c>
      <c r="P699" s="203" t="n">
        <f aca="false">N699*O699</f>
        <v>913.224</v>
      </c>
      <c r="Q699" s="203" t="n">
        <v>16</v>
      </c>
      <c r="R699" s="203" t="n">
        <f aca="false">P699*Q699</f>
        <v>14611.584</v>
      </c>
      <c r="S699" s="203" t="n">
        <f aca="false">P699*3</f>
        <v>2739.672</v>
      </c>
      <c r="T699" s="203" t="n">
        <f aca="false">P699*2</f>
        <v>1826.448</v>
      </c>
      <c r="U699" s="203"/>
      <c r="V699" s="204" t="n">
        <v>19177.7</v>
      </c>
      <c r="W699" s="20" t="n">
        <f aca="false">V699-T699</f>
        <v>17351.252</v>
      </c>
      <c r="X699" s="43" t="n">
        <f aca="false">V699-S699-T699</f>
        <v>14611.58</v>
      </c>
      <c r="Y699" s="6" t="s">
        <v>314</v>
      </c>
      <c r="Z699" s="20" t="s">
        <v>35</v>
      </c>
      <c r="AA699" s="20" t="s">
        <v>18</v>
      </c>
      <c r="AC699" s="20"/>
    </row>
    <row r="700" customFormat="false" ht="15.75" hidden="false" customHeight="true" outlineLevel="0" collapsed="false">
      <c r="A700" s="20" t="s">
        <v>468</v>
      </c>
      <c r="B700" s="143" t="s">
        <v>211</v>
      </c>
      <c r="C700" s="6"/>
      <c r="D700" s="6" t="s">
        <v>314</v>
      </c>
      <c r="E700" s="202" t="n">
        <v>5788669</v>
      </c>
      <c r="F700" s="6"/>
      <c r="G700" s="6" t="n">
        <v>11</v>
      </c>
      <c r="H700" s="145" t="s">
        <v>33</v>
      </c>
      <c r="I700" s="202"/>
      <c r="J700" s="202" t="n">
        <v>22</v>
      </c>
      <c r="K700" s="145" t="n">
        <v>0</v>
      </c>
      <c r="L700" s="6" t="n">
        <v>507</v>
      </c>
      <c r="M700" s="203" t="n">
        <f aca="false">G700*0.095</f>
        <v>1.045</v>
      </c>
      <c r="N700" s="203" t="n">
        <f aca="false">L700-M700</f>
        <v>505.955</v>
      </c>
      <c r="O700" s="202" t="n">
        <v>1.04</v>
      </c>
      <c r="P700" s="203" t="n">
        <f aca="false">N700*O700</f>
        <v>526.1932</v>
      </c>
      <c r="Q700" s="203" t="n">
        <v>16</v>
      </c>
      <c r="R700" s="203" t="n">
        <f aca="false">P700*Q700</f>
        <v>8419.0912</v>
      </c>
      <c r="S700" s="203" t="n">
        <f aca="false">P700*3</f>
        <v>1578.5796</v>
      </c>
      <c r="T700" s="203" t="n">
        <f aca="false">P700*2</f>
        <v>1052.3864</v>
      </c>
      <c r="U700" s="203"/>
      <c r="V700" s="204" t="n">
        <v>11050.06</v>
      </c>
      <c r="W700" s="20" t="n">
        <f aca="false">V700-T700</f>
        <v>9997.6736</v>
      </c>
      <c r="X700" s="43" t="n">
        <f aca="false">V700-S700-T700</f>
        <v>8419.094</v>
      </c>
      <c r="Y700" s="6" t="s">
        <v>314</v>
      </c>
      <c r="Z700" s="20" t="s">
        <v>35</v>
      </c>
      <c r="AA700" s="20" t="s">
        <v>18</v>
      </c>
      <c r="AC700" s="20"/>
    </row>
    <row r="701" customFormat="false" ht="15.75" hidden="false" customHeight="true" outlineLevel="0" collapsed="false">
      <c r="A701" s="20" t="s">
        <v>468</v>
      </c>
      <c r="B701" s="143" t="s">
        <v>211</v>
      </c>
      <c r="C701" s="6"/>
      <c r="D701" s="6" t="s">
        <v>314</v>
      </c>
      <c r="E701" s="202" t="n">
        <v>5788670</v>
      </c>
      <c r="F701" s="6"/>
      <c r="G701" s="6" t="n">
        <v>22</v>
      </c>
      <c r="H701" s="145" t="s">
        <v>33</v>
      </c>
      <c r="I701" s="202"/>
      <c r="J701" s="202" t="n">
        <v>22</v>
      </c>
      <c r="K701" s="145" t="n">
        <v>0</v>
      </c>
      <c r="L701" s="6" t="n">
        <v>969</v>
      </c>
      <c r="M701" s="203" t="n">
        <f aca="false">G701*0.095</f>
        <v>2.09</v>
      </c>
      <c r="N701" s="203" t="n">
        <f aca="false">L701-M701</f>
        <v>966.91</v>
      </c>
      <c r="O701" s="202" t="n">
        <v>1.04</v>
      </c>
      <c r="P701" s="203" t="n">
        <f aca="false">N701*O701</f>
        <v>1005.5864</v>
      </c>
      <c r="Q701" s="203" t="n">
        <v>16</v>
      </c>
      <c r="R701" s="203" t="n">
        <f aca="false">P701*Q701</f>
        <v>16089.3824</v>
      </c>
      <c r="S701" s="203" t="n">
        <f aca="false">P701*3</f>
        <v>3016.7592</v>
      </c>
      <c r="T701" s="203" t="n">
        <v>2000</v>
      </c>
      <c r="U701" s="203"/>
      <c r="V701" s="204" t="n">
        <v>21106.14</v>
      </c>
      <c r="W701" s="20" t="n">
        <f aca="false">V701-T701</f>
        <v>19106.14</v>
      </c>
      <c r="X701" s="43" t="n">
        <f aca="false">V701-S701-T701</f>
        <v>16089.3808</v>
      </c>
      <c r="Y701" s="6" t="s">
        <v>314</v>
      </c>
      <c r="Z701" s="20" t="s">
        <v>35</v>
      </c>
      <c r="AA701" s="20" t="s">
        <v>18</v>
      </c>
      <c r="AC701" s="20"/>
    </row>
    <row r="702" customFormat="false" ht="15.75" hidden="false" customHeight="true" outlineLevel="0" collapsed="false">
      <c r="A702" s="20" t="s">
        <v>468</v>
      </c>
      <c r="B702" s="143" t="s">
        <v>211</v>
      </c>
      <c r="C702" s="6"/>
      <c r="D702" s="6" t="s">
        <v>314</v>
      </c>
      <c r="E702" s="202" t="n">
        <v>5788671</v>
      </c>
      <c r="F702" s="6"/>
      <c r="G702" s="6" t="n">
        <v>9</v>
      </c>
      <c r="H702" s="145" t="s">
        <v>33</v>
      </c>
      <c r="I702" s="202"/>
      <c r="J702" s="202" t="n">
        <v>22</v>
      </c>
      <c r="K702" s="145" t="n">
        <v>0</v>
      </c>
      <c r="L702" s="6" t="n">
        <v>370</v>
      </c>
      <c r="M702" s="203" t="n">
        <f aca="false">G702*0.095</f>
        <v>0.855</v>
      </c>
      <c r="N702" s="203" t="n">
        <f aca="false">L702-M702</f>
        <v>369.145</v>
      </c>
      <c r="O702" s="202" t="n">
        <v>1.04</v>
      </c>
      <c r="P702" s="203" t="n">
        <f aca="false">N702*O702</f>
        <v>383.9108</v>
      </c>
      <c r="Q702" s="203" t="n">
        <v>16</v>
      </c>
      <c r="R702" s="203" t="n">
        <f aca="false">P702*Q702</f>
        <v>6142.5728</v>
      </c>
      <c r="S702" s="203" t="n">
        <f aca="false">P702*3</f>
        <v>1151.7324</v>
      </c>
      <c r="T702" s="203" t="n">
        <f aca="false">P702*2</f>
        <v>767.8216</v>
      </c>
      <c r="U702" s="203"/>
      <c r="V702" s="204" t="n">
        <v>8062.13</v>
      </c>
      <c r="W702" s="20" t="n">
        <f aca="false">V702-T702</f>
        <v>7294.3084</v>
      </c>
      <c r="X702" s="43" t="n">
        <f aca="false">V702-S702-T702</f>
        <v>6142.576</v>
      </c>
      <c r="Y702" s="6" t="s">
        <v>314</v>
      </c>
      <c r="Z702" s="20" t="s">
        <v>35</v>
      </c>
      <c r="AA702" s="20" t="s">
        <v>18</v>
      </c>
      <c r="AC702" s="20"/>
    </row>
    <row r="703" customFormat="false" ht="15.75" hidden="false" customHeight="true" outlineLevel="0" collapsed="false">
      <c r="A703" s="20" t="s">
        <v>468</v>
      </c>
      <c r="B703" s="143" t="s">
        <v>211</v>
      </c>
      <c r="C703" s="6"/>
      <c r="D703" s="6" t="s">
        <v>314</v>
      </c>
      <c r="E703" s="202" t="n">
        <v>5788672</v>
      </c>
      <c r="F703" s="6"/>
      <c r="G703" s="6" t="n">
        <v>20</v>
      </c>
      <c r="H703" s="145" t="s">
        <v>33</v>
      </c>
      <c r="I703" s="202"/>
      <c r="J703" s="202" t="n">
        <v>22</v>
      </c>
      <c r="K703" s="145" t="n">
        <v>0</v>
      </c>
      <c r="L703" s="6" t="n">
        <v>876</v>
      </c>
      <c r="M703" s="203" t="n">
        <f aca="false">G703*0.095</f>
        <v>1.9</v>
      </c>
      <c r="N703" s="203" t="n">
        <f aca="false">L703-M703</f>
        <v>874.1</v>
      </c>
      <c r="O703" s="202" t="n">
        <v>1.04</v>
      </c>
      <c r="P703" s="203" t="n">
        <f aca="false">N703*O703</f>
        <v>909.064</v>
      </c>
      <c r="Q703" s="203" t="n">
        <v>16</v>
      </c>
      <c r="R703" s="203" t="n">
        <f aca="false">P703*Q703</f>
        <v>14545.024</v>
      </c>
      <c r="S703" s="203" t="n">
        <f aca="false">P703*3</f>
        <v>2727.192</v>
      </c>
      <c r="T703" s="203" t="n">
        <f aca="false">P703*2</f>
        <v>1818.128</v>
      </c>
      <c r="U703" s="203"/>
      <c r="V703" s="204" t="n">
        <v>19090.34</v>
      </c>
      <c r="W703" s="20" t="n">
        <f aca="false">V703-T703</f>
        <v>17272.212</v>
      </c>
      <c r="X703" s="43" t="n">
        <f aca="false">V703-S703-T703</f>
        <v>14545.02</v>
      </c>
      <c r="Y703" s="6" t="s">
        <v>314</v>
      </c>
      <c r="Z703" s="20" t="s">
        <v>35</v>
      </c>
      <c r="AA703" s="20" t="s">
        <v>18</v>
      </c>
      <c r="AC703" s="20"/>
    </row>
    <row r="704" customFormat="false" ht="15.75" hidden="false" customHeight="true" outlineLevel="0" collapsed="false">
      <c r="A704" s="20" t="s">
        <v>468</v>
      </c>
      <c r="B704" s="143" t="s">
        <v>211</v>
      </c>
      <c r="C704" s="6"/>
      <c r="D704" s="6" t="s">
        <v>314</v>
      </c>
      <c r="E704" s="202" t="n">
        <v>5788673</v>
      </c>
      <c r="F704" s="6"/>
      <c r="G704" s="6" t="n">
        <v>20</v>
      </c>
      <c r="H704" s="145" t="s">
        <v>33</v>
      </c>
      <c r="I704" s="202"/>
      <c r="J704" s="202" t="n">
        <v>22</v>
      </c>
      <c r="K704" s="145" t="n">
        <v>0</v>
      </c>
      <c r="L704" s="6" t="n">
        <v>865</v>
      </c>
      <c r="M704" s="203" t="n">
        <f aca="false">G704*0.095</f>
        <v>1.9</v>
      </c>
      <c r="N704" s="203" t="n">
        <f aca="false">L704-M704</f>
        <v>863.1</v>
      </c>
      <c r="O704" s="202" t="n">
        <v>1.04</v>
      </c>
      <c r="P704" s="203" t="n">
        <f aca="false">N704*O704</f>
        <v>897.624</v>
      </c>
      <c r="Q704" s="203" t="n">
        <v>16</v>
      </c>
      <c r="R704" s="203" t="n">
        <f aca="false">P704*Q704</f>
        <v>14361.984</v>
      </c>
      <c r="S704" s="203" t="n">
        <f aca="false">P704*3</f>
        <v>2692.872</v>
      </c>
      <c r="T704" s="203" t="n">
        <f aca="false">P704*2</f>
        <v>1795.248</v>
      </c>
      <c r="U704" s="203"/>
      <c r="V704" s="204" t="n">
        <v>18850.1</v>
      </c>
      <c r="W704" s="20" t="n">
        <f aca="false">V704-T704</f>
        <v>17054.852</v>
      </c>
      <c r="X704" s="43" t="n">
        <f aca="false">V704-S704-T704</f>
        <v>14361.98</v>
      </c>
      <c r="Y704" s="6" t="s">
        <v>314</v>
      </c>
      <c r="Z704" s="20" t="s">
        <v>35</v>
      </c>
      <c r="AA704" s="20" t="s">
        <v>18</v>
      </c>
      <c r="AC704" s="20"/>
    </row>
    <row r="705" customFormat="false" ht="15.75" hidden="false" customHeight="true" outlineLevel="0" collapsed="false">
      <c r="A705" s="20" t="s">
        <v>468</v>
      </c>
      <c r="B705" s="143" t="s">
        <v>211</v>
      </c>
      <c r="C705" s="6"/>
      <c r="D705" s="6" t="s">
        <v>314</v>
      </c>
      <c r="E705" s="202" t="n">
        <v>5788674</v>
      </c>
      <c r="F705" s="6"/>
      <c r="G705" s="6" t="n">
        <v>5</v>
      </c>
      <c r="H705" s="145" t="s">
        <v>33</v>
      </c>
      <c r="I705" s="202"/>
      <c r="J705" s="202" t="n">
        <v>22</v>
      </c>
      <c r="K705" s="145" t="n">
        <v>0</v>
      </c>
      <c r="L705" s="6" t="n">
        <v>204</v>
      </c>
      <c r="M705" s="203" t="n">
        <f aca="false">G705*0.095</f>
        <v>0.475</v>
      </c>
      <c r="N705" s="203" t="n">
        <f aca="false">L705-M705</f>
        <v>203.525</v>
      </c>
      <c r="O705" s="202" t="n">
        <v>1.04</v>
      </c>
      <c r="P705" s="203" t="n">
        <f aca="false">N705*O705</f>
        <v>211.666</v>
      </c>
      <c r="Q705" s="203" t="n">
        <v>16</v>
      </c>
      <c r="R705" s="203" t="n">
        <f aca="false">P705*Q705</f>
        <v>3386.656</v>
      </c>
      <c r="S705" s="203" t="n">
        <f aca="false">P705*3</f>
        <v>634.998</v>
      </c>
      <c r="T705" s="203" t="n">
        <f aca="false">P705*2</f>
        <v>423.332</v>
      </c>
      <c r="U705" s="203"/>
      <c r="V705" s="204" t="n">
        <v>4444.99</v>
      </c>
      <c r="W705" s="20" t="n">
        <f aca="false">V705-T705</f>
        <v>4021.658</v>
      </c>
      <c r="X705" s="43" t="n">
        <f aca="false">V705-S705-T705</f>
        <v>3386.66</v>
      </c>
      <c r="Y705" s="6" t="s">
        <v>314</v>
      </c>
      <c r="Z705" s="20" t="s">
        <v>35</v>
      </c>
      <c r="AA705" s="20" t="s">
        <v>18</v>
      </c>
      <c r="AC705" s="20"/>
    </row>
    <row r="706" customFormat="false" ht="15.75" hidden="false" customHeight="true" outlineLevel="0" collapsed="false">
      <c r="A706" s="20" t="s">
        <v>468</v>
      </c>
      <c r="B706" s="143" t="s">
        <v>211</v>
      </c>
      <c r="C706" s="6"/>
      <c r="D706" s="6" t="s">
        <v>314</v>
      </c>
      <c r="E706" s="202" t="n">
        <v>5788675</v>
      </c>
      <c r="F706" s="6"/>
      <c r="G706" s="6" t="n">
        <v>13</v>
      </c>
      <c r="H706" s="145" t="s">
        <v>33</v>
      </c>
      <c r="I706" s="202"/>
      <c r="J706" s="202" t="n">
        <v>22</v>
      </c>
      <c r="K706" s="145" t="n">
        <v>0</v>
      </c>
      <c r="L706" s="6" t="n">
        <v>554</v>
      </c>
      <c r="M706" s="203" t="n">
        <f aca="false">G706*0.095</f>
        <v>1.235</v>
      </c>
      <c r="N706" s="203" t="n">
        <f aca="false">L706-M706</f>
        <v>552.765</v>
      </c>
      <c r="O706" s="202" t="n">
        <v>1.04</v>
      </c>
      <c r="P706" s="203" t="n">
        <f aca="false">N706*O706</f>
        <v>574.8756</v>
      </c>
      <c r="Q706" s="203" t="n">
        <v>16</v>
      </c>
      <c r="R706" s="203" t="n">
        <f aca="false">P706*Q706</f>
        <v>9198.0096</v>
      </c>
      <c r="S706" s="203" t="n">
        <f aca="false">P706*3</f>
        <v>1724.6268</v>
      </c>
      <c r="T706" s="203" t="n">
        <f aca="false">P706*2</f>
        <v>1149.7512</v>
      </c>
      <c r="U706" s="203"/>
      <c r="V706" s="204" t="n">
        <v>12072.4</v>
      </c>
      <c r="W706" s="20" t="n">
        <f aca="false">V706-T706</f>
        <v>10922.6488</v>
      </c>
      <c r="X706" s="43" t="n">
        <f aca="false">V706-S706-T706</f>
        <v>9198.022</v>
      </c>
      <c r="Y706" s="6" t="s">
        <v>314</v>
      </c>
      <c r="Z706" s="20" t="s">
        <v>35</v>
      </c>
      <c r="AA706" s="20" t="s">
        <v>18</v>
      </c>
      <c r="AC706" s="20"/>
    </row>
    <row r="707" customFormat="false" ht="15.75" hidden="false" customHeight="true" outlineLevel="0" collapsed="false">
      <c r="A707" s="20" t="s">
        <v>468</v>
      </c>
      <c r="B707" s="143" t="s">
        <v>211</v>
      </c>
      <c r="C707" s="6"/>
      <c r="D707" s="6" t="s">
        <v>314</v>
      </c>
      <c r="E707" s="202" t="n">
        <v>5788676</v>
      </c>
      <c r="F707" s="6"/>
      <c r="G707" s="6" t="n">
        <v>20</v>
      </c>
      <c r="H707" s="145" t="s">
        <v>33</v>
      </c>
      <c r="I707" s="202"/>
      <c r="J707" s="202" t="n">
        <v>22</v>
      </c>
      <c r="K707" s="145" t="n">
        <v>0</v>
      </c>
      <c r="L707" s="6" t="n">
        <v>920</v>
      </c>
      <c r="M707" s="203" t="n">
        <f aca="false">G707*0.095</f>
        <v>1.9</v>
      </c>
      <c r="N707" s="203" t="n">
        <f aca="false">L707-M707</f>
        <v>918.1</v>
      </c>
      <c r="O707" s="202" t="n">
        <v>1.04</v>
      </c>
      <c r="P707" s="203" t="n">
        <f aca="false">N707*O707</f>
        <v>954.824</v>
      </c>
      <c r="Q707" s="203" t="n">
        <v>16</v>
      </c>
      <c r="R707" s="203" t="n">
        <f aca="false">P707*Q707</f>
        <v>15277.184</v>
      </c>
      <c r="S707" s="203" t="n">
        <f aca="false">P707*3</f>
        <v>2864.472</v>
      </c>
      <c r="T707" s="203" t="n">
        <f aca="false">P707*2</f>
        <v>1909.648</v>
      </c>
      <c r="U707" s="203"/>
      <c r="V707" s="204" t="n">
        <v>20051.3</v>
      </c>
      <c r="W707" s="20" t="n">
        <f aca="false">V707-T707</f>
        <v>18141.652</v>
      </c>
      <c r="X707" s="43" t="n">
        <f aca="false">V707-S707-T707</f>
        <v>15277.18</v>
      </c>
      <c r="Y707" s="6" t="s">
        <v>314</v>
      </c>
      <c r="Z707" s="20" t="s">
        <v>35</v>
      </c>
      <c r="AA707" s="20" t="s">
        <v>18</v>
      </c>
      <c r="AC707" s="20"/>
    </row>
    <row r="708" customFormat="false" ht="15.75" hidden="false" customHeight="true" outlineLevel="0" collapsed="false">
      <c r="A708" s="20" t="s">
        <v>468</v>
      </c>
      <c r="B708" s="143" t="s">
        <v>211</v>
      </c>
      <c r="C708" s="6"/>
      <c r="D708" s="6" t="s">
        <v>314</v>
      </c>
      <c r="E708" s="202" t="n">
        <v>5788677</v>
      </c>
      <c r="F708" s="6"/>
      <c r="G708" s="6" t="n">
        <v>17</v>
      </c>
      <c r="H708" s="145" t="s">
        <v>33</v>
      </c>
      <c r="I708" s="202"/>
      <c r="J708" s="202" t="n">
        <v>22</v>
      </c>
      <c r="K708" s="145" t="n">
        <v>0</v>
      </c>
      <c r="L708" s="6" t="n">
        <v>741</v>
      </c>
      <c r="M708" s="203" t="n">
        <f aca="false">G708*0.095</f>
        <v>1.615</v>
      </c>
      <c r="N708" s="203" t="n">
        <f aca="false">L708-M708</f>
        <v>739.385</v>
      </c>
      <c r="O708" s="202" t="n">
        <v>1.04</v>
      </c>
      <c r="P708" s="203" t="n">
        <f aca="false">N708*O708</f>
        <v>768.9604</v>
      </c>
      <c r="Q708" s="203" t="n">
        <v>16</v>
      </c>
      <c r="R708" s="203" t="n">
        <f aca="false">P708*Q708</f>
        <v>12303.3664</v>
      </c>
      <c r="S708" s="203" t="n">
        <f aca="false">P708*3</f>
        <v>2306.8812</v>
      </c>
      <c r="T708" s="203" t="n">
        <f aca="false">P708*2</f>
        <v>1537.9208</v>
      </c>
      <c r="U708" s="203"/>
      <c r="V708" s="204" t="n">
        <v>16148.16</v>
      </c>
      <c r="W708" s="20" t="n">
        <f aca="false">V708-T708</f>
        <v>14610.2392</v>
      </c>
      <c r="X708" s="43" t="n">
        <f aca="false">V708-S708-T708</f>
        <v>12303.358</v>
      </c>
      <c r="Y708" s="6" t="s">
        <v>314</v>
      </c>
      <c r="Z708" s="20" t="s">
        <v>35</v>
      </c>
      <c r="AA708" s="20" t="s">
        <v>18</v>
      </c>
      <c r="AC708" s="20"/>
    </row>
    <row r="709" customFormat="false" ht="15.75" hidden="false" customHeight="true" outlineLevel="0" collapsed="false">
      <c r="A709" s="20" t="s">
        <v>468</v>
      </c>
      <c r="B709" s="143" t="s">
        <v>211</v>
      </c>
      <c r="C709" s="6"/>
      <c r="D709" s="6" t="s">
        <v>314</v>
      </c>
      <c r="E709" s="202" t="n">
        <v>5788678</v>
      </c>
      <c r="F709" s="6"/>
      <c r="G709" s="6" t="n">
        <v>20</v>
      </c>
      <c r="H709" s="145" t="s">
        <v>33</v>
      </c>
      <c r="I709" s="202"/>
      <c r="J709" s="202" t="n">
        <v>22</v>
      </c>
      <c r="K709" s="145" t="n">
        <v>0</v>
      </c>
      <c r="L709" s="6" t="n">
        <v>891</v>
      </c>
      <c r="M709" s="203" t="n">
        <f aca="false">G709*0.095</f>
        <v>1.9</v>
      </c>
      <c r="N709" s="203" t="n">
        <f aca="false">L709-M709</f>
        <v>889.1</v>
      </c>
      <c r="O709" s="202" t="n">
        <v>1.04</v>
      </c>
      <c r="P709" s="203" t="n">
        <f aca="false">N709*O709</f>
        <v>924.664</v>
      </c>
      <c r="Q709" s="203" t="n">
        <v>16</v>
      </c>
      <c r="R709" s="203" t="n">
        <f aca="false">P709*Q709</f>
        <v>14794.624</v>
      </c>
      <c r="S709" s="203" t="n">
        <f aca="false">P709*3</f>
        <v>2773.992</v>
      </c>
      <c r="T709" s="203" t="n">
        <f aca="false">P709*2</f>
        <v>1849.328</v>
      </c>
      <c r="U709" s="203"/>
      <c r="V709" s="204" t="n">
        <v>19417.94</v>
      </c>
      <c r="W709" s="20" t="n">
        <f aca="false">V709-T709</f>
        <v>17568.612</v>
      </c>
      <c r="X709" s="43" t="n">
        <f aca="false">V709-S709-T709</f>
        <v>14794.62</v>
      </c>
      <c r="Y709" s="6" t="s">
        <v>314</v>
      </c>
      <c r="Z709" s="20" t="s">
        <v>35</v>
      </c>
      <c r="AA709" s="20" t="s">
        <v>18</v>
      </c>
      <c r="AC709" s="20"/>
    </row>
    <row r="710" customFormat="false" ht="15.75" hidden="false" customHeight="true" outlineLevel="0" collapsed="false">
      <c r="A710" s="20" t="s">
        <v>468</v>
      </c>
      <c r="B710" s="143" t="s">
        <v>211</v>
      </c>
      <c r="C710" s="6"/>
      <c r="D710" s="6" t="s">
        <v>314</v>
      </c>
      <c r="E710" s="202" t="n">
        <v>5788679</v>
      </c>
      <c r="F710" s="6"/>
      <c r="G710" s="6" t="n">
        <v>20</v>
      </c>
      <c r="H710" s="145" t="s">
        <v>33</v>
      </c>
      <c r="I710" s="202"/>
      <c r="J710" s="202" t="n">
        <v>22</v>
      </c>
      <c r="K710" s="145" t="n">
        <v>0</v>
      </c>
      <c r="L710" s="6" t="n">
        <v>892</v>
      </c>
      <c r="M710" s="203" t="n">
        <f aca="false">G710*0.095</f>
        <v>1.9</v>
      </c>
      <c r="N710" s="203" t="n">
        <f aca="false">L710-M710</f>
        <v>890.1</v>
      </c>
      <c r="O710" s="202" t="n">
        <v>1.04</v>
      </c>
      <c r="P710" s="203" t="n">
        <f aca="false">N710*O710</f>
        <v>925.704</v>
      </c>
      <c r="Q710" s="203" t="n">
        <v>16</v>
      </c>
      <c r="R710" s="203" t="n">
        <f aca="false">P710*Q710</f>
        <v>14811.264</v>
      </c>
      <c r="S710" s="203" t="n">
        <f aca="false">P710*3</f>
        <v>2777.112</v>
      </c>
      <c r="T710" s="203" t="n">
        <f aca="false">P710*2</f>
        <v>1851.408</v>
      </c>
      <c r="U710" s="203"/>
      <c r="V710" s="204" t="n">
        <v>19439.78</v>
      </c>
      <c r="W710" s="20" t="n">
        <f aca="false">V710-T710</f>
        <v>17588.372</v>
      </c>
      <c r="X710" s="43" t="n">
        <f aca="false">V710-S710-T710</f>
        <v>14811.26</v>
      </c>
      <c r="Y710" s="6" t="s">
        <v>314</v>
      </c>
      <c r="Z710" s="20" t="s">
        <v>35</v>
      </c>
      <c r="AA710" s="20" t="s">
        <v>18</v>
      </c>
      <c r="AC710" s="20"/>
    </row>
    <row r="711" customFormat="false" ht="15.75" hidden="false" customHeight="true" outlineLevel="0" collapsed="false">
      <c r="A711" s="20" t="s">
        <v>468</v>
      </c>
      <c r="B711" s="143" t="s">
        <v>211</v>
      </c>
      <c r="C711" s="6"/>
      <c r="D711" s="6" t="s">
        <v>314</v>
      </c>
      <c r="E711" s="202" t="n">
        <v>5788680</v>
      </c>
      <c r="F711" s="6"/>
      <c r="G711" s="6" t="n">
        <v>19</v>
      </c>
      <c r="H711" s="145" t="s">
        <v>33</v>
      </c>
      <c r="I711" s="202"/>
      <c r="J711" s="202" t="n">
        <v>25</v>
      </c>
      <c r="K711" s="145" t="n">
        <v>0</v>
      </c>
      <c r="L711" s="6" t="n">
        <v>761</v>
      </c>
      <c r="M711" s="203" t="n">
        <f aca="false">G711*0.095</f>
        <v>1.805</v>
      </c>
      <c r="N711" s="203" t="n">
        <f aca="false">L711-M711</f>
        <v>759.195</v>
      </c>
      <c r="O711" s="202" t="n">
        <v>1</v>
      </c>
      <c r="P711" s="203" t="n">
        <f aca="false">N711*O711</f>
        <v>759.195</v>
      </c>
      <c r="Q711" s="203" t="n">
        <v>16</v>
      </c>
      <c r="R711" s="203" t="n">
        <f aca="false">P711*Q711</f>
        <v>12147.12</v>
      </c>
      <c r="S711" s="203" t="n">
        <f aca="false">P711*3</f>
        <v>2277.585</v>
      </c>
      <c r="T711" s="203" t="n">
        <f aca="false">P711*2</f>
        <v>1518.39</v>
      </c>
      <c r="U711" s="203"/>
      <c r="V711" s="204" t="n">
        <v>15943.1</v>
      </c>
      <c r="W711" s="20" t="n">
        <f aca="false">V711-T711</f>
        <v>14424.71</v>
      </c>
      <c r="X711" s="43" t="n">
        <f aca="false">V711-S711-T711</f>
        <v>12147.125</v>
      </c>
      <c r="Y711" s="6" t="s">
        <v>314</v>
      </c>
      <c r="Z711" s="20" t="s">
        <v>35</v>
      </c>
      <c r="AA711" s="20" t="s">
        <v>18</v>
      </c>
      <c r="AC711" s="20"/>
    </row>
    <row r="712" customFormat="false" ht="15.75" hidden="false" customHeight="true" outlineLevel="0" collapsed="false">
      <c r="A712" s="20" t="s">
        <v>468</v>
      </c>
      <c r="B712" s="143" t="s">
        <v>211</v>
      </c>
      <c r="C712" s="6"/>
      <c r="D712" s="6" t="s">
        <v>314</v>
      </c>
      <c r="E712" s="202" t="n">
        <v>5788681</v>
      </c>
      <c r="F712" s="6"/>
      <c r="G712" s="6" t="n">
        <v>5</v>
      </c>
      <c r="H712" s="145" t="s">
        <v>33</v>
      </c>
      <c r="I712" s="202"/>
      <c r="J712" s="202" t="n">
        <v>25</v>
      </c>
      <c r="K712" s="145" t="n">
        <v>0</v>
      </c>
      <c r="L712" s="6" t="n">
        <v>198</v>
      </c>
      <c r="M712" s="203" t="n">
        <f aca="false">G712*0.095</f>
        <v>0.475</v>
      </c>
      <c r="N712" s="203" t="n">
        <f aca="false">L712-M712</f>
        <v>197.525</v>
      </c>
      <c r="O712" s="202" t="n">
        <v>1</v>
      </c>
      <c r="P712" s="203" t="n">
        <f aca="false">N712*O712</f>
        <v>197.525</v>
      </c>
      <c r="Q712" s="203" t="n">
        <v>16</v>
      </c>
      <c r="R712" s="203" t="n">
        <f aca="false">P712*Q712</f>
        <v>3160.4</v>
      </c>
      <c r="S712" s="203" t="n">
        <f aca="false">P712*3</f>
        <v>592.575</v>
      </c>
      <c r="T712" s="203" t="n">
        <f aca="false">P712*2</f>
        <v>395.05</v>
      </c>
      <c r="U712" s="203"/>
      <c r="V712" s="204" t="n">
        <v>4148.03</v>
      </c>
      <c r="W712" s="20" t="n">
        <f aca="false">V712-T712</f>
        <v>3752.98</v>
      </c>
      <c r="X712" s="43" t="n">
        <f aca="false">V712-S712-T712</f>
        <v>3160.405</v>
      </c>
      <c r="Y712" s="6" t="s">
        <v>314</v>
      </c>
      <c r="Z712" s="20" t="s">
        <v>35</v>
      </c>
      <c r="AA712" s="20" t="s">
        <v>18</v>
      </c>
      <c r="AC712" s="20"/>
    </row>
    <row r="713" customFormat="false" ht="15.75" hidden="false" customHeight="true" outlineLevel="0" collapsed="false">
      <c r="A713" s="20" t="s">
        <v>468</v>
      </c>
      <c r="B713" s="143" t="s">
        <v>211</v>
      </c>
      <c r="C713" s="6"/>
      <c r="D713" s="6" t="s">
        <v>314</v>
      </c>
      <c r="E713" s="202" t="n">
        <v>5788682</v>
      </c>
      <c r="F713" s="6"/>
      <c r="G713" s="6" t="n">
        <v>20</v>
      </c>
      <c r="H713" s="145" t="s">
        <v>33</v>
      </c>
      <c r="I713" s="202"/>
      <c r="J713" s="202" t="n">
        <v>22</v>
      </c>
      <c r="K713" s="145" t="n">
        <v>0</v>
      </c>
      <c r="L713" s="6" t="n">
        <v>843</v>
      </c>
      <c r="M713" s="203" t="n">
        <f aca="false">G713*0.095</f>
        <v>1.9</v>
      </c>
      <c r="N713" s="203" t="n">
        <f aca="false">L713-M713</f>
        <v>841.1</v>
      </c>
      <c r="O713" s="202" t="n">
        <v>1.04</v>
      </c>
      <c r="P713" s="203" t="n">
        <f aca="false">N713*O713</f>
        <v>874.744</v>
      </c>
      <c r="Q713" s="203" t="n">
        <v>16</v>
      </c>
      <c r="R713" s="203" t="n">
        <f aca="false">P713*Q713</f>
        <v>13995.904</v>
      </c>
      <c r="S713" s="203" t="n">
        <f aca="false">P713*3</f>
        <v>2624.232</v>
      </c>
      <c r="T713" s="203" t="n">
        <f aca="false">P713*2</f>
        <v>1749.488</v>
      </c>
      <c r="U713" s="203"/>
      <c r="V713" s="204" t="n">
        <v>18369.62</v>
      </c>
      <c r="W713" s="20" t="n">
        <f aca="false">V713-T713</f>
        <v>16620.132</v>
      </c>
      <c r="X713" s="43" t="n">
        <f aca="false">V713-S713-T713</f>
        <v>13995.9</v>
      </c>
      <c r="Y713" s="6" t="s">
        <v>314</v>
      </c>
      <c r="Z713" s="20" t="s">
        <v>35</v>
      </c>
      <c r="AA713" s="20" t="s">
        <v>18</v>
      </c>
      <c r="AC713" s="20"/>
    </row>
    <row r="714" customFormat="false" ht="15.75" hidden="false" customHeight="true" outlineLevel="0" collapsed="false">
      <c r="A714" s="20" t="s">
        <v>468</v>
      </c>
      <c r="B714" s="143" t="s">
        <v>211</v>
      </c>
      <c r="C714" s="6"/>
      <c r="D714" s="6" t="s">
        <v>314</v>
      </c>
      <c r="E714" s="202" t="n">
        <v>5788683</v>
      </c>
      <c r="F714" s="6"/>
      <c r="G714" s="6" t="n">
        <v>9</v>
      </c>
      <c r="H714" s="145" t="s">
        <v>33</v>
      </c>
      <c r="I714" s="202"/>
      <c r="J714" s="202" t="n">
        <v>22</v>
      </c>
      <c r="K714" s="145" t="n">
        <v>0</v>
      </c>
      <c r="L714" s="6" t="n">
        <v>375</v>
      </c>
      <c r="M714" s="203" t="n">
        <f aca="false">G714*0.095</f>
        <v>0.855</v>
      </c>
      <c r="N714" s="203" t="n">
        <f aca="false">L714-M714</f>
        <v>374.145</v>
      </c>
      <c r="O714" s="202" t="n">
        <v>1.04</v>
      </c>
      <c r="P714" s="203" t="n">
        <f aca="false">N714*O714</f>
        <v>389.1108</v>
      </c>
      <c r="Q714" s="203" t="n">
        <v>16</v>
      </c>
      <c r="R714" s="203" t="n">
        <f aca="false">P714*Q714</f>
        <v>6225.7728</v>
      </c>
      <c r="S714" s="203" t="n">
        <f aca="false">P714*3</f>
        <v>1167.3324</v>
      </c>
      <c r="T714" s="203" t="n">
        <f aca="false">P714*2</f>
        <v>778.2216</v>
      </c>
      <c r="U714" s="203"/>
      <c r="V714" s="204" t="n">
        <v>8171.33</v>
      </c>
      <c r="W714" s="20" t="n">
        <f aca="false">V714-T714</f>
        <v>7393.1084</v>
      </c>
      <c r="X714" s="43" t="n">
        <f aca="false">V714-S714-T714</f>
        <v>6225.776</v>
      </c>
      <c r="Y714" s="6" t="s">
        <v>314</v>
      </c>
      <c r="Z714" s="20" t="s">
        <v>35</v>
      </c>
      <c r="AA714" s="20" t="s">
        <v>18</v>
      </c>
      <c r="AC714" s="20"/>
    </row>
    <row r="715" customFormat="false" ht="15.75" hidden="false" customHeight="true" outlineLevel="0" collapsed="false">
      <c r="A715" s="20" t="s">
        <v>468</v>
      </c>
      <c r="B715" s="143" t="s">
        <v>211</v>
      </c>
      <c r="C715" s="6"/>
      <c r="D715" s="6" t="s">
        <v>314</v>
      </c>
      <c r="E715" s="202" t="n">
        <v>5788684</v>
      </c>
      <c r="F715" s="6"/>
      <c r="G715" s="6" t="n">
        <v>20</v>
      </c>
      <c r="H715" s="145" t="s">
        <v>33</v>
      </c>
      <c r="I715" s="202"/>
      <c r="J715" s="202" t="n">
        <v>22</v>
      </c>
      <c r="K715" s="145" t="n">
        <v>0</v>
      </c>
      <c r="L715" s="6" t="n">
        <v>915</v>
      </c>
      <c r="M715" s="203" t="n">
        <f aca="false">G715*0.095</f>
        <v>1.9</v>
      </c>
      <c r="N715" s="203" t="n">
        <f aca="false">L715-M715</f>
        <v>913.1</v>
      </c>
      <c r="O715" s="202" t="n">
        <v>1.04</v>
      </c>
      <c r="P715" s="203" t="n">
        <f aca="false">N715*O715</f>
        <v>949.624</v>
      </c>
      <c r="Q715" s="203" t="n">
        <v>16</v>
      </c>
      <c r="R715" s="203" t="n">
        <f aca="false">P715*Q715</f>
        <v>15193.984</v>
      </c>
      <c r="S715" s="203" t="n">
        <f aca="false">P715*3</f>
        <v>2848.872</v>
      </c>
      <c r="T715" s="203" t="n">
        <f aca="false">P715*2</f>
        <v>1899.248</v>
      </c>
      <c r="U715" s="203"/>
      <c r="V715" s="204" t="n">
        <v>19942.1</v>
      </c>
      <c r="W715" s="20" t="n">
        <f aca="false">V715-T715</f>
        <v>18042.852</v>
      </c>
      <c r="X715" s="43" t="n">
        <f aca="false">V715-S715-T715</f>
        <v>15193.98</v>
      </c>
      <c r="Y715" s="6" t="s">
        <v>314</v>
      </c>
      <c r="Z715" s="20" t="s">
        <v>35</v>
      </c>
      <c r="AA715" s="20" t="s">
        <v>18</v>
      </c>
      <c r="AC715" s="20"/>
    </row>
    <row r="716" customFormat="false" ht="15.75" hidden="false" customHeight="true" outlineLevel="0" collapsed="false">
      <c r="A716" s="20" t="s">
        <v>468</v>
      </c>
      <c r="B716" s="143" t="s">
        <v>211</v>
      </c>
      <c r="C716" s="6"/>
      <c r="D716" s="6" t="s">
        <v>314</v>
      </c>
      <c r="E716" s="202" t="n">
        <v>5788685</v>
      </c>
      <c r="F716" s="6"/>
      <c r="G716" s="6" t="n">
        <v>19</v>
      </c>
      <c r="H716" s="145" t="s">
        <v>33</v>
      </c>
      <c r="I716" s="202"/>
      <c r="J716" s="202" t="n">
        <v>22</v>
      </c>
      <c r="K716" s="145" t="n">
        <v>0</v>
      </c>
      <c r="L716" s="6" t="n">
        <v>829</v>
      </c>
      <c r="M716" s="203" t="n">
        <f aca="false">G716*0.095</f>
        <v>1.805</v>
      </c>
      <c r="N716" s="203" t="n">
        <f aca="false">L716-M716</f>
        <v>827.195</v>
      </c>
      <c r="O716" s="202" t="n">
        <v>1.04</v>
      </c>
      <c r="P716" s="203" t="n">
        <f aca="false">N716*O716</f>
        <v>860.2828</v>
      </c>
      <c r="Q716" s="203" t="n">
        <v>16</v>
      </c>
      <c r="R716" s="203" t="n">
        <f aca="false">P716*Q716</f>
        <v>13764.5248</v>
      </c>
      <c r="S716" s="203" t="n">
        <f aca="false">P716*3</f>
        <v>2580.8484</v>
      </c>
      <c r="T716" s="203" t="n">
        <f aca="false">P716*2</f>
        <v>1720.5656</v>
      </c>
      <c r="U716" s="203"/>
      <c r="V716" s="204" t="n">
        <v>18065.94</v>
      </c>
      <c r="W716" s="20" t="n">
        <f aca="false">V716-T716</f>
        <v>16345.3744</v>
      </c>
      <c r="X716" s="43" t="n">
        <f aca="false">V716-S716-T716</f>
        <v>13764.526</v>
      </c>
      <c r="Y716" s="6" t="s">
        <v>314</v>
      </c>
      <c r="Z716" s="20" t="s">
        <v>35</v>
      </c>
      <c r="AA716" s="20" t="s">
        <v>18</v>
      </c>
      <c r="AC716" s="20"/>
    </row>
    <row r="717" customFormat="false" ht="15.75" hidden="false" customHeight="true" outlineLevel="0" collapsed="false">
      <c r="A717" s="20" t="s">
        <v>468</v>
      </c>
      <c r="B717" s="143" t="s">
        <v>211</v>
      </c>
      <c r="C717" s="6"/>
      <c r="D717" s="6" t="s">
        <v>314</v>
      </c>
      <c r="E717" s="202" t="n">
        <v>5788686</v>
      </c>
      <c r="F717" s="6"/>
      <c r="G717" s="6" t="n">
        <v>20</v>
      </c>
      <c r="H717" s="145" t="s">
        <v>33</v>
      </c>
      <c r="I717" s="202"/>
      <c r="J717" s="202" t="n">
        <v>22</v>
      </c>
      <c r="K717" s="145" t="n">
        <v>0</v>
      </c>
      <c r="L717" s="6" t="n">
        <v>881</v>
      </c>
      <c r="M717" s="203" t="n">
        <f aca="false">G717*0.095</f>
        <v>1.9</v>
      </c>
      <c r="N717" s="203" t="n">
        <f aca="false">L717-M717</f>
        <v>879.1</v>
      </c>
      <c r="O717" s="202" t="n">
        <v>1.04</v>
      </c>
      <c r="P717" s="203" t="n">
        <f aca="false">N717*O717</f>
        <v>914.264</v>
      </c>
      <c r="Q717" s="203" t="n">
        <v>16</v>
      </c>
      <c r="R717" s="203" t="n">
        <f aca="false">P717*Q717</f>
        <v>14628.224</v>
      </c>
      <c r="S717" s="203" t="n">
        <f aca="false">P717*3</f>
        <v>2742.792</v>
      </c>
      <c r="T717" s="203" t="n">
        <f aca="false">P717*2</f>
        <v>1828.528</v>
      </c>
      <c r="U717" s="203"/>
      <c r="V717" s="204" t="n">
        <v>19199.54</v>
      </c>
      <c r="W717" s="20" t="n">
        <f aca="false">V717-T717</f>
        <v>17371.012</v>
      </c>
      <c r="X717" s="43" t="n">
        <f aca="false">V717-S717-T717</f>
        <v>14628.22</v>
      </c>
      <c r="Y717" s="6" t="s">
        <v>314</v>
      </c>
      <c r="Z717" s="20" t="s">
        <v>35</v>
      </c>
      <c r="AA717" s="20" t="s">
        <v>18</v>
      </c>
      <c r="AC717" s="20"/>
    </row>
    <row r="718" customFormat="false" ht="15.75" hidden="false" customHeight="true" outlineLevel="0" collapsed="false">
      <c r="A718" s="20" t="s">
        <v>468</v>
      </c>
      <c r="B718" s="143" t="s">
        <v>211</v>
      </c>
      <c r="C718" s="6"/>
      <c r="D718" s="6" t="s">
        <v>314</v>
      </c>
      <c r="E718" s="202" t="n">
        <v>5788687</v>
      </c>
      <c r="F718" s="6"/>
      <c r="G718" s="6" t="n">
        <v>20</v>
      </c>
      <c r="H718" s="145" t="s">
        <v>33</v>
      </c>
      <c r="I718" s="202"/>
      <c r="J718" s="202" t="n">
        <v>22</v>
      </c>
      <c r="K718" s="145" t="n">
        <v>0</v>
      </c>
      <c r="L718" s="6" t="n">
        <v>906</v>
      </c>
      <c r="M718" s="203" t="n">
        <f aca="false">G718*0.095</f>
        <v>1.9</v>
      </c>
      <c r="N718" s="203" t="n">
        <f aca="false">L718-M718</f>
        <v>904.1</v>
      </c>
      <c r="O718" s="202" t="n">
        <v>1.04</v>
      </c>
      <c r="P718" s="203" t="n">
        <f aca="false">N718*O718</f>
        <v>940.264</v>
      </c>
      <c r="Q718" s="203" t="n">
        <v>16</v>
      </c>
      <c r="R718" s="203" t="n">
        <f aca="false">P718*Q718</f>
        <v>15044.224</v>
      </c>
      <c r="S718" s="203" t="n">
        <f aca="false">P718*3</f>
        <v>2820.792</v>
      </c>
      <c r="T718" s="203" t="n">
        <f aca="false">P718*2</f>
        <v>1880.528</v>
      </c>
      <c r="U718" s="203"/>
      <c r="V718" s="204" t="n">
        <v>19745.54</v>
      </c>
      <c r="W718" s="20" t="n">
        <f aca="false">V718-T718</f>
        <v>17865.012</v>
      </c>
      <c r="X718" s="43" t="n">
        <f aca="false">V718-S718-T718</f>
        <v>15044.22</v>
      </c>
      <c r="Y718" s="6" t="s">
        <v>314</v>
      </c>
      <c r="Z718" s="20" t="s">
        <v>35</v>
      </c>
      <c r="AA718" s="20" t="s">
        <v>18</v>
      </c>
      <c r="AC718" s="20"/>
    </row>
    <row r="719" customFormat="false" ht="15.75" hidden="false" customHeight="true" outlineLevel="0" collapsed="false">
      <c r="A719" s="20" t="s">
        <v>468</v>
      </c>
      <c r="B719" s="143" t="s">
        <v>211</v>
      </c>
      <c r="C719" s="6"/>
      <c r="D719" s="6" t="s">
        <v>314</v>
      </c>
      <c r="E719" s="202" t="n">
        <v>5788688</v>
      </c>
      <c r="F719" s="6"/>
      <c r="G719" s="6" t="n">
        <v>20</v>
      </c>
      <c r="H719" s="145" t="s">
        <v>33</v>
      </c>
      <c r="I719" s="202"/>
      <c r="J719" s="202" t="n">
        <v>22</v>
      </c>
      <c r="K719" s="145" t="n">
        <v>0</v>
      </c>
      <c r="L719" s="6" t="n">
        <v>880</v>
      </c>
      <c r="M719" s="203" t="n">
        <f aca="false">G719*0.095</f>
        <v>1.9</v>
      </c>
      <c r="N719" s="203" t="n">
        <f aca="false">L719-M719</f>
        <v>878.1</v>
      </c>
      <c r="O719" s="202" t="n">
        <v>1.04</v>
      </c>
      <c r="P719" s="203" t="n">
        <f aca="false">N719*O719</f>
        <v>913.224</v>
      </c>
      <c r="Q719" s="203" t="n">
        <v>16</v>
      </c>
      <c r="R719" s="203" t="n">
        <f aca="false">P719*Q719</f>
        <v>14611.584</v>
      </c>
      <c r="S719" s="203" t="n">
        <f aca="false">P719*3</f>
        <v>2739.672</v>
      </c>
      <c r="T719" s="203" t="n">
        <f aca="false">P719*2</f>
        <v>1826.448</v>
      </c>
      <c r="U719" s="203"/>
      <c r="V719" s="204" t="n">
        <v>19177.7</v>
      </c>
      <c r="W719" s="20" t="n">
        <f aca="false">V719-T719</f>
        <v>17351.252</v>
      </c>
      <c r="X719" s="43" t="n">
        <f aca="false">V719-S719-T719</f>
        <v>14611.58</v>
      </c>
      <c r="Y719" s="6" t="s">
        <v>314</v>
      </c>
      <c r="Z719" s="20" t="s">
        <v>35</v>
      </c>
      <c r="AA719" s="20" t="s">
        <v>18</v>
      </c>
      <c r="AC719" s="20"/>
    </row>
    <row r="720" customFormat="false" ht="15.75" hidden="false" customHeight="true" outlineLevel="0" collapsed="false">
      <c r="A720" s="20" t="s">
        <v>468</v>
      </c>
      <c r="B720" s="143" t="s">
        <v>211</v>
      </c>
      <c r="C720" s="6"/>
      <c r="D720" s="6" t="s">
        <v>314</v>
      </c>
      <c r="E720" s="202" t="n">
        <v>5788689</v>
      </c>
      <c r="F720" s="6"/>
      <c r="G720" s="6" t="n">
        <v>20</v>
      </c>
      <c r="H720" s="145" t="s">
        <v>33</v>
      </c>
      <c r="I720" s="202"/>
      <c r="J720" s="202" t="n">
        <v>22</v>
      </c>
      <c r="K720" s="145" t="n">
        <v>0</v>
      </c>
      <c r="L720" s="6" t="n">
        <v>896</v>
      </c>
      <c r="M720" s="203" t="n">
        <f aca="false">G720*0.095</f>
        <v>1.9</v>
      </c>
      <c r="N720" s="203" t="n">
        <f aca="false">L720-M720</f>
        <v>894.1</v>
      </c>
      <c r="O720" s="202" t="n">
        <v>1.04</v>
      </c>
      <c r="P720" s="203" t="n">
        <f aca="false">N720*O720</f>
        <v>929.864</v>
      </c>
      <c r="Q720" s="203" t="n">
        <v>16</v>
      </c>
      <c r="R720" s="203" t="n">
        <f aca="false">P720*Q720</f>
        <v>14877.824</v>
      </c>
      <c r="S720" s="203" t="n">
        <f aca="false">P720*3</f>
        <v>2789.592</v>
      </c>
      <c r="T720" s="203" t="n">
        <f aca="false">P720*2</f>
        <v>1859.728</v>
      </c>
      <c r="U720" s="203"/>
      <c r="V720" s="204" t="n">
        <v>19527.14</v>
      </c>
      <c r="W720" s="20" t="n">
        <f aca="false">V720-T720</f>
        <v>17667.412</v>
      </c>
      <c r="X720" s="43" t="n">
        <f aca="false">V720-S720-T720</f>
        <v>14877.82</v>
      </c>
      <c r="Y720" s="6" t="s">
        <v>314</v>
      </c>
      <c r="Z720" s="20" t="s">
        <v>35</v>
      </c>
      <c r="AA720" s="20" t="s">
        <v>18</v>
      </c>
      <c r="AC720" s="20"/>
    </row>
    <row r="721" customFormat="false" ht="15.75" hidden="false" customHeight="true" outlineLevel="0" collapsed="false">
      <c r="A721" s="20" t="s">
        <v>468</v>
      </c>
      <c r="B721" s="143" t="s">
        <v>211</v>
      </c>
      <c r="C721" s="6"/>
      <c r="D721" s="6" t="s">
        <v>314</v>
      </c>
      <c r="E721" s="202" t="n">
        <v>5788690</v>
      </c>
      <c r="F721" s="6"/>
      <c r="G721" s="6" t="n">
        <v>20</v>
      </c>
      <c r="H721" s="145" t="s">
        <v>33</v>
      </c>
      <c r="I721" s="202"/>
      <c r="J721" s="202" t="n">
        <v>22</v>
      </c>
      <c r="K721" s="145" t="n">
        <v>0</v>
      </c>
      <c r="L721" s="6" t="n">
        <v>871</v>
      </c>
      <c r="M721" s="203" t="n">
        <f aca="false">G721*0.095</f>
        <v>1.9</v>
      </c>
      <c r="N721" s="203" t="n">
        <f aca="false">L721-M721</f>
        <v>869.1</v>
      </c>
      <c r="O721" s="202" t="n">
        <v>1.04</v>
      </c>
      <c r="P721" s="203" t="n">
        <f aca="false">N721*O721</f>
        <v>903.864</v>
      </c>
      <c r="Q721" s="203" t="n">
        <v>16</v>
      </c>
      <c r="R721" s="203" t="n">
        <f aca="false">P721*Q721</f>
        <v>14461.824</v>
      </c>
      <c r="S721" s="203" t="n">
        <f aca="false">P721*3</f>
        <v>2711.592</v>
      </c>
      <c r="T721" s="203" t="n">
        <f aca="false">P721*2</f>
        <v>1807.728</v>
      </c>
      <c r="U721" s="203"/>
      <c r="V721" s="204" t="n">
        <v>18981.14</v>
      </c>
      <c r="W721" s="20" t="n">
        <f aca="false">V721-T721</f>
        <v>17173.412</v>
      </c>
      <c r="X721" s="43" t="n">
        <f aca="false">V721-S721-T721</f>
        <v>14461.82</v>
      </c>
      <c r="Y721" s="6" t="s">
        <v>314</v>
      </c>
      <c r="Z721" s="20" t="s">
        <v>35</v>
      </c>
      <c r="AA721" s="20" t="s">
        <v>18</v>
      </c>
      <c r="AC721" s="20"/>
    </row>
    <row r="722" customFormat="false" ht="15.75" hidden="false" customHeight="true" outlineLevel="0" collapsed="false">
      <c r="A722" s="20" t="s">
        <v>468</v>
      </c>
      <c r="B722" s="143" t="s">
        <v>211</v>
      </c>
      <c r="C722" s="6"/>
      <c r="D722" s="6" t="s">
        <v>314</v>
      </c>
      <c r="E722" s="202" t="n">
        <v>5788691</v>
      </c>
      <c r="F722" s="6"/>
      <c r="G722" s="6" t="n">
        <v>13</v>
      </c>
      <c r="H722" s="145" t="s">
        <v>33</v>
      </c>
      <c r="I722" s="202"/>
      <c r="J722" s="202" t="n">
        <v>25</v>
      </c>
      <c r="K722" s="145" t="n">
        <v>0</v>
      </c>
      <c r="L722" s="6" t="n">
        <v>614</v>
      </c>
      <c r="M722" s="203" t="n">
        <f aca="false">G722*0.095</f>
        <v>1.235</v>
      </c>
      <c r="N722" s="203" t="n">
        <f aca="false">L722-M722</f>
        <v>612.765</v>
      </c>
      <c r="O722" s="202" t="n">
        <v>1</v>
      </c>
      <c r="P722" s="203" t="n">
        <f aca="false">N722*O722</f>
        <v>612.765</v>
      </c>
      <c r="Q722" s="203" t="n">
        <v>16</v>
      </c>
      <c r="R722" s="203" t="n">
        <f aca="false">P722*Q722</f>
        <v>9804.24</v>
      </c>
      <c r="S722" s="203" t="n">
        <f aca="false">P722*3</f>
        <v>1838.295</v>
      </c>
      <c r="T722" s="203" t="n">
        <f aca="false">P722*2</f>
        <v>1225.53</v>
      </c>
      <c r="U722" s="203"/>
      <c r="V722" s="204" t="n">
        <v>12868.06</v>
      </c>
      <c r="W722" s="20" t="n">
        <f aca="false">V722-T722</f>
        <v>11642.53</v>
      </c>
      <c r="X722" s="43" t="n">
        <f aca="false">V722-S722-T722</f>
        <v>9804.235</v>
      </c>
      <c r="Y722" s="6" t="s">
        <v>314</v>
      </c>
      <c r="Z722" s="20" t="s">
        <v>35</v>
      </c>
      <c r="AA722" s="20" t="s">
        <v>18</v>
      </c>
      <c r="AC722" s="20"/>
    </row>
    <row r="723" customFormat="false" ht="15.75" hidden="false" customHeight="true" outlineLevel="0" collapsed="false">
      <c r="A723" s="20" t="s">
        <v>468</v>
      </c>
      <c r="B723" s="143" t="s">
        <v>211</v>
      </c>
      <c r="C723" s="6"/>
      <c r="D723" s="6" t="s">
        <v>314</v>
      </c>
      <c r="E723" s="202" t="n">
        <v>5788692</v>
      </c>
      <c r="F723" s="6"/>
      <c r="G723" s="6" t="n">
        <v>20</v>
      </c>
      <c r="H723" s="145" t="s">
        <v>33</v>
      </c>
      <c r="I723" s="202"/>
      <c r="J723" s="202" t="n">
        <v>25</v>
      </c>
      <c r="K723" s="145" t="n">
        <v>0</v>
      </c>
      <c r="L723" s="6" t="n">
        <v>953</v>
      </c>
      <c r="M723" s="203" t="n">
        <f aca="false">G723*0.095</f>
        <v>1.9</v>
      </c>
      <c r="N723" s="203" t="n">
        <f aca="false">L723-M723</f>
        <v>951.1</v>
      </c>
      <c r="O723" s="202" t="n">
        <v>1</v>
      </c>
      <c r="P723" s="203" t="n">
        <f aca="false">N723*O723</f>
        <v>951.1</v>
      </c>
      <c r="Q723" s="203" t="n">
        <v>16</v>
      </c>
      <c r="R723" s="203" t="n">
        <f aca="false">P723*Q723</f>
        <v>15217.6</v>
      </c>
      <c r="S723" s="203" t="n">
        <f aca="false">P723*3</f>
        <v>2853.3</v>
      </c>
      <c r="T723" s="203" t="n">
        <f aca="false">P723*2</f>
        <v>1902.2</v>
      </c>
      <c r="U723" s="203"/>
      <c r="V723" s="204" t="n">
        <v>19973.1</v>
      </c>
      <c r="W723" s="20" t="n">
        <f aca="false">V723-T723</f>
        <v>18070.9</v>
      </c>
      <c r="X723" s="43" t="n">
        <f aca="false">V723-S723-T723</f>
        <v>15217.6</v>
      </c>
      <c r="Y723" s="6" t="s">
        <v>314</v>
      </c>
      <c r="Z723" s="20" t="s">
        <v>35</v>
      </c>
      <c r="AA723" s="20" t="s">
        <v>18</v>
      </c>
      <c r="AC723" s="20"/>
    </row>
    <row r="724" customFormat="false" ht="15.75" hidden="false" customHeight="true" outlineLevel="0" collapsed="false">
      <c r="A724" s="20" t="s">
        <v>468</v>
      </c>
      <c r="B724" s="143" t="s">
        <v>211</v>
      </c>
      <c r="C724" s="6"/>
      <c r="D724" s="6" t="s">
        <v>314</v>
      </c>
      <c r="E724" s="202" t="n">
        <v>5788693</v>
      </c>
      <c r="F724" s="6"/>
      <c r="G724" s="6" t="n">
        <v>17</v>
      </c>
      <c r="H724" s="145" t="s">
        <v>33</v>
      </c>
      <c r="I724" s="202"/>
      <c r="J724" s="202" t="n">
        <v>25</v>
      </c>
      <c r="K724" s="145" t="n">
        <v>0</v>
      </c>
      <c r="L724" s="6" t="n">
        <v>817</v>
      </c>
      <c r="M724" s="203" t="n">
        <f aca="false">G724*0.095</f>
        <v>1.615</v>
      </c>
      <c r="N724" s="203" t="n">
        <f aca="false">L724-M724</f>
        <v>815.385</v>
      </c>
      <c r="O724" s="202" t="n">
        <v>1</v>
      </c>
      <c r="P724" s="203" t="n">
        <f aca="false">N724*O724</f>
        <v>815.385</v>
      </c>
      <c r="Q724" s="203" t="n">
        <v>16</v>
      </c>
      <c r="R724" s="203" t="n">
        <f aca="false">P724*Q724</f>
        <v>13046.16</v>
      </c>
      <c r="S724" s="203" t="n">
        <f aca="false">P724*3</f>
        <v>2446.155</v>
      </c>
      <c r="T724" s="203" t="n">
        <f aca="false">P724*2</f>
        <v>1630.77</v>
      </c>
      <c r="U724" s="203"/>
      <c r="V724" s="204" t="n">
        <v>17123.09</v>
      </c>
      <c r="W724" s="20" t="n">
        <f aca="false">V724-T724</f>
        <v>15492.32</v>
      </c>
      <c r="X724" s="43" t="n">
        <f aca="false">V724-S724-T724</f>
        <v>13046.165</v>
      </c>
      <c r="Y724" s="6" t="s">
        <v>314</v>
      </c>
      <c r="Z724" s="20" t="s">
        <v>35</v>
      </c>
      <c r="AA724" s="20" t="s">
        <v>18</v>
      </c>
      <c r="AC724" s="20"/>
    </row>
    <row r="725" customFormat="false" ht="15.75" hidden="false" customHeight="true" outlineLevel="0" collapsed="false">
      <c r="A725" s="20" t="s">
        <v>468</v>
      </c>
      <c r="B725" s="143" t="s">
        <v>211</v>
      </c>
      <c r="C725" s="6"/>
      <c r="D725" s="6" t="s">
        <v>314</v>
      </c>
      <c r="E725" s="202" t="n">
        <v>5788694</v>
      </c>
      <c r="F725" s="6"/>
      <c r="G725" s="6" t="n">
        <v>7</v>
      </c>
      <c r="H725" s="145" t="s">
        <v>33</v>
      </c>
      <c r="I725" s="202"/>
      <c r="J725" s="202" t="n">
        <v>25</v>
      </c>
      <c r="K725" s="145" t="n">
        <v>0</v>
      </c>
      <c r="L725" s="6" t="n">
        <v>281</v>
      </c>
      <c r="M725" s="203" t="n">
        <f aca="false">G725*0.095</f>
        <v>0.665</v>
      </c>
      <c r="N725" s="203" t="n">
        <f aca="false">L725-M725</f>
        <v>280.335</v>
      </c>
      <c r="O725" s="202" t="n">
        <v>1</v>
      </c>
      <c r="P725" s="203" t="n">
        <f aca="false">N725*O725</f>
        <v>280.335</v>
      </c>
      <c r="Q725" s="203" t="n">
        <v>16</v>
      </c>
      <c r="R725" s="203" t="n">
        <f aca="false">P725*Q725</f>
        <v>4485.36</v>
      </c>
      <c r="S725" s="203" t="n">
        <f aca="false">P725*3</f>
        <v>841.005</v>
      </c>
      <c r="T725" s="203" t="n">
        <f aca="false">P725*2</f>
        <v>560.67</v>
      </c>
      <c r="U725" s="203"/>
      <c r="V725" s="204" t="n">
        <v>5887.04</v>
      </c>
      <c r="W725" s="20" t="n">
        <f aca="false">V725-T725</f>
        <v>5326.37</v>
      </c>
      <c r="X725" s="43" t="n">
        <f aca="false">V725-S725-T725</f>
        <v>4485.365</v>
      </c>
      <c r="Y725" s="6" t="s">
        <v>314</v>
      </c>
      <c r="Z725" s="20" t="s">
        <v>35</v>
      </c>
      <c r="AA725" s="20" t="s">
        <v>18</v>
      </c>
      <c r="AC725" s="20"/>
    </row>
    <row r="726" customFormat="false" ht="15.75" hidden="false" customHeight="true" outlineLevel="0" collapsed="false">
      <c r="A726" s="20" t="s">
        <v>468</v>
      </c>
      <c r="B726" s="143" t="s">
        <v>211</v>
      </c>
      <c r="C726" s="6"/>
      <c r="D726" s="6" t="s">
        <v>314</v>
      </c>
      <c r="E726" s="202" t="n">
        <v>5788695</v>
      </c>
      <c r="F726" s="6"/>
      <c r="G726" s="6" t="n">
        <v>20</v>
      </c>
      <c r="H726" s="145" t="s">
        <v>33</v>
      </c>
      <c r="I726" s="202"/>
      <c r="J726" s="202" t="n">
        <v>22</v>
      </c>
      <c r="K726" s="145" t="n">
        <v>0</v>
      </c>
      <c r="L726" s="6" t="n">
        <v>926</v>
      </c>
      <c r="M726" s="203" t="n">
        <f aca="false">G726*0.095</f>
        <v>1.9</v>
      </c>
      <c r="N726" s="203" t="n">
        <f aca="false">L726-M726</f>
        <v>924.1</v>
      </c>
      <c r="O726" s="202" t="n">
        <v>1.04</v>
      </c>
      <c r="P726" s="203" t="n">
        <f aca="false">N726*O726</f>
        <v>961.064</v>
      </c>
      <c r="Q726" s="203" t="n">
        <v>16</v>
      </c>
      <c r="R726" s="203" t="n">
        <f aca="false">P726*Q726</f>
        <v>15377.024</v>
      </c>
      <c r="S726" s="203" t="n">
        <f aca="false">P726*3</f>
        <v>2883.192</v>
      </c>
      <c r="T726" s="203" t="n">
        <f aca="false">P726*2</f>
        <v>1922.128</v>
      </c>
      <c r="U726" s="203"/>
      <c r="V726" s="204" t="n">
        <v>20182.34</v>
      </c>
      <c r="W726" s="20" t="n">
        <f aca="false">V726-T726</f>
        <v>18260.212</v>
      </c>
      <c r="X726" s="43" t="n">
        <f aca="false">V726-S726-T726</f>
        <v>15377.02</v>
      </c>
      <c r="Y726" s="6" t="s">
        <v>314</v>
      </c>
      <c r="Z726" s="20" t="s">
        <v>35</v>
      </c>
      <c r="AA726" s="20" t="s">
        <v>18</v>
      </c>
      <c r="AC726" s="20"/>
    </row>
    <row r="727" customFormat="false" ht="15.75" hidden="false" customHeight="true" outlineLevel="0" collapsed="false">
      <c r="A727" s="20" t="s">
        <v>468</v>
      </c>
      <c r="B727" s="143" t="s">
        <v>211</v>
      </c>
      <c r="C727" s="6"/>
      <c r="D727" s="6" t="s">
        <v>314</v>
      </c>
      <c r="E727" s="202" t="n">
        <v>5788696</v>
      </c>
      <c r="F727" s="6"/>
      <c r="G727" s="6" t="n">
        <v>3</v>
      </c>
      <c r="H727" s="145" t="s">
        <v>33</v>
      </c>
      <c r="I727" s="202"/>
      <c r="J727" s="202" t="n">
        <v>25</v>
      </c>
      <c r="K727" s="145" t="n">
        <v>0</v>
      </c>
      <c r="L727" s="6" t="n">
        <v>134</v>
      </c>
      <c r="M727" s="203" t="n">
        <f aca="false">G727*0.095</f>
        <v>0.285</v>
      </c>
      <c r="N727" s="203" t="n">
        <f aca="false">L727-M727</f>
        <v>133.715</v>
      </c>
      <c r="O727" s="202" t="n">
        <v>1</v>
      </c>
      <c r="P727" s="203" t="n">
        <f aca="false">N727*O727</f>
        <v>133.715</v>
      </c>
      <c r="Q727" s="203" t="n">
        <v>16</v>
      </c>
      <c r="R727" s="203" t="n">
        <f aca="false">P727*Q727</f>
        <v>2139.44</v>
      </c>
      <c r="S727" s="203" t="n">
        <f aca="false">P727*3</f>
        <v>401.145</v>
      </c>
      <c r="T727" s="203" t="n">
        <f aca="false">P727*2</f>
        <v>267.43</v>
      </c>
      <c r="U727" s="203"/>
      <c r="V727" s="204" t="n">
        <v>2808.02</v>
      </c>
      <c r="W727" s="20" t="n">
        <f aca="false">V727-T727</f>
        <v>2540.59</v>
      </c>
      <c r="X727" s="43" t="n">
        <f aca="false">V727-S727-T727</f>
        <v>2139.445</v>
      </c>
      <c r="Y727" s="6" t="s">
        <v>314</v>
      </c>
      <c r="Z727" s="20" t="s">
        <v>35</v>
      </c>
      <c r="AA727" s="20" t="s">
        <v>18</v>
      </c>
      <c r="AC727" s="20"/>
    </row>
    <row r="728" customFormat="false" ht="15.75" hidden="false" customHeight="true" outlineLevel="0" collapsed="false">
      <c r="A728" s="20" t="s">
        <v>468</v>
      </c>
      <c r="B728" s="143" t="s">
        <v>211</v>
      </c>
      <c r="C728" s="6"/>
      <c r="D728" s="6" t="s">
        <v>314</v>
      </c>
      <c r="E728" s="202" t="n">
        <v>5788697</v>
      </c>
      <c r="F728" s="6"/>
      <c r="G728" s="6" t="n">
        <v>8</v>
      </c>
      <c r="H728" s="145" t="s">
        <v>33</v>
      </c>
      <c r="I728" s="202"/>
      <c r="J728" s="202" t="n">
        <v>25</v>
      </c>
      <c r="K728" s="145" t="n">
        <v>0</v>
      </c>
      <c r="L728" s="6" t="n">
        <v>322</v>
      </c>
      <c r="M728" s="203" t="n">
        <f aca="false">G728*0.095</f>
        <v>0.76</v>
      </c>
      <c r="N728" s="203" t="n">
        <f aca="false">L728-M728</f>
        <v>321.24</v>
      </c>
      <c r="O728" s="202" t="n">
        <v>1</v>
      </c>
      <c r="P728" s="203" t="n">
        <f aca="false">N728*O728</f>
        <v>321.24</v>
      </c>
      <c r="Q728" s="203" t="n">
        <v>16</v>
      </c>
      <c r="R728" s="203" t="n">
        <f aca="false">P728*Q728</f>
        <v>5139.84</v>
      </c>
      <c r="S728" s="203" t="n">
        <f aca="false">P728*3</f>
        <v>963.72</v>
      </c>
      <c r="T728" s="203" t="n">
        <f aca="false">P728*2</f>
        <v>642.48</v>
      </c>
      <c r="U728" s="203"/>
      <c r="V728" s="204" t="n">
        <v>6746.04</v>
      </c>
      <c r="W728" s="20" t="n">
        <f aca="false">V728-T728</f>
        <v>6103.56</v>
      </c>
      <c r="X728" s="43" t="n">
        <f aca="false">V728-S728-T728</f>
        <v>5139.84</v>
      </c>
      <c r="Y728" s="6" t="s">
        <v>314</v>
      </c>
      <c r="Z728" s="20" t="s">
        <v>35</v>
      </c>
      <c r="AA728" s="20" t="s">
        <v>18</v>
      </c>
      <c r="AC728" s="20"/>
    </row>
    <row r="729" customFormat="false" ht="15.75" hidden="false" customHeight="true" outlineLevel="0" collapsed="false">
      <c r="A729" s="20" t="s">
        <v>315</v>
      </c>
      <c r="B729" s="143" t="s">
        <v>206</v>
      </c>
      <c r="C729" s="6"/>
      <c r="D729" s="9" t="s">
        <v>312</v>
      </c>
      <c r="E729" s="9" t="n">
        <v>5739178</v>
      </c>
      <c r="F729" s="9"/>
      <c r="G729" s="9" t="n">
        <v>20</v>
      </c>
      <c r="H729" s="145" t="s">
        <v>33</v>
      </c>
      <c r="I729" s="9"/>
      <c r="J729" s="9" t="n">
        <v>22</v>
      </c>
      <c r="K729" s="145" t="n">
        <v>0</v>
      </c>
      <c r="L729" s="9" t="n">
        <v>939</v>
      </c>
      <c r="M729" s="9" t="n">
        <f aca="false">G729*0.095</f>
        <v>1.9</v>
      </c>
      <c r="N729" s="9" t="n">
        <f aca="false">L729-M729</f>
        <v>937.1</v>
      </c>
      <c r="O729" s="9" t="n">
        <v>1.04</v>
      </c>
      <c r="P729" s="9" t="n">
        <f aca="false">N729*O729</f>
        <v>974.584</v>
      </c>
      <c r="Q729" s="9" t="n">
        <v>16</v>
      </c>
      <c r="R729" s="9" t="n">
        <f aca="false">P729*Q729</f>
        <v>15593.344</v>
      </c>
      <c r="S729" s="9" t="n">
        <f aca="false">P729*3</f>
        <v>2923.752</v>
      </c>
      <c r="T729" s="9" t="n">
        <f aca="false">P729*2</f>
        <v>1949.168</v>
      </c>
      <c r="U729" s="9"/>
      <c r="V729" s="9" t="n">
        <f aca="false">+R729+S729+T729</f>
        <v>20466.264</v>
      </c>
      <c r="W729" s="20" t="n">
        <f aca="false">V729-T729</f>
        <v>18517.096</v>
      </c>
      <c r="X729" s="43" t="n">
        <f aca="false">V729-S729-T729</f>
        <v>15593.344</v>
      </c>
      <c r="Y729" s="9" t="s">
        <v>313</v>
      </c>
      <c r="Z729" s="20" t="s">
        <v>35</v>
      </c>
      <c r="AA729" s="20" t="s">
        <v>18</v>
      </c>
      <c r="AB729" s="20"/>
      <c r="AC729" s="20"/>
    </row>
    <row r="730" customFormat="false" ht="15.75" hidden="false" customHeight="true" outlineLevel="0" collapsed="false">
      <c r="A730" s="20" t="s">
        <v>315</v>
      </c>
      <c r="B730" s="143" t="s">
        <v>206</v>
      </c>
      <c r="C730" s="6"/>
      <c r="D730" s="9" t="s">
        <v>312</v>
      </c>
      <c r="E730" s="9" t="n">
        <v>5739179</v>
      </c>
      <c r="F730" s="9"/>
      <c r="G730" s="9" t="n">
        <v>20</v>
      </c>
      <c r="H730" s="145" t="s">
        <v>33</v>
      </c>
      <c r="I730" s="9"/>
      <c r="J730" s="9" t="n">
        <v>22</v>
      </c>
      <c r="K730" s="145" t="n">
        <v>0</v>
      </c>
      <c r="L730" s="9" t="n">
        <v>939</v>
      </c>
      <c r="M730" s="9" t="n">
        <f aca="false">G730*0.095</f>
        <v>1.9</v>
      </c>
      <c r="N730" s="9" t="n">
        <f aca="false">L730-M730</f>
        <v>937.1</v>
      </c>
      <c r="O730" s="9" t="n">
        <v>1.04</v>
      </c>
      <c r="P730" s="9" t="n">
        <f aca="false">N730*O730</f>
        <v>974.584</v>
      </c>
      <c r="Q730" s="9" t="n">
        <v>16</v>
      </c>
      <c r="R730" s="9" t="n">
        <f aca="false">P730*Q730</f>
        <v>15593.344</v>
      </c>
      <c r="S730" s="9" t="n">
        <f aca="false">P730*3</f>
        <v>2923.752</v>
      </c>
      <c r="T730" s="9" t="n">
        <f aca="false">P730*2</f>
        <v>1949.168</v>
      </c>
      <c r="U730" s="9"/>
      <c r="V730" s="9" t="n">
        <f aca="false">+R730+S730+T730</f>
        <v>20466.264</v>
      </c>
      <c r="W730" s="20" t="n">
        <f aca="false">V730-T730</f>
        <v>18517.096</v>
      </c>
      <c r="X730" s="43" t="n">
        <f aca="false">V730-S730-T730</f>
        <v>15593.344</v>
      </c>
      <c r="Y730" s="9" t="s">
        <v>313</v>
      </c>
      <c r="Z730" s="20" t="s">
        <v>35</v>
      </c>
      <c r="AA730" s="20" t="s">
        <v>18</v>
      </c>
      <c r="AB730" s="20"/>
      <c r="AC730" s="20"/>
    </row>
    <row r="731" customFormat="false" ht="15.75" hidden="false" customHeight="true" outlineLevel="0" collapsed="false">
      <c r="A731" s="20" t="s">
        <v>315</v>
      </c>
      <c r="B731" s="143" t="s">
        <v>206</v>
      </c>
      <c r="C731" s="6"/>
      <c r="D731" s="9" t="s">
        <v>312</v>
      </c>
      <c r="E731" s="9" t="n">
        <v>5739180</v>
      </c>
      <c r="F731" s="9"/>
      <c r="G731" s="9" t="n">
        <v>21</v>
      </c>
      <c r="H731" s="145" t="s">
        <v>33</v>
      </c>
      <c r="I731" s="9"/>
      <c r="J731" s="9" t="n">
        <v>22</v>
      </c>
      <c r="K731" s="145" t="n">
        <v>0</v>
      </c>
      <c r="L731" s="9" t="n">
        <v>993</v>
      </c>
      <c r="M731" s="9" t="n">
        <f aca="false">G731*0.095</f>
        <v>1.995</v>
      </c>
      <c r="N731" s="9" t="n">
        <f aca="false">L731-M731</f>
        <v>991.005</v>
      </c>
      <c r="O731" s="9" t="n">
        <v>1.04</v>
      </c>
      <c r="P731" s="9" t="n">
        <f aca="false">N731*O731</f>
        <v>1030.6452</v>
      </c>
      <c r="Q731" s="9" t="n">
        <v>16</v>
      </c>
      <c r="R731" s="9" t="n">
        <f aca="false">P731*Q731</f>
        <v>16490.3232</v>
      </c>
      <c r="S731" s="9" t="n">
        <f aca="false">P731*3</f>
        <v>3091.9356</v>
      </c>
      <c r="T731" s="9" t="n">
        <v>2000</v>
      </c>
      <c r="U731" s="9"/>
      <c r="V731" s="9" t="n">
        <f aca="false">+R731+S731+T731</f>
        <v>21582.2588</v>
      </c>
      <c r="W731" s="20" t="n">
        <f aca="false">V731-T731</f>
        <v>19582.2588</v>
      </c>
      <c r="X731" s="43" t="n">
        <f aca="false">V731-S731-T731</f>
        <v>16490.3232</v>
      </c>
      <c r="Y731" s="9" t="s">
        <v>313</v>
      </c>
      <c r="Z731" s="20" t="s">
        <v>35</v>
      </c>
      <c r="AA731" s="20" t="s">
        <v>18</v>
      </c>
      <c r="AB731" s="20"/>
      <c r="AC731" s="20"/>
    </row>
    <row r="732" customFormat="false" ht="15.75" hidden="false" customHeight="true" outlineLevel="0" collapsed="false">
      <c r="A732" s="20" t="s">
        <v>315</v>
      </c>
      <c r="B732" s="143" t="s">
        <v>206</v>
      </c>
      <c r="C732" s="6"/>
      <c r="D732" s="9" t="s">
        <v>312</v>
      </c>
      <c r="E732" s="9" t="n">
        <v>5739181</v>
      </c>
      <c r="F732" s="9"/>
      <c r="G732" s="9" t="n">
        <v>6</v>
      </c>
      <c r="H732" s="145" t="s">
        <v>33</v>
      </c>
      <c r="I732" s="9"/>
      <c r="J732" s="9" t="n">
        <v>22</v>
      </c>
      <c r="K732" s="145" t="n">
        <v>0</v>
      </c>
      <c r="L732" s="9" t="n">
        <v>238</v>
      </c>
      <c r="M732" s="9" t="n">
        <f aca="false">G732*0.095</f>
        <v>0.57</v>
      </c>
      <c r="N732" s="9" t="n">
        <f aca="false">L732-M732</f>
        <v>237.43</v>
      </c>
      <c r="O732" s="9" t="n">
        <v>1.04</v>
      </c>
      <c r="P732" s="9" t="n">
        <f aca="false">N732*O732</f>
        <v>246.9272</v>
      </c>
      <c r="Q732" s="9" t="n">
        <v>16</v>
      </c>
      <c r="R732" s="9" t="n">
        <f aca="false">P732*Q732</f>
        <v>3950.8352</v>
      </c>
      <c r="S732" s="9" t="n">
        <f aca="false">P732*3</f>
        <v>740.7816</v>
      </c>
      <c r="T732" s="9" t="n">
        <f aca="false">P732*2</f>
        <v>493.8544</v>
      </c>
      <c r="U732" s="9"/>
      <c r="V732" s="9" t="n">
        <f aca="false">+R732+S732+T732</f>
        <v>5185.4712</v>
      </c>
      <c r="W732" s="20" t="n">
        <f aca="false">V732-T732</f>
        <v>4691.6168</v>
      </c>
      <c r="X732" s="43" t="n">
        <f aca="false">V732-S732-T732</f>
        <v>3950.8352</v>
      </c>
      <c r="Y732" s="9" t="s">
        <v>313</v>
      </c>
      <c r="Z732" s="20" t="s">
        <v>35</v>
      </c>
      <c r="AA732" s="20" t="s">
        <v>18</v>
      </c>
      <c r="AB732" s="20"/>
      <c r="AC732" s="20"/>
    </row>
    <row r="733" customFormat="false" ht="15.75" hidden="false" customHeight="true" outlineLevel="0" collapsed="false">
      <c r="A733" s="20" t="s">
        <v>315</v>
      </c>
      <c r="B733" s="143" t="s">
        <v>209</v>
      </c>
      <c r="C733" s="6"/>
      <c r="D733" s="9" t="s">
        <v>312</v>
      </c>
      <c r="E733" s="9" t="n">
        <v>5739182</v>
      </c>
      <c r="F733" s="9"/>
      <c r="G733" s="9" t="n">
        <v>20</v>
      </c>
      <c r="H733" s="145" t="s">
        <v>33</v>
      </c>
      <c r="I733" s="9"/>
      <c r="J733" s="9" t="n">
        <v>22</v>
      </c>
      <c r="K733" s="145" t="n">
        <v>0</v>
      </c>
      <c r="L733" s="9" t="n">
        <v>935</v>
      </c>
      <c r="M733" s="9" t="n">
        <f aca="false">G733*0.095</f>
        <v>1.9</v>
      </c>
      <c r="N733" s="9" t="n">
        <f aca="false">L733-M733</f>
        <v>933.1</v>
      </c>
      <c r="O733" s="9" t="n">
        <v>1.04</v>
      </c>
      <c r="P733" s="9" t="n">
        <f aca="false">N733*O733</f>
        <v>970.424</v>
      </c>
      <c r="Q733" s="9" t="n">
        <v>16</v>
      </c>
      <c r="R733" s="9" t="n">
        <f aca="false">P733*Q733</f>
        <v>15526.784</v>
      </c>
      <c r="S733" s="9" t="n">
        <f aca="false">P733*3</f>
        <v>2911.272</v>
      </c>
      <c r="T733" s="9" t="n">
        <f aca="false">P733*2</f>
        <v>1940.848</v>
      </c>
      <c r="U733" s="9"/>
      <c r="V733" s="9" t="n">
        <f aca="false">+R733+S733+T733</f>
        <v>20378.904</v>
      </c>
      <c r="W733" s="20" t="n">
        <f aca="false">V733-T733</f>
        <v>18438.056</v>
      </c>
      <c r="X733" s="43" t="n">
        <f aca="false">V733-S733-T733</f>
        <v>15526.784</v>
      </c>
      <c r="Y733" s="9" t="s">
        <v>313</v>
      </c>
      <c r="Z733" s="20" t="s">
        <v>35</v>
      </c>
      <c r="AA733" s="20" t="s">
        <v>18</v>
      </c>
      <c r="AB733" s="20"/>
      <c r="AC733" s="20"/>
    </row>
    <row r="734" customFormat="false" ht="15.75" hidden="false" customHeight="true" outlineLevel="0" collapsed="false">
      <c r="A734" s="20" t="s">
        <v>315</v>
      </c>
      <c r="B734" s="143" t="s">
        <v>209</v>
      </c>
      <c r="C734" s="6"/>
      <c r="D734" s="9" t="s">
        <v>312</v>
      </c>
      <c r="E734" s="9" t="n">
        <v>5739183</v>
      </c>
      <c r="F734" s="9"/>
      <c r="G734" s="9" t="n">
        <v>20</v>
      </c>
      <c r="H734" s="145" t="s">
        <v>33</v>
      </c>
      <c r="I734" s="9"/>
      <c r="J734" s="9" t="n">
        <v>22</v>
      </c>
      <c r="K734" s="145" t="n">
        <v>0</v>
      </c>
      <c r="L734" s="9" t="n">
        <v>926</v>
      </c>
      <c r="M734" s="9" t="n">
        <f aca="false">G734*0.095</f>
        <v>1.9</v>
      </c>
      <c r="N734" s="9" t="n">
        <f aca="false">L734-M734</f>
        <v>924.1</v>
      </c>
      <c r="O734" s="9" t="n">
        <v>1.04</v>
      </c>
      <c r="P734" s="9" t="n">
        <f aca="false">N734*O734</f>
        <v>961.064</v>
      </c>
      <c r="Q734" s="9" t="n">
        <v>16</v>
      </c>
      <c r="R734" s="9" t="n">
        <f aca="false">P734*Q734</f>
        <v>15377.024</v>
      </c>
      <c r="S734" s="9" t="n">
        <f aca="false">P734*3</f>
        <v>2883.192</v>
      </c>
      <c r="T734" s="9" t="n">
        <f aca="false">P734*2</f>
        <v>1922.128</v>
      </c>
      <c r="U734" s="9"/>
      <c r="V734" s="9" t="n">
        <f aca="false">+R734+S734+T734</f>
        <v>20182.344</v>
      </c>
      <c r="W734" s="20" t="n">
        <f aca="false">V734-T734</f>
        <v>18260.216</v>
      </c>
      <c r="X734" s="43" t="n">
        <f aca="false">V734-S734-T734</f>
        <v>15377.024</v>
      </c>
      <c r="Y734" s="9" t="s">
        <v>313</v>
      </c>
      <c r="Z734" s="20" t="s">
        <v>35</v>
      </c>
      <c r="AA734" s="20" t="s">
        <v>18</v>
      </c>
      <c r="AB734" s="20"/>
      <c r="AC734" s="20"/>
    </row>
    <row r="735" customFormat="false" ht="15.75" hidden="false" customHeight="true" outlineLevel="0" collapsed="false">
      <c r="A735" s="20" t="s">
        <v>315</v>
      </c>
      <c r="B735" s="143" t="s">
        <v>209</v>
      </c>
      <c r="C735" s="6"/>
      <c r="D735" s="9" t="s">
        <v>312</v>
      </c>
      <c r="E735" s="9" t="n">
        <v>5739184</v>
      </c>
      <c r="F735" s="9"/>
      <c r="G735" s="9" t="n">
        <v>20</v>
      </c>
      <c r="H735" s="145" t="s">
        <v>33</v>
      </c>
      <c r="I735" s="9"/>
      <c r="J735" s="9" t="n">
        <v>22</v>
      </c>
      <c r="K735" s="145" t="n">
        <v>0</v>
      </c>
      <c r="L735" s="9" t="n">
        <v>924</v>
      </c>
      <c r="M735" s="9" t="n">
        <f aca="false">G735*0.095</f>
        <v>1.9</v>
      </c>
      <c r="N735" s="9" t="n">
        <f aca="false">L735-M735</f>
        <v>922.1</v>
      </c>
      <c r="O735" s="9" t="n">
        <v>1.04</v>
      </c>
      <c r="P735" s="9" t="n">
        <f aca="false">N735*O735</f>
        <v>958.984</v>
      </c>
      <c r="Q735" s="9" t="n">
        <v>16</v>
      </c>
      <c r="R735" s="9" t="n">
        <f aca="false">P735*Q735</f>
        <v>15343.744</v>
      </c>
      <c r="S735" s="9" t="n">
        <f aca="false">P735*3</f>
        <v>2876.952</v>
      </c>
      <c r="T735" s="9" t="n">
        <f aca="false">P735*2</f>
        <v>1917.968</v>
      </c>
      <c r="U735" s="9"/>
      <c r="V735" s="9" t="n">
        <f aca="false">+R735+S735+T735</f>
        <v>20138.664</v>
      </c>
      <c r="W735" s="20" t="n">
        <f aca="false">V735-T735</f>
        <v>18220.696</v>
      </c>
      <c r="X735" s="43" t="n">
        <f aca="false">V735-S735-T735</f>
        <v>15343.744</v>
      </c>
      <c r="Y735" s="9" t="s">
        <v>313</v>
      </c>
      <c r="Z735" s="20" t="s">
        <v>35</v>
      </c>
      <c r="AA735" s="20" t="s">
        <v>18</v>
      </c>
      <c r="AB735" s="20"/>
      <c r="AC735" s="20"/>
    </row>
    <row r="736" customFormat="false" ht="15.75" hidden="false" customHeight="true" outlineLevel="0" collapsed="false">
      <c r="A736" s="20" t="s">
        <v>315</v>
      </c>
      <c r="B736" s="143" t="s">
        <v>209</v>
      </c>
      <c r="C736" s="6"/>
      <c r="D736" s="9" t="s">
        <v>312</v>
      </c>
      <c r="E736" s="9" t="n">
        <v>5739185</v>
      </c>
      <c r="F736" s="9"/>
      <c r="G736" s="9" t="n">
        <v>20</v>
      </c>
      <c r="H736" s="145" t="s">
        <v>33</v>
      </c>
      <c r="I736" s="9"/>
      <c r="J736" s="9" t="n">
        <v>22</v>
      </c>
      <c r="K736" s="145" t="n">
        <v>0</v>
      </c>
      <c r="L736" s="9" t="n">
        <v>934</v>
      </c>
      <c r="M736" s="9" t="n">
        <f aca="false">G736*0.095</f>
        <v>1.9</v>
      </c>
      <c r="N736" s="9" t="n">
        <f aca="false">L736-M736</f>
        <v>932.1</v>
      </c>
      <c r="O736" s="9" t="n">
        <v>1.04</v>
      </c>
      <c r="P736" s="9" t="n">
        <f aca="false">N736*O736</f>
        <v>969.384</v>
      </c>
      <c r="Q736" s="9" t="n">
        <v>16</v>
      </c>
      <c r="R736" s="9" t="n">
        <f aca="false">P736*Q736</f>
        <v>15510.144</v>
      </c>
      <c r="S736" s="9" t="n">
        <f aca="false">P736*3</f>
        <v>2908.152</v>
      </c>
      <c r="T736" s="9" t="n">
        <f aca="false">P736*2</f>
        <v>1938.768</v>
      </c>
      <c r="U736" s="9"/>
      <c r="V736" s="9" t="n">
        <f aca="false">+R736+S736+T736</f>
        <v>20357.064</v>
      </c>
      <c r="W736" s="20" t="n">
        <f aca="false">V736-T736</f>
        <v>18418.296</v>
      </c>
      <c r="X736" s="43" t="n">
        <f aca="false">V736-S736-T736</f>
        <v>15510.144</v>
      </c>
      <c r="Y736" s="9" t="s">
        <v>313</v>
      </c>
      <c r="Z736" s="20" t="s">
        <v>35</v>
      </c>
      <c r="AA736" s="20" t="s">
        <v>18</v>
      </c>
      <c r="AB736" s="20"/>
      <c r="AC736" s="20"/>
    </row>
    <row r="737" customFormat="false" ht="15.75" hidden="false" customHeight="true" outlineLevel="0" collapsed="false">
      <c r="A737" s="20" t="s">
        <v>315</v>
      </c>
      <c r="B737" s="143" t="s">
        <v>209</v>
      </c>
      <c r="C737" s="6"/>
      <c r="D737" s="9" t="s">
        <v>312</v>
      </c>
      <c r="E737" s="9" t="n">
        <v>5739186</v>
      </c>
      <c r="F737" s="9"/>
      <c r="G737" s="9" t="n">
        <v>8</v>
      </c>
      <c r="H737" s="145" t="s">
        <v>33</v>
      </c>
      <c r="I737" s="9"/>
      <c r="J737" s="9" t="n">
        <v>22</v>
      </c>
      <c r="K737" s="145" t="n">
        <v>0</v>
      </c>
      <c r="L737" s="9" t="n">
        <v>369</v>
      </c>
      <c r="M737" s="9" t="n">
        <f aca="false">G737*0.095</f>
        <v>0.76</v>
      </c>
      <c r="N737" s="9" t="n">
        <f aca="false">L737-M737</f>
        <v>368.24</v>
      </c>
      <c r="O737" s="9" t="n">
        <v>1.04</v>
      </c>
      <c r="P737" s="9" t="n">
        <f aca="false">N737*O737</f>
        <v>382.9696</v>
      </c>
      <c r="Q737" s="9" t="n">
        <v>16</v>
      </c>
      <c r="R737" s="9" t="n">
        <f aca="false">P737*Q737</f>
        <v>6127.5136</v>
      </c>
      <c r="S737" s="9" t="n">
        <f aca="false">P737*3</f>
        <v>1148.9088</v>
      </c>
      <c r="T737" s="9" t="n">
        <f aca="false">P737*2</f>
        <v>765.9392</v>
      </c>
      <c r="U737" s="9"/>
      <c r="V737" s="9" t="n">
        <f aca="false">+R737+S737+T737</f>
        <v>8042.3616</v>
      </c>
      <c r="W737" s="20" t="n">
        <f aca="false">V737-T737</f>
        <v>7276.4224</v>
      </c>
      <c r="X737" s="43" t="n">
        <f aca="false">V737-S737-T737</f>
        <v>6127.5136</v>
      </c>
      <c r="Y737" s="9" t="s">
        <v>313</v>
      </c>
      <c r="Z737" s="20" t="s">
        <v>35</v>
      </c>
      <c r="AA737" s="20" t="s">
        <v>18</v>
      </c>
      <c r="AB737" s="20"/>
      <c r="AC737" s="20"/>
    </row>
    <row r="738" customFormat="false" ht="15.75" hidden="false" customHeight="true" outlineLevel="0" collapsed="false">
      <c r="A738" s="20" t="s">
        <v>315</v>
      </c>
      <c r="B738" s="143" t="s">
        <v>209</v>
      </c>
      <c r="C738" s="6"/>
      <c r="D738" s="9" t="s">
        <v>312</v>
      </c>
      <c r="E738" s="9" t="n">
        <v>5739187</v>
      </c>
      <c r="F738" s="9"/>
      <c r="G738" s="9" t="n">
        <v>20</v>
      </c>
      <c r="H738" s="145" t="s">
        <v>33</v>
      </c>
      <c r="I738" s="9"/>
      <c r="J738" s="9" t="n">
        <v>22</v>
      </c>
      <c r="K738" s="145" t="n">
        <v>0</v>
      </c>
      <c r="L738" s="9" t="n">
        <v>916</v>
      </c>
      <c r="M738" s="9" t="n">
        <f aca="false">G738*0.095</f>
        <v>1.9</v>
      </c>
      <c r="N738" s="9" t="n">
        <f aca="false">L738-M738</f>
        <v>914.1</v>
      </c>
      <c r="O738" s="9" t="n">
        <v>1.04</v>
      </c>
      <c r="P738" s="9" t="n">
        <f aca="false">N738*O738</f>
        <v>950.664</v>
      </c>
      <c r="Q738" s="9" t="n">
        <v>16</v>
      </c>
      <c r="R738" s="9" t="n">
        <f aca="false">P738*Q738</f>
        <v>15210.624</v>
      </c>
      <c r="S738" s="9" t="n">
        <f aca="false">P738*3</f>
        <v>2851.992</v>
      </c>
      <c r="T738" s="9" t="n">
        <f aca="false">P738*2</f>
        <v>1901.328</v>
      </c>
      <c r="U738" s="9"/>
      <c r="V738" s="9" t="n">
        <f aca="false">+R738+S738+T738</f>
        <v>19963.944</v>
      </c>
      <c r="W738" s="20" t="n">
        <f aca="false">V738-T738</f>
        <v>18062.616</v>
      </c>
      <c r="X738" s="43" t="n">
        <f aca="false">V738-S738-T738</f>
        <v>15210.624</v>
      </c>
      <c r="Y738" s="9" t="s">
        <v>313</v>
      </c>
      <c r="Z738" s="20" t="s">
        <v>35</v>
      </c>
      <c r="AA738" s="20" t="s">
        <v>18</v>
      </c>
      <c r="AB738" s="20"/>
      <c r="AC738" s="20"/>
    </row>
    <row r="739" customFormat="false" ht="15.75" hidden="false" customHeight="true" outlineLevel="0" collapsed="false">
      <c r="A739" s="20" t="s">
        <v>315</v>
      </c>
      <c r="B739" s="143" t="s">
        <v>209</v>
      </c>
      <c r="C739" s="6"/>
      <c r="D739" s="9" t="s">
        <v>312</v>
      </c>
      <c r="E739" s="9" t="n">
        <v>5739188</v>
      </c>
      <c r="F739" s="9"/>
      <c r="G739" s="9" t="n">
        <v>20</v>
      </c>
      <c r="H739" s="145" t="s">
        <v>33</v>
      </c>
      <c r="I739" s="9"/>
      <c r="J739" s="9" t="n">
        <v>22</v>
      </c>
      <c r="K739" s="145" t="n">
        <v>0</v>
      </c>
      <c r="L739" s="9" t="n">
        <v>910</v>
      </c>
      <c r="M739" s="9" t="n">
        <f aca="false">G739*0.095</f>
        <v>1.9</v>
      </c>
      <c r="N739" s="9" t="n">
        <f aca="false">L739-M739</f>
        <v>908.1</v>
      </c>
      <c r="O739" s="9" t="n">
        <v>1.04</v>
      </c>
      <c r="P739" s="9" t="n">
        <f aca="false">N739*O739</f>
        <v>944.424</v>
      </c>
      <c r="Q739" s="9" t="n">
        <v>16</v>
      </c>
      <c r="R739" s="9" t="n">
        <f aca="false">P739*Q739</f>
        <v>15110.784</v>
      </c>
      <c r="S739" s="9" t="n">
        <f aca="false">P739*3</f>
        <v>2833.272</v>
      </c>
      <c r="T739" s="9" t="n">
        <f aca="false">P739*2</f>
        <v>1888.848</v>
      </c>
      <c r="U739" s="9"/>
      <c r="V739" s="9" t="n">
        <f aca="false">+R739+S739+T739</f>
        <v>19832.904</v>
      </c>
      <c r="W739" s="20" t="n">
        <f aca="false">V739-T739</f>
        <v>17944.056</v>
      </c>
      <c r="X739" s="43" t="n">
        <f aca="false">V739-S739-T739</f>
        <v>15110.784</v>
      </c>
      <c r="Y739" s="9" t="s">
        <v>313</v>
      </c>
      <c r="Z739" s="20" t="s">
        <v>35</v>
      </c>
      <c r="AA739" s="20" t="s">
        <v>18</v>
      </c>
      <c r="AB739" s="20"/>
      <c r="AC739" s="20"/>
    </row>
    <row r="740" customFormat="false" ht="15.75" hidden="false" customHeight="true" outlineLevel="0" collapsed="false">
      <c r="A740" s="20" t="s">
        <v>315</v>
      </c>
      <c r="B740" s="143" t="s">
        <v>209</v>
      </c>
      <c r="C740" s="6"/>
      <c r="D740" s="9" t="s">
        <v>312</v>
      </c>
      <c r="E740" s="9" t="n">
        <v>5739189</v>
      </c>
      <c r="F740" s="9"/>
      <c r="G740" s="9" t="n">
        <v>20</v>
      </c>
      <c r="H740" s="145" t="s">
        <v>33</v>
      </c>
      <c r="I740" s="9"/>
      <c r="J740" s="9" t="n">
        <v>22</v>
      </c>
      <c r="K740" s="145" t="n">
        <v>0</v>
      </c>
      <c r="L740" s="9" t="n">
        <v>922</v>
      </c>
      <c r="M740" s="9" t="n">
        <f aca="false">G740*0.095</f>
        <v>1.9</v>
      </c>
      <c r="N740" s="9" t="n">
        <f aca="false">L740-M740</f>
        <v>920.1</v>
      </c>
      <c r="O740" s="9" t="n">
        <v>1.04</v>
      </c>
      <c r="P740" s="9" t="n">
        <f aca="false">N740*O740</f>
        <v>956.904</v>
      </c>
      <c r="Q740" s="9" t="n">
        <v>16</v>
      </c>
      <c r="R740" s="9" t="n">
        <f aca="false">P740*Q740</f>
        <v>15310.464</v>
      </c>
      <c r="S740" s="9" t="n">
        <f aca="false">P740*3</f>
        <v>2870.712</v>
      </c>
      <c r="T740" s="9" t="n">
        <f aca="false">P740*2</f>
        <v>1913.808</v>
      </c>
      <c r="U740" s="9"/>
      <c r="V740" s="9" t="n">
        <f aca="false">+R740+S740+T740</f>
        <v>20094.984</v>
      </c>
      <c r="W740" s="20" t="n">
        <f aca="false">V740-T740</f>
        <v>18181.176</v>
      </c>
      <c r="X740" s="43" t="n">
        <f aca="false">V740-S740-T740</f>
        <v>15310.464</v>
      </c>
      <c r="Y740" s="9" t="s">
        <v>313</v>
      </c>
      <c r="Z740" s="20" t="s">
        <v>35</v>
      </c>
      <c r="AA740" s="20" t="s">
        <v>18</v>
      </c>
      <c r="AB740" s="20"/>
      <c r="AC740" s="20"/>
    </row>
    <row r="741" customFormat="false" ht="15.75" hidden="false" customHeight="true" outlineLevel="0" collapsed="false">
      <c r="A741" s="20" t="s">
        <v>315</v>
      </c>
      <c r="B741" s="143" t="s">
        <v>209</v>
      </c>
      <c r="C741" s="6"/>
      <c r="D741" s="9" t="s">
        <v>312</v>
      </c>
      <c r="E741" s="9" t="n">
        <v>5739190</v>
      </c>
      <c r="F741" s="9"/>
      <c r="G741" s="9" t="n">
        <v>10</v>
      </c>
      <c r="H741" s="145" t="s">
        <v>33</v>
      </c>
      <c r="I741" s="9"/>
      <c r="J741" s="9" t="n">
        <v>22</v>
      </c>
      <c r="K741" s="145" t="n">
        <v>0</v>
      </c>
      <c r="L741" s="9" t="n">
        <v>438</v>
      </c>
      <c r="M741" s="9" t="n">
        <f aca="false">G741*0.095</f>
        <v>0.95</v>
      </c>
      <c r="N741" s="9" t="n">
        <f aca="false">L741-M741</f>
        <v>437.05</v>
      </c>
      <c r="O741" s="9" t="n">
        <v>1.04</v>
      </c>
      <c r="P741" s="9" t="n">
        <f aca="false">N741*O741</f>
        <v>454.532</v>
      </c>
      <c r="Q741" s="9" t="n">
        <v>16</v>
      </c>
      <c r="R741" s="9" t="n">
        <f aca="false">P741*Q741</f>
        <v>7272.512</v>
      </c>
      <c r="S741" s="9" t="n">
        <f aca="false">P741*3</f>
        <v>1363.596</v>
      </c>
      <c r="T741" s="9" t="n">
        <f aca="false">P741*2</f>
        <v>909.064</v>
      </c>
      <c r="U741" s="9"/>
      <c r="V741" s="9" t="n">
        <f aca="false">+R741+S741+T741</f>
        <v>9545.172</v>
      </c>
      <c r="W741" s="20" t="n">
        <f aca="false">V741-T741</f>
        <v>8636.108</v>
      </c>
      <c r="X741" s="43" t="n">
        <f aca="false">V741-S741-T741</f>
        <v>7272.512</v>
      </c>
      <c r="Y741" s="9" t="s">
        <v>313</v>
      </c>
      <c r="Z741" s="20" t="s">
        <v>35</v>
      </c>
      <c r="AA741" s="20" t="s">
        <v>18</v>
      </c>
      <c r="AB741" s="20"/>
      <c r="AC741" s="20"/>
    </row>
    <row r="742" customFormat="false" ht="15.75" hidden="false" customHeight="true" outlineLevel="0" collapsed="false">
      <c r="A742" s="20" t="s">
        <v>315</v>
      </c>
      <c r="B742" s="143" t="s">
        <v>209</v>
      </c>
      <c r="C742" s="6"/>
      <c r="D742" s="9" t="s">
        <v>312</v>
      </c>
      <c r="E742" s="9" t="n">
        <v>5739191</v>
      </c>
      <c r="F742" s="9"/>
      <c r="G742" s="9" t="n">
        <v>18</v>
      </c>
      <c r="H742" s="145" t="s">
        <v>33</v>
      </c>
      <c r="I742" s="9"/>
      <c r="J742" s="9" t="n">
        <v>22</v>
      </c>
      <c r="K742" s="145" t="n">
        <v>0</v>
      </c>
      <c r="L742" s="9" t="n">
        <v>803</v>
      </c>
      <c r="M742" s="9" t="n">
        <f aca="false">G742*0.095</f>
        <v>1.71</v>
      </c>
      <c r="N742" s="9" t="n">
        <f aca="false">L742-M742</f>
        <v>801.29</v>
      </c>
      <c r="O742" s="9" t="n">
        <v>1.04</v>
      </c>
      <c r="P742" s="9" t="n">
        <f aca="false">N742*O742</f>
        <v>833.3416</v>
      </c>
      <c r="Q742" s="9" t="n">
        <v>16</v>
      </c>
      <c r="R742" s="9" t="n">
        <f aca="false">P742*Q742</f>
        <v>13333.4656</v>
      </c>
      <c r="S742" s="9" t="n">
        <f aca="false">P742*3</f>
        <v>2500.0248</v>
      </c>
      <c r="T742" s="9" t="n">
        <f aca="false">P742*2</f>
        <v>1666.6832</v>
      </c>
      <c r="U742" s="9"/>
      <c r="V742" s="9" t="n">
        <f aca="false">+R742+S742+T742</f>
        <v>17500.1736</v>
      </c>
      <c r="W742" s="20" t="n">
        <f aca="false">V742-T742</f>
        <v>15833.4904</v>
      </c>
      <c r="X742" s="43" t="n">
        <f aca="false">V742-S742-T742</f>
        <v>13333.4656</v>
      </c>
      <c r="Y742" s="9" t="s">
        <v>313</v>
      </c>
      <c r="Z742" s="20" t="s">
        <v>35</v>
      </c>
      <c r="AA742" s="20" t="s">
        <v>18</v>
      </c>
      <c r="AB742" s="20"/>
      <c r="AC742" s="20"/>
    </row>
    <row r="743" customFormat="false" ht="15.75" hidden="false" customHeight="true" outlineLevel="0" collapsed="false">
      <c r="A743" s="20" t="s">
        <v>315</v>
      </c>
      <c r="B743" s="143" t="s">
        <v>209</v>
      </c>
      <c r="C743" s="6"/>
      <c r="D743" s="9" t="s">
        <v>312</v>
      </c>
      <c r="E743" s="9" t="n">
        <v>5739192</v>
      </c>
      <c r="F743" s="9"/>
      <c r="G743" s="9" t="n">
        <v>2</v>
      </c>
      <c r="H743" s="145" t="s">
        <v>33</v>
      </c>
      <c r="I743" s="9"/>
      <c r="J743" s="9" t="n">
        <v>22</v>
      </c>
      <c r="K743" s="145" t="n">
        <v>0</v>
      </c>
      <c r="L743" s="9" t="n">
        <v>107</v>
      </c>
      <c r="M743" s="9" t="n">
        <f aca="false">G743*0.095</f>
        <v>0.19</v>
      </c>
      <c r="N743" s="9" t="n">
        <f aca="false">L743-M743</f>
        <v>106.81</v>
      </c>
      <c r="O743" s="9" t="n">
        <v>1.04</v>
      </c>
      <c r="P743" s="9" t="n">
        <f aca="false">N743*O743</f>
        <v>111.0824</v>
      </c>
      <c r="Q743" s="9" t="n">
        <v>16</v>
      </c>
      <c r="R743" s="9" t="n">
        <f aca="false">P743*Q743</f>
        <v>1777.3184</v>
      </c>
      <c r="S743" s="9" t="n">
        <f aca="false">P743*3</f>
        <v>333.2472</v>
      </c>
      <c r="T743" s="9" t="n">
        <f aca="false">P743*2</f>
        <v>222.1648</v>
      </c>
      <c r="U743" s="9"/>
      <c r="V743" s="9" t="n">
        <f aca="false">+R743+S743+T743</f>
        <v>2332.7304</v>
      </c>
      <c r="W743" s="20" t="n">
        <f aca="false">V743-T743</f>
        <v>2110.5656</v>
      </c>
      <c r="X743" s="43" t="n">
        <f aca="false">V743-S743-T743</f>
        <v>1777.3184</v>
      </c>
      <c r="Y743" s="9" t="s">
        <v>313</v>
      </c>
      <c r="Z743" s="20" t="s">
        <v>35</v>
      </c>
      <c r="AA743" s="20" t="s">
        <v>18</v>
      </c>
      <c r="AB743" s="20"/>
      <c r="AC743" s="20"/>
    </row>
    <row r="744" customFormat="false" ht="15.75" hidden="false" customHeight="true" outlineLevel="0" collapsed="false">
      <c r="A744" s="20" t="s">
        <v>315</v>
      </c>
      <c r="B744" s="143" t="s">
        <v>209</v>
      </c>
      <c r="C744" s="6"/>
      <c r="D744" s="9" t="s">
        <v>312</v>
      </c>
      <c r="E744" s="9" t="n">
        <v>5739193</v>
      </c>
      <c r="F744" s="9"/>
      <c r="G744" s="9" t="n">
        <v>20</v>
      </c>
      <c r="H744" s="145" t="s">
        <v>33</v>
      </c>
      <c r="I744" s="9"/>
      <c r="J744" s="9" t="n">
        <v>22</v>
      </c>
      <c r="K744" s="145" t="n">
        <v>0</v>
      </c>
      <c r="L744" s="9" t="n">
        <v>990</v>
      </c>
      <c r="M744" s="9" t="n">
        <f aca="false">G744*0.095</f>
        <v>1.9</v>
      </c>
      <c r="N744" s="9" t="n">
        <f aca="false">L744-M744</f>
        <v>988.1</v>
      </c>
      <c r="O744" s="9" t="n">
        <v>1.04</v>
      </c>
      <c r="P744" s="9" t="n">
        <f aca="false">N744*O744</f>
        <v>1027.624</v>
      </c>
      <c r="Q744" s="9" t="n">
        <v>16</v>
      </c>
      <c r="R744" s="9" t="n">
        <f aca="false">P744*Q744</f>
        <v>16441.984</v>
      </c>
      <c r="S744" s="9" t="n">
        <f aca="false">P744*3</f>
        <v>3082.872</v>
      </c>
      <c r="T744" s="9" t="n">
        <v>2000</v>
      </c>
      <c r="U744" s="9"/>
      <c r="V744" s="9" t="n">
        <f aca="false">+R744+S744+T744</f>
        <v>21524.856</v>
      </c>
      <c r="W744" s="20" t="n">
        <f aca="false">V744-T744</f>
        <v>19524.856</v>
      </c>
      <c r="X744" s="43" t="n">
        <f aca="false">V744-S744-T744</f>
        <v>16441.984</v>
      </c>
      <c r="Y744" s="9" t="s">
        <v>313</v>
      </c>
      <c r="Z744" s="20" t="s">
        <v>35</v>
      </c>
      <c r="AA744" s="20" t="s">
        <v>18</v>
      </c>
      <c r="AB744" s="20"/>
      <c r="AC744" s="20"/>
    </row>
    <row r="745" customFormat="false" ht="15.75" hidden="false" customHeight="true" outlineLevel="0" collapsed="false">
      <c r="A745" s="20" t="s">
        <v>315</v>
      </c>
      <c r="B745" s="143" t="s">
        <v>209</v>
      </c>
      <c r="C745" s="6"/>
      <c r="D745" s="9" t="s">
        <v>312</v>
      </c>
      <c r="E745" s="9" t="n">
        <v>5739194</v>
      </c>
      <c r="F745" s="9"/>
      <c r="G745" s="9" t="n">
        <v>1</v>
      </c>
      <c r="H745" s="145" t="s">
        <v>33</v>
      </c>
      <c r="I745" s="9"/>
      <c r="J745" s="9" t="n">
        <v>22</v>
      </c>
      <c r="K745" s="145" t="n">
        <v>0</v>
      </c>
      <c r="L745" s="9" t="n">
        <v>39</v>
      </c>
      <c r="M745" s="9" t="n">
        <f aca="false">G745*0.095</f>
        <v>0.095</v>
      </c>
      <c r="N745" s="9" t="n">
        <f aca="false">L745-M745</f>
        <v>38.905</v>
      </c>
      <c r="O745" s="9" t="n">
        <v>1.04</v>
      </c>
      <c r="P745" s="9" t="n">
        <f aca="false">N745*O745</f>
        <v>40.4612</v>
      </c>
      <c r="Q745" s="9" t="n">
        <v>16</v>
      </c>
      <c r="R745" s="9" t="n">
        <f aca="false">P745*Q745</f>
        <v>647.3792</v>
      </c>
      <c r="S745" s="9" t="n">
        <f aca="false">P745*3</f>
        <v>121.3836</v>
      </c>
      <c r="T745" s="9" t="n">
        <f aca="false">P745*2</f>
        <v>80.9224</v>
      </c>
      <c r="U745" s="9"/>
      <c r="V745" s="9" t="n">
        <f aca="false">+R745+S745+T745</f>
        <v>849.6852</v>
      </c>
      <c r="W745" s="20" t="n">
        <f aca="false">V745-T745</f>
        <v>768.7628</v>
      </c>
      <c r="X745" s="43" t="n">
        <f aca="false">V745-S745-T745</f>
        <v>647.3792</v>
      </c>
      <c r="Y745" s="9" t="s">
        <v>313</v>
      </c>
      <c r="Z745" s="20" t="s">
        <v>35</v>
      </c>
      <c r="AA745" s="20" t="s">
        <v>18</v>
      </c>
      <c r="AB745" s="20"/>
      <c r="AC745" s="20"/>
    </row>
    <row r="746" customFormat="false" ht="15.75" hidden="false" customHeight="true" outlineLevel="0" collapsed="false">
      <c r="A746" s="20" t="s">
        <v>315</v>
      </c>
      <c r="B746" s="143" t="s">
        <v>211</v>
      </c>
      <c r="C746" s="6"/>
      <c r="D746" s="9" t="s">
        <v>312</v>
      </c>
      <c r="E746" s="9" t="n">
        <v>5739195</v>
      </c>
      <c r="F746" s="9"/>
      <c r="G746" s="9" t="n">
        <v>10</v>
      </c>
      <c r="H746" s="145" t="s">
        <v>33</v>
      </c>
      <c r="I746" s="9"/>
      <c r="J746" s="9" t="n">
        <v>22</v>
      </c>
      <c r="K746" s="145" t="n">
        <v>0</v>
      </c>
      <c r="L746" s="9" t="n">
        <v>478</v>
      </c>
      <c r="M746" s="9" t="n">
        <f aca="false">G746*0.095</f>
        <v>0.95</v>
      </c>
      <c r="N746" s="9" t="n">
        <f aca="false">L746-M746</f>
        <v>477.05</v>
      </c>
      <c r="O746" s="9" t="n">
        <v>1.04</v>
      </c>
      <c r="P746" s="9" t="n">
        <f aca="false">N746*O746</f>
        <v>496.132</v>
      </c>
      <c r="Q746" s="9" t="n">
        <v>16</v>
      </c>
      <c r="R746" s="9" t="n">
        <f aca="false">P746*Q746</f>
        <v>7938.112</v>
      </c>
      <c r="S746" s="9" t="n">
        <f aca="false">P746*3</f>
        <v>1488.396</v>
      </c>
      <c r="T746" s="9" t="n">
        <f aca="false">P746*2</f>
        <v>992.264</v>
      </c>
      <c r="U746" s="9"/>
      <c r="V746" s="9" t="n">
        <f aca="false">+R746+S746+T746</f>
        <v>10418.772</v>
      </c>
      <c r="W746" s="20" t="n">
        <f aca="false">V746-T746</f>
        <v>9426.508</v>
      </c>
      <c r="X746" s="43" t="n">
        <f aca="false">V746-S746-T746</f>
        <v>7938.112</v>
      </c>
      <c r="Y746" s="9" t="s">
        <v>313</v>
      </c>
      <c r="Z746" s="20" t="s">
        <v>35</v>
      </c>
      <c r="AA746" s="20" t="s">
        <v>18</v>
      </c>
      <c r="AB746" s="20"/>
      <c r="AC746" s="20"/>
    </row>
    <row r="747" customFormat="false" ht="15.75" hidden="false" customHeight="true" outlineLevel="0" collapsed="false">
      <c r="A747" s="20" t="s">
        <v>315</v>
      </c>
      <c r="B747" s="143" t="s">
        <v>211</v>
      </c>
      <c r="C747" s="6"/>
      <c r="D747" s="9" t="s">
        <v>312</v>
      </c>
      <c r="E747" s="9" t="n">
        <v>5739196</v>
      </c>
      <c r="F747" s="9"/>
      <c r="G747" s="9" t="n">
        <v>14</v>
      </c>
      <c r="H747" s="145" t="s">
        <v>33</v>
      </c>
      <c r="I747" s="9"/>
      <c r="J747" s="9" t="n">
        <v>22</v>
      </c>
      <c r="K747" s="145" t="n">
        <v>0</v>
      </c>
      <c r="L747" s="9" t="n">
        <v>630</v>
      </c>
      <c r="M747" s="9" t="n">
        <f aca="false">G747*0.095</f>
        <v>1.33</v>
      </c>
      <c r="N747" s="9" t="n">
        <f aca="false">L747-M747</f>
        <v>628.67</v>
      </c>
      <c r="O747" s="9" t="n">
        <v>1.04</v>
      </c>
      <c r="P747" s="9" t="n">
        <f aca="false">N747*O747</f>
        <v>653.8168</v>
      </c>
      <c r="Q747" s="9" t="n">
        <v>16</v>
      </c>
      <c r="R747" s="9" t="n">
        <f aca="false">P747*Q747</f>
        <v>10461.0688</v>
      </c>
      <c r="S747" s="9" t="n">
        <f aca="false">P747*3</f>
        <v>1961.4504</v>
      </c>
      <c r="T747" s="9" t="n">
        <f aca="false">P747*2</f>
        <v>1307.6336</v>
      </c>
      <c r="U747" s="9"/>
      <c r="V747" s="9" t="n">
        <f aca="false">+R747+S747+T747</f>
        <v>13730.1528</v>
      </c>
      <c r="W747" s="20" t="n">
        <f aca="false">V747-T747</f>
        <v>12422.5192</v>
      </c>
      <c r="X747" s="43" t="n">
        <f aca="false">V747-S747-T747</f>
        <v>10461.0688</v>
      </c>
      <c r="Y747" s="9" t="s">
        <v>313</v>
      </c>
      <c r="Z747" s="20" t="s">
        <v>35</v>
      </c>
      <c r="AA747" s="20" t="s">
        <v>18</v>
      </c>
      <c r="AB747" s="20"/>
      <c r="AC747" s="20"/>
    </row>
    <row r="748" customFormat="false" ht="15.75" hidden="false" customHeight="true" outlineLevel="0" collapsed="false">
      <c r="A748" s="20" t="s">
        <v>315</v>
      </c>
      <c r="B748" s="143" t="s">
        <v>211</v>
      </c>
      <c r="C748" s="6"/>
      <c r="D748" s="9" t="s">
        <v>312</v>
      </c>
      <c r="E748" s="9" t="n">
        <v>5739197</v>
      </c>
      <c r="F748" s="9"/>
      <c r="G748" s="9" t="n">
        <v>3</v>
      </c>
      <c r="H748" s="145" t="s">
        <v>33</v>
      </c>
      <c r="I748" s="9"/>
      <c r="J748" s="9" t="n">
        <v>22</v>
      </c>
      <c r="K748" s="145" t="n">
        <v>0</v>
      </c>
      <c r="L748" s="9" t="n">
        <v>134</v>
      </c>
      <c r="M748" s="9" t="n">
        <f aca="false">G748*0.095</f>
        <v>0.285</v>
      </c>
      <c r="N748" s="9" t="n">
        <f aca="false">L748-M748</f>
        <v>133.715</v>
      </c>
      <c r="O748" s="9" t="n">
        <v>1.04</v>
      </c>
      <c r="P748" s="9" t="n">
        <f aca="false">N748*O748</f>
        <v>139.0636</v>
      </c>
      <c r="Q748" s="9" t="n">
        <v>16</v>
      </c>
      <c r="R748" s="9" t="n">
        <f aca="false">P748*Q748</f>
        <v>2225.0176</v>
      </c>
      <c r="S748" s="9" t="n">
        <f aca="false">P748*3</f>
        <v>417.1908</v>
      </c>
      <c r="T748" s="9" t="n">
        <f aca="false">P748*2</f>
        <v>278.1272</v>
      </c>
      <c r="U748" s="9"/>
      <c r="V748" s="9" t="n">
        <f aca="false">+R748+S748+T748</f>
        <v>2920.3356</v>
      </c>
      <c r="W748" s="20" t="n">
        <f aca="false">V748-T748</f>
        <v>2642.2084</v>
      </c>
      <c r="X748" s="43" t="n">
        <f aca="false">V748-S748-T748</f>
        <v>2225.0176</v>
      </c>
      <c r="Y748" s="9" t="s">
        <v>313</v>
      </c>
      <c r="Z748" s="20" t="s">
        <v>35</v>
      </c>
      <c r="AA748" s="20" t="s">
        <v>18</v>
      </c>
      <c r="AB748" s="20"/>
      <c r="AC748" s="20"/>
    </row>
    <row r="749" customFormat="false" ht="15.75" hidden="false" customHeight="true" outlineLevel="0" collapsed="false">
      <c r="A749" s="20" t="s">
        <v>315</v>
      </c>
      <c r="B749" s="143" t="s">
        <v>211</v>
      </c>
      <c r="C749" s="6"/>
      <c r="D749" s="9" t="s">
        <v>312</v>
      </c>
      <c r="E749" s="9" t="n">
        <v>5739198</v>
      </c>
      <c r="F749" s="9"/>
      <c r="G749" s="9" t="n">
        <v>20</v>
      </c>
      <c r="H749" s="145" t="s">
        <v>33</v>
      </c>
      <c r="I749" s="9"/>
      <c r="J749" s="9" t="n">
        <v>22</v>
      </c>
      <c r="K749" s="145" t="n">
        <v>0</v>
      </c>
      <c r="L749" s="9" t="n">
        <v>825</v>
      </c>
      <c r="M749" s="9" t="n">
        <f aca="false">G749*0.095</f>
        <v>1.9</v>
      </c>
      <c r="N749" s="9" t="n">
        <f aca="false">L749-M749</f>
        <v>823.1</v>
      </c>
      <c r="O749" s="9" t="n">
        <v>1.04</v>
      </c>
      <c r="P749" s="9" t="n">
        <f aca="false">N749*O749</f>
        <v>856.024</v>
      </c>
      <c r="Q749" s="9" t="n">
        <v>16</v>
      </c>
      <c r="R749" s="9" t="n">
        <f aca="false">P749*Q749</f>
        <v>13696.384</v>
      </c>
      <c r="S749" s="9" t="n">
        <f aca="false">P749*3</f>
        <v>2568.072</v>
      </c>
      <c r="T749" s="9" t="n">
        <f aca="false">P749*2</f>
        <v>1712.048</v>
      </c>
      <c r="U749" s="9"/>
      <c r="V749" s="9" t="n">
        <f aca="false">+R749+S749+T749</f>
        <v>17976.504</v>
      </c>
      <c r="W749" s="20" t="n">
        <f aca="false">V749-T749</f>
        <v>16264.456</v>
      </c>
      <c r="X749" s="43" t="n">
        <f aca="false">V749-S749-T749</f>
        <v>13696.384</v>
      </c>
      <c r="Y749" s="9" t="s">
        <v>313</v>
      </c>
      <c r="Z749" s="20" t="s">
        <v>35</v>
      </c>
      <c r="AA749" s="20" t="s">
        <v>18</v>
      </c>
      <c r="AB749" s="20"/>
      <c r="AC749" s="20"/>
    </row>
    <row r="750" customFormat="false" ht="15.75" hidden="false" customHeight="true" outlineLevel="0" collapsed="false">
      <c r="A750" s="20" t="s">
        <v>315</v>
      </c>
      <c r="B750" s="143" t="s">
        <v>211</v>
      </c>
      <c r="C750" s="6"/>
      <c r="D750" s="9" t="s">
        <v>312</v>
      </c>
      <c r="E750" s="9" t="n">
        <v>5739199</v>
      </c>
      <c r="F750" s="9"/>
      <c r="G750" s="9" t="n">
        <v>23</v>
      </c>
      <c r="H750" s="145" t="s">
        <v>33</v>
      </c>
      <c r="I750" s="9"/>
      <c r="J750" s="9" t="n">
        <v>22</v>
      </c>
      <c r="K750" s="145" t="n">
        <v>0</v>
      </c>
      <c r="L750" s="9" t="n">
        <v>958</v>
      </c>
      <c r="M750" s="9" t="n">
        <f aca="false">G750*0.095</f>
        <v>2.185</v>
      </c>
      <c r="N750" s="9" t="n">
        <f aca="false">L750-M750</f>
        <v>955.815</v>
      </c>
      <c r="O750" s="9" t="n">
        <v>1.04</v>
      </c>
      <c r="P750" s="9" t="n">
        <f aca="false">N750*O750</f>
        <v>994.0476</v>
      </c>
      <c r="Q750" s="9" t="n">
        <v>16</v>
      </c>
      <c r="R750" s="9" t="n">
        <f aca="false">P750*Q750</f>
        <v>15904.7616</v>
      </c>
      <c r="S750" s="9" t="n">
        <f aca="false">P750*3</f>
        <v>2982.1428</v>
      </c>
      <c r="T750" s="9" t="n">
        <f aca="false">P750*2</f>
        <v>1988.0952</v>
      </c>
      <c r="U750" s="9"/>
      <c r="V750" s="9" t="n">
        <f aca="false">+R750+S750+T750</f>
        <v>20874.9996</v>
      </c>
      <c r="W750" s="20" t="n">
        <f aca="false">V750-T750</f>
        <v>18886.9044</v>
      </c>
      <c r="X750" s="43" t="n">
        <f aca="false">V750-S750-T750</f>
        <v>15904.7616</v>
      </c>
      <c r="Y750" s="9" t="s">
        <v>313</v>
      </c>
      <c r="Z750" s="20" t="s">
        <v>35</v>
      </c>
      <c r="AA750" s="20" t="s">
        <v>18</v>
      </c>
      <c r="AB750" s="20"/>
      <c r="AC750" s="20"/>
    </row>
    <row r="751" customFormat="false" ht="15.75" hidden="false" customHeight="true" outlineLevel="0" collapsed="false">
      <c r="A751" s="20" t="s">
        <v>315</v>
      </c>
      <c r="B751" s="143" t="s">
        <v>211</v>
      </c>
      <c r="C751" s="6"/>
      <c r="D751" s="9" t="s">
        <v>312</v>
      </c>
      <c r="E751" s="9" t="n">
        <v>5739200</v>
      </c>
      <c r="F751" s="9"/>
      <c r="G751" s="9" t="n">
        <v>20</v>
      </c>
      <c r="H751" s="145" t="s">
        <v>33</v>
      </c>
      <c r="I751" s="9"/>
      <c r="J751" s="9" t="n">
        <v>22</v>
      </c>
      <c r="K751" s="145" t="n">
        <v>0</v>
      </c>
      <c r="L751" s="9" t="n">
        <v>861</v>
      </c>
      <c r="M751" s="9" t="n">
        <f aca="false">G751*0.095</f>
        <v>1.9</v>
      </c>
      <c r="N751" s="9" t="n">
        <f aca="false">L751-M751</f>
        <v>859.1</v>
      </c>
      <c r="O751" s="9" t="n">
        <v>1.04</v>
      </c>
      <c r="P751" s="9" t="n">
        <f aca="false">N751*O751</f>
        <v>893.464</v>
      </c>
      <c r="Q751" s="9" t="n">
        <v>16</v>
      </c>
      <c r="R751" s="9" t="n">
        <f aca="false">P751*Q751</f>
        <v>14295.424</v>
      </c>
      <c r="S751" s="9" t="n">
        <f aca="false">P751*3</f>
        <v>2680.392</v>
      </c>
      <c r="T751" s="9" t="n">
        <f aca="false">P751*2</f>
        <v>1786.928</v>
      </c>
      <c r="U751" s="9"/>
      <c r="V751" s="9" t="n">
        <f aca="false">+R751+S751+T751</f>
        <v>18762.744</v>
      </c>
      <c r="W751" s="20" t="n">
        <f aca="false">V751-T751</f>
        <v>16975.816</v>
      </c>
      <c r="X751" s="43" t="n">
        <f aca="false">V751-S751-T751</f>
        <v>14295.424</v>
      </c>
      <c r="Y751" s="9" t="s">
        <v>313</v>
      </c>
      <c r="Z751" s="20" t="s">
        <v>35</v>
      </c>
      <c r="AA751" s="20" t="s">
        <v>18</v>
      </c>
      <c r="AB751" s="20"/>
      <c r="AC751" s="20"/>
    </row>
    <row r="752" customFormat="false" ht="15.75" hidden="false" customHeight="true" outlineLevel="0" collapsed="false">
      <c r="A752" s="20" t="s">
        <v>315</v>
      </c>
      <c r="B752" s="143" t="s">
        <v>211</v>
      </c>
      <c r="C752" s="6"/>
      <c r="D752" s="9" t="s">
        <v>312</v>
      </c>
      <c r="E752" s="9" t="n">
        <v>5786451</v>
      </c>
      <c r="F752" s="9"/>
      <c r="G752" s="9" t="n">
        <v>20</v>
      </c>
      <c r="H752" s="145" t="s">
        <v>33</v>
      </c>
      <c r="I752" s="9"/>
      <c r="J752" s="9" t="n">
        <v>22</v>
      </c>
      <c r="K752" s="145" t="n">
        <v>0</v>
      </c>
      <c r="L752" s="9" t="n">
        <v>869</v>
      </c>
      <c r="M752" s="9" t="n">
        <f aca="false">G752*0.095</f>
        <v>1.9</v>
      </c>
      <c r="N752" s="9" t="n">
        <f aca="false">L752-M752</f>
        <v>867.1</v>
      </c>
      <c r="O752" s="9" t="n">
        <v>1.04</v>
      </c>
      <c r="P752" s="9" t="n">
        <f aca="false">N752*O752</f>
        <v>901.784</v>
      </c>
      <c r="Q752" s="9" t="n">
        <v>16</v>
      </c>
      <c r="R752" s="9" t="n">
        <f aca="false">P752*Q752</f>
        <v>14428.544</v>
      </c>
      <c r="S752" s="9" t="n">
        <f aca="false">P752*3</f>
        <v>2705.352</v>
      </c>
      <c r="T752" s="9" t="n">
        <f aca="false">P752*2</f>
        <v>1803.568</v>
      </c>
      <c r="U752" s="9"/>
      <c r="V752" s="9" t="n">
        <f aca="false">+R752+S752+T752</f>
        <v>18937.464</v>
      </c>
      <c r="W752" s="20" t="n">
        <f aca="false">V752-T752</f>
        <v>17133.896</v>
      </c>
      <c r="X752" s="43" t="n">
        <f aca="false">V752-S752-T752</f>
        <v>14428.544</v>
      </c>
      <c r="Y752" s="9" t="s">
        <v>313</v>
      </c>
      <c r="Z752" s="20" t="s">
        <v>35</v>
      </c>
      <c r="AA752" s="20" t="s">
        <v>18</v>
      </c>
      <c r="AB752" s="20"/>
      <c r="AC752" s="20"/>
    </row>
    <row r="753" customFormat="false" ht="15.75" hidden="false" customHeight="true" outlineLevel="0" collapsed="false">
      <c r="A753" s="20" t="s">
        <v>315</v>
      </c>
      <c r="B753" s="143" t="s">
        <v>211</v>
      </c>
      <c r="C753" s="6"/>
      <c r="D753" s="9" t="s">
        <v>312</v>
      </c>
      <c r="E753" s="9" t="n">
        <v>5786452</v>
      </c>
      <c r="F753" s="9"/>
      <c r="G753" s="9" t="n">
        <v>20</v>
      </c>
      <c r="H753" s="145" t="s">
        <v>33</v>
      </c>
      <c r="I753" s="9"/>
      <c r="J753" s="9" t="n">
        <v>22</v>
      </c>
      <c r="K753" s="145" t="n">
        <v>0</v>
      </c>
      <c r="L753" s="9" t="n">
        <v>946</v>
      </c>
      <c r="M753" s="9" t="n">
        <f aca="false">G753*0.095</f>
        <v>1.9</v>
      </c>
      <c r="N753" s="9" t="n">
        <f aca="false">L753-M753</f>
        <v>944.1</v>
      </c>
      <c r="O753" s="9" t="n">
        <v>1.04</v>
      </c>
      <c r="P753" s="9" t="n">
        <f aca="false">N753*O753</f>
        <v>981.864</v>
      </c>
      <c r="Q753" s="9" t="n">
        <v>16</v>
      </c>
      <c r="R753" s="9" t="n">
        <f aca="false">P753*Q753</f>
        <v>15709.824</v>
      </c>
      <c r="S753" s="9" t="n">
        <f aca="false">P753*3</f>
        <v>2945.592</v>
      </c>
      <c r="T753" s="9" t="n">
        <f aca="false">P753*2</f>
        <v>1963.728</v>
      </c>
      <c r="U753" s="9"/>
      <c r="V753" s="9" t="n">
        <f aca="false">+R753+S753+T753</f>
        <v>20619.144</v>
      </c>
      <c r="W753" s="20" t="n">
        <f aca="false">V753-T753</f>
        <v>18655.416</v>
      </c>
      <c r="X753" s="43" t="n">
        <f aca="false">V753-S753-T753</f>
        <v>15709.824</v>
      </c>
      <c r="Y753" s="9" t="s">
        <v>313</v>
      </c>
      <c r="Z753" s="20" t="s">
        <v>35</v>
      </c>
      <c r="AA753" s="20" t="s">
        <v>18</v>
      </c>
      <c r="AB753" s="20"/>
      <c r="AC753" s="20"/>
    </row>
    <row r="754" customFormat="false" ht="15.75" hidden="false" customHeight="true" outlineLevel="0" collapsed="false">
      <c r="A754" s="20" t="s">
        <v>315</v>
      </c>
      <c r="B754" s="143" t="s">
        <v>211</v>
      </c>
      <c r="C754" s="6"/>
      <c r="D754" s="9" t="s">
        <v>312</v>
      </c>
      <c r="E754" s="9" t="n">
        <v>5786453</v>
      </c>
      <c r="F754" s="9"/>
      <c r="G754" s="9" t="n">
        <v>13</v>
      </c>
      <c r="H754" s="145" t="s">
        <v>33</v>
      </c>
      <c r="I754" s="9"/>
      <c r="J754" s="9" t="n">
        <v>22</v>
      </c>
      <c r="K754" s="145" t="n">
        <v>0</v>
      </c>
      <c r="L754" s="9" t="n">
        <v>613</v>
      </c>
      <c r="M754" s="9" t="n">
        <f aca="false">G754*0.095</f>
        <v>1.235</v>
      </c>
      <c r="N754" s="9" t="n">
        <f aca="false">L754-M754</f>
        <v>611.765</v>
      </c>
      <c r="O754" s="9" t="n">
        <v>1.04</v>
      </c>
      <c r="P754" s="9" t="n">
        <f aca="false">N754*O754</f>
        <v>636.2356</v>
      </c>
      <c r="Q754" s="9" t="n">
        <v>16</v>
      </c>
      <c r="R754" s="9" t="n">
        <f aca="false">P754*Q754</f>
        <v>10179.7696</v>
      </c>
      <c r="S754" s="9" t="n">
        <f aca="false">P754*3</f>
        <v>1908.7068</v>
      </c>
      <c r="T754" s="9" t="n">
        <f aca="false">P754*2</f>
        <v>1272.4712</v>
      </c>
      <c r="U754" s="9"/>
      <c r="V754" s="9" t="n">
        <f aca="false">+R754+S754+T754</f>
        <v>13360.9476</v>
      </c>
      <c r="W754" s="20" t="n">
        <f aca="false">V754-T754</f>
        <v>12088.4764</v>
      </c>
      <c r="X754" s="43" t="n">
        <f aca="false">V754-S754-T754</f>
        <v>10179.7696</v>
      </c>
      <c r="Y754" s="9" t="s">
        <v>313</v>
      </c>
      <c r="Z754" s="20" t="s">
        <v>35</v>
      </c>
      <c r="AA754" s="20" t="s">
        <v>18</v>
      </c>
      <c r="AB754" s="20"/>
      <c r="AC754" s="20"/>
    </row>
    <row r="755" customFormat="false" ht="15.75" hidden="false" customHeight="true" outlineLevel="0" collapsed="false">
      <c r="A755" s="20" t="s">
        <v>315</v>
      </c>
      <c r="B755" s="143" t="s">
        <v>211</v>
      </c>
      <c r="C755" s="6"/>
      <c r="D755" s="9" t="s">
        <v>312</v>
      </c>
      <c r="E755" s="9" t="n">
        <v>5786454</v>
      </c>
      <c r="F755" s="9"/>
      <c r="G755" s="9" t="n">
        <v>20</v>
      </c>
      <c r="H755" s="145" t="s">
        <v>33</v>
      </c>
      <c r="I755" s="9"/>
      <c r="J755" s="9" t="n">
        <v>22</v>
      </c>
      <c r="K755" s="145" t="n">
        <v>0</v>
      </c>
      <c r="L755" s="9" t="n">
        <v>886</v>
      </c>
      <c r="M755" s="9" t="n">
        <f aca="false">G755*0.095</f>
        <v>1.9</v>
      </c>
      <c r="N755" s="9" t="n">
        <f aca="false">L755-M755</f>
        <v>884.1</v>
      </c>
      <c r="O755" s="9" t="n">
        <v>1.04</v>
      </c>
      <c r="P755" s="9" t="n">
        <f aca="false">N755*O755</f>
        <v>919.464</v>
      </c>
      <c r="Q755" s="9" t="n">
        <v>16</v>
      </c>
      <c r="R755" s="9" t="n">
        <f aca="false">P755*Q755</f>
        <v>14711.424</v>
      </c>
      <c r="S755" s="9" t="n">
        <f aca="false">P755*3</f>
        <v>2758.392</v>
      </c>
      <c r="T755" s="9" t="n">
        <f aca="false">P755*2</f>
        <v>1838.928</v>
      </c>
      <c r="U755" s="9"/>
      <c r="V755" s="9" t="n">
        <f aca="false">+R755+S755+T755</f>
        <v>19308.744</v>
      </c>
      <c r="W755" s="20" t="n">
        <f aca="false">V755-T755</f>
        <v>17469.816</v>
      </c>
      <c r="X755" s="43" t="n">
        <f aca="false">V755-S755-T755</f>
        <v>14711.424</v>
      </c>
      <c r="Y755" s="9" t="s">
        <v>313</v>
      </c>
      <c r="Z755" s="20" t="s">
        <v>35</v>
      </c>
      <c r="AA755" s="20" t="s">
        <v>18</v>
      </c>
      <c r="AB755" s="20"/>
      <c r="AC755" s="20"/>
    </row>
    <row r="756" customFormat="false" ht="15.75" hidden="false" customHeight="true" outlineLevel="0" collapsed="false">
      <c r="A756" s="20" t="s">
        <v>315</v>
      </c>
      <c r="B756" s="143" t="s">
        <v>211</v>
      </c>
      <c r="C756" s="6"/>
      <c r="D756" s="9" t="s">
        <v>312</v>
      </c>
      <c r="E756" s="9" t="n">
        <v>5786455</v>
      </c>
      <c r="F756" s="9"/>
      <c r="G756" s="9" t="n">
        <v>20</v>
      </c>
      <c r="H756" s="145" t="s">
        <v>33</v>
      </c>
      <c r="I756" s="9"/>
      <c r="J756" s="9" t="n">
        <v>22</v>
      </c>
      <c r="K756" s="145" t="n">
        <v>0</v>
      </c>
      <c r="L756" s="9" t="n">
        <v>895</v>
      </c>
      <c r="M756" s="9" t="n">
        <f aca="false">G756*0.095</f>
        <v>1.9</v>
      </c>
      <c r="N756" s="9" t="n">
        <f aca="false">L756-M756</f>
        <v>893.1</v>
      </c>
      <c r="O756" s="9" t="n">
        <v>1.04</v>
      </c>
      <c r="P756" s="9" t="n">
        <f aca="false">N756*O756</f>
        <v>928.824</v>
      </c>
      <c r="Q756" s="9" t="n">
        <v>16</v>
      </c>
      <c r="R756" s="9" t="n">
        <f aca="false">P756*Q756</f>
        <v>14861.184</v>
      </c>
      <c r="S756" s="9" t="n">
        <f aca="false">P756*3</f>
        <v>2786.472</v>
      </c>
      <c r="T756" s="9" t="n">
        <f aca="false">P756*2</f>
        <v>1857.648</v>
      </c>
      <c r="U756" s="9"/>
      <c r="V756" s="9" t="n">
        <f aca="false">+R756+S756+T756</f>
        <v>19505.304</v>
      </c>
      <c r="W756" s="20" t="n">
        <f aca="false">V756-T756</f>
        <v>17647.656</v>
      </c>
      <c r="X756" s="43" t="n">
        <f aca="false">V756-S756-T756</f>
        <v>14861.184</v>
      </c>
      <c r="Y756" s="9" t="s">
        <v>313</v>
      </c>
      <c r="Z756" s="20" t="s">
        <v>35</v>
      </c>
      <c r="AA756" s="20" t="s">
        <v>18</v>
      </c>
      <c r="AB756" s="20"/>
      <c r="AC756" s="20"/>
    </row>
    <row r="757" customFormat="false" ht="15.75" hidden="false" customHeight="true" outlineLevel="0" collapsed="false">
      <c r="A757" s="20" t="s">
        <v>315</v>
      </c>
      <c r="B757" s="143" t="s">
        <v>211</v>
      </c>
      <c r="C757" s="6"/>
      <c r="D757" s="9" t="s">
        <v>312</v>
      </c>
      <c r="E757" s="9" t="n">
        <v>5786456</v>
      </c>
      <c r="F757" s="9"/>
      <c r="G757" s="9" t="n">
        <v>20</v>
      </c>
      <c r="H757" s="145" t="s">
        <v>33</v>
      </c>
      <c r="I757" s="9"/>
      <c r="J757" s="9" t="n">
        <v>22</v>
      </c>
      <c r="K757" s="145" t="n">
        <v>0</v>
      </c>
      <c r="L757" s="9" t="n">
        <v>891</v>
      </c>
      <c r="M757" s="9" t="n">
        <f aca="false">G757*0.095</f>
        <v>1.9</v>
      </c>
      <c r="N757" s="9" t="n">
        <f aca="false">L757-M757</f>
        <v>889.1</v>
      </c>
      <c r="O757" s="9" t="n">
        <v>1.04</v>
      </c>
      <c r="P757" s="9" t="n">
        <f aca="false">N757*O757</f>
        <v>924.664</v>
      </c>
      <c r="Q757" s="9" t="n">
        <v>16</v>
      </c>
      <c r="R757" s="9" t="n">
        <f aca="false">P757*Q757</f>
        <v>14794.624</v>
      </c>
      <c r="S757" s="9" t="n">
        <f aca="false">P757*3</f>
        <v>2773.992</v>
      </c>
      <c r="T757" s="9" t="n">
        <f aca="false">P757*2</f>
        <v>1849.328</v>
      </c>
      <c r="U757" s="9"/>
      <c r="V757" s="9" t="n">
        <f aca="false">+R757+S757+T757</f>
        <v>19417.944</v>
      </c>
      <c r="W757" s="20" t="n">
        <f aca="false">V757-T757</f>
        <v>17568.616</v>
      </c>
      <c r="X757" s="43" t="n">
        <f aca="false">V757-S757-T757</f>
        <v>14794.624</v>
      </c>
      <c r="Y757" s="9" t="s">
        <v>313</v>
      </c>
      <c r="Z757" s="20" t="s">
        <v>35</v>
      </c>
      <c r="AA757" s="20" t="s">
        <v>18</v>
      </c>
      <c r="AB757" s="20"/>
      <c r="AC757" s="20"/>
    </row>
    <row r="758" customFormat="false" ht="15.75" hidden="false" customHeight="true" outlineLevel="0" collapsed="false">
      <c r="A758" s="20" t="s">
        <v>315</v>
      </c>
      <c r="B758" s="143" t="s">
        <v>211</v>
      </c>
      <c r="C758" s="6"/>
      <c r="D758" s="9" t="s">
        <v>312</v>
      </c>
      <c r="E758" s="9" t="n">
        <v>5786457</v>
      </c>
      <c r="F758" s="9"/>
      <c r="G758" s="9" t="n">
        <v>20</v>
      </c>
      <c r="H758" s="145" t="s">
        <v>33</v>
      </c>
      <c r="I758" s="9"/>
      <c r="J758" s="9" t="n">
        <v>22</v>
      </c>
      <c r="K758" s="145" t="n">
        <v>0</v>
      </c>
      <c r="L758" s="9" t="n">
        <v>876</v>
      </c>
      <c r="M758" s="9" t="n">
        <f aca="false">G758*0.095</f>
        <v>1.9</v>
      </c>
      <c r="N758" s="9" t="n">
        <f aca="false">L758-M758</f>
        <v>874.1</v>
      </c>
      <c r="O758" s="9" t="n">
        <v>1.04</v>
      </c>
      <c r="P758" s="9" t="n">
        <f aca="false">N758*O758</f>
        <v>909.064</v>
      </c>
      <c r="Q758" s="9" t="n">
        <v>16</v>
      </c>
      <c r="R758" s="9" t="n">
        <f aca="false">P758*Q758</f>
        <v>14545.024</v>
      </c>
      <c r="S758" s="9" t="n">
        <f aca="false">P758*3</f>
        <v>2727.192</v>
      </c>
      <c r="T758" s="9" t="n">
        <f aca="false">P758*2</f>
        <v>1818.128</v>
      </c>
      <c r="U758" s="9"/>
      <c r="V758" s="9" t="n">
        <f aca="false">+R758+S758+T758</f>
        <v>19090.344</v>
      </c>
      <c r="W758" s="20" t="n">
        <f aca="false">V758-T758</f>
        <v>17272.216</v>
      </c>
      <c r="X758" s="43" t="n">
        <f aca="false">V758-S758-T758</f>
        <v>14545.024</v>
      </c>
      <c r="Y758" s="9" t="s">
        <v>313</v>
      </c>
      <c r="Z758" s="20" t="s">
        <v>35</v>
      </c>
      <c r="AA758" s="20" t="s">
        <v>18</v>
      </c>
      <c r="AB758" s="20"/>
      <c r="AC758" s="20"/>
    </row>
    <row r="759" customFormat="false" ht="15.75" hidden="false" customHeight="true" outlineLevel="0" collapsed="false">
      <c r="A759" s="20" t="s">
        <v>315</v>
      </c>
      <c r="B759" s="143" t="s">
        <v>211</v>
      </c>
      <c r="C759" s="6"/>
      <c r="D759" s="9" t="s">
        <v>312</v>
      </c>
      <c r="E759" s="9" t="n">
        <v>5786458</v>
      </c>
      <c r="F759" s="9"/>
      <c r="G759" s="9" t="n">
        <v>20</v>
      </c>
      <c r="H759" s="145" t="s">
        <v>33</v>
      </c>
      <c r="I759" s="9"/>
      <c r="J759" s="9" t="n">
        <v>22</v>
      </c>
      <c r="K759" s="145" t="n">
        <v>0</v>
      </c>
      <c r="L759" s="9" t="n">
        <v>828</v>
      </c>
      <c r="M759" s="9" t="n">
        <f aca="false">G759*0.095</f>
        <v>1.9</v>
      </c>
      <c r="N759" s="9" t="n">
        <f aca="false">L759-M759</f>
        <v>826.1</v>
      </c>
      <c r="O759" s="9" t="n">
        <v>1.04</v>
      </c>
      <c r="P759" s="9" t="n">
        <f aca="false">N759*O759</f>
        <v>859.144</v>
      </c>
      <c r="Q759" s="9" t="n">
        <v>16</v>
      </c>
      <c r="R759" s="9" t="n">
        <f aca="false">P759*Q759</f>
        <v>13746.304</v>
      </c>
      <c r="S759" s="9" t="n">
        <f aca="false">P759*3</f>
        <v>2577.432</v>
      </c>
      <c r="T759" s="9" t="n">
        <f aca="false">P759*2</f>
        <v>1718.288</v>
      </c>
      <c r="U759" s="9"/>
      <c r="V759" s="9" t="n">
        <f aca="false">+R759+S759+T759</f>
        <v>18042.024</v>
      </c>
      <c r="W759" s="20" t="n">
        <f aca="false">V759-T759</f>
        <v>16323.736</v>
      </c>
      <c r="X759" s="43" t="n">
        <f aca="false">V759-S759-T759</f>
        <v>13746.304</v>
      </c>
      <c r="Y759" s="9" t="s">
        <v>313</v>
      </c>
      <c r="Z759" s="20" t="s">
        <v>35</v>
      </c>
      <c r="AA759" s="20" t="s">
        <v>18</v>
      </c>
      <c r="AB759" s="20"/>
      <c r="AC759" s="20"/>
    </row>
    <row r="760" customFormat="false" ht="15.75" hidden="false" customHeight="true" outlineLevel="0" collapsed="false">
      <c r="A760" s="20" t="s">
        <v>315</v>
      </c>
      <c r="B760" s="143" t="s">
        <v>211</v>
      </c>
      <c r="C760" s="6"/>
      <c r="D760" s="9" t="s">
        <v>312</v>
      </c>
      <c r="E760" s="9" t="n">
        <v>5786459</v>
      </c>
      <c r="F760" s="9"/>
      <c r="G760" s="9" t="n">
        <v>13</v>
      </c>
      <c r="H760" s="145" t="s">
        <v>33</v>
      </c>
      <c r="I760" s="9"/>
      <c r="J760" s="9" t="n">
        <v>22</v>
      </c>
      <c r="K760" s="145" t="n">
        <v>0</v>
      </c>
      <c r="L760" s="9" t="n">
        <v>527</v>
      </c>
      <c r="M760" s="9" t="n">
        <f aca="false">G760*0.095</f>
        <v>1.235</v>
      </c>
      <c r="N760" s="9" t="n">
        <f aca="false">L760-M760</f>
        <v>525.765</v>
      </c>
      <c r="O760" s="9" t="n">
        <v>1.04</v>
      </c>
      <c r="P760" s="9" t="n">
        <f aca="false">N760*O760</f>
        <v>546.7956</v>
      </c>
      <c r="Q760" s="9" t="n">
        <v>16</v>
      </c>
      <c r="R760" s="9" t="n">
        <f aca="false">P760*Q760</f>
        <v>8748.7296</v>
      </c>
      <c r="S760" s="9" t="n">
        <f aca="false">P760*3</f>
        <v>1640.3868</v>
      </c>
      <c r="T760" s="9" t="n">
        <f aca="false">P760*2</f>
        <v>1093.5912</v>
      </c>
      <c r="U760" s="9"/>
      <c r="V760" s="9" t="n">
        <f aca="false">+R760+S760+T760</f>
        <v>11482.7076</v>
      </c>
      <c r="W760" s="20" t="n">
        <f aca="false">V760-T760</f>
        <v>10389.1164</v>
      </c>
      <c r="X760" s="43" t="n">
        <f aca="false">V760-S760-T760</f>
        <v>8748.7296</v>
      </c>
      <c r="Y760" s="9" t="s">
        <v>313</v>
      </c>
      <c r="Z760" s="20" t="s">
        <v>35</v>
      </c>
      <c r="AA760" s="20" t="s">
        <v>18</v>
      </c>
      <c r="AB760" s="20"/>
      <c r="AC760" s="20"/>
    </row>
    <row r="761" customFormat="false" ht="15.75" hidden="false" customHeight="true" outlineLevel="0" collapsed="false">
      <c r="A761" s="20" t="s">
        <v>315</v>
      </c>
      <c r="B761" s="143" t="s">
        <v>211</v>
      </c>
      <c r="C761" s="6"/>
      <c r="D761" s="9" t="s">
        <v>312</v>
      </c>
      <c r="E761" s="9" t="n">
        <v>5786460</v>
      </c>
      <c r="F761" s="9"/>
      <c r="G761" s="9" t="n">
        <v>20</v>
      </c>
      <c r="H761" s="145" t="s">
        <v>33</v>
      </c>
      <c r="I761" s="9"/>
      <c r="J761" s="9" t="n">
        <v>22</v>
      </c>
      <c r="K761" s="145" t="n">
        <v>0</v>
      </c>
      <c r="L761" s="9" t="n">
        <v>859</v>
      </c>
      <c r="M761" s="9" t="n">
        <f aca="false">G761*0.095</f>
        <v>1.9</v>
      </c>
      <c r="N761" s="9" t="n">
        <f aca="false">L761-M761</f>
        <v>857.1</v>
      </c>
      <c r="O761" s="9" t="n">
        <v>1.04</v>
      </c>
      <c r="P761" s="9" t="n">
        <f aca="false">N761*O761</f>
        <v>891.384</v>
      </c>
      <c r="Q761" s="9" t="n">
        <v>16</v>
      </c>
      <c r="R761" s="9" t="n">
        <f aca="false">P761*Q761</f>
        <v>14262.144</v>
      </c>
      <c r="S761" s="9" t="n">
        <f aca="false">P761*3</f>
        <v>2674.152</v>
      </c>
      <c r="T761" s="9" t="n">
        <f aca="false">P761*2</f>
        <v>1782.768</v>
      </c>
      <c r="U761" s="9"/>
      <c r="V761" s="9" t="n">
        <f aca="false">+R761+S761+T761</f>
        <v>18719.064</v>
      </c>
      <c r="W761" s="20" t="n">
        <f aca="false">V761-T761</f>
        <v>16936.296</v>
      </c>
      <c r="X761" s="43" t="n">
        <f aca="false">V761-S761-T761</f>
        <v>14262.144</v>
      </c>
      <c r="Y761" s="9" t="s">
        <v>313</v>
      </c>
      <c r="Z761" s="20" t="s">
        <v>35</v>
      </c>
      <c r="AA761" s="20" t="s">
        <v>18</v>
      </c>
      <c r="AB761" s="20"/>
      <c r="AC761" s="20"/>
    </row>
    <row r="762" customFormat="false" ht="15.75" hidden="false" customHeight="true" outlineLevel="0" collapsed="false">
      <c r="A762" s="20" t="s">
        <v>315</v>
      </c>
      <c r="B762" s="143" t="s">
        <v>211</v>
      </c>
      <c r="C762" s="6"/>
      <c r="D762" s="9" t="s">
        <v>312</v>
      </c>
      <c r="E762" s="9" t="n">
        <v>5786461</v>
      </c>
      <c r="F762" s="9"/>
      <c r="G762" s="9" t="n">
        <v>20</v>
      </c>
      <c r="H762" s="145" t="s">
        <v>33</v>
      </c>
      <c r="I762" s="9"/>
      <c r="J762" s="9" t="n">
        <v>22</v>
      </c>
      <c r="K762" s="145" t="n">
        <v>0</v>
      </c>
      <c r="L762" s="9" t="n">
        <v>870</v>
      </c>
      <c r="M762" s="9" t="n">
        <f aca="false">G762*0.095</f>
        <v>1.9</v>
      </c>
      <c r="N762" s="9" t="n">
        <f aca="false">L762-M762</f>
        <v>868.1</v>
      </c>
      <c r="O762" s="9" t="n">
        <v>1.04</v>
      </c>
      <c r="P762" s="9" t="n">
        <f aca="false">N762*O762</f>
        <v>902.824</v>
      </c>
      <c r="Q762" s="9" t="n">
        <v>16</v>
      </c>
      <c r="R762" s="9" t="n">
        <f aca="false">P762*Q762</f>
        <v>14445.184</v>
      </c>
      <c r="S762" s="9" t="n">
        <f aca="false">P762*3</f>
        <v>2708.472</v>
      </c>
      <c r="T762" s="9" t="n">
        <f aca="false">P762*2</f>
        <v>1805.648</v>
      </c>
      <c r="U762" s="9"/>
      <c r="V762" s="9" t="n">
        <f aca="false">+R762+S762+T762</f>
        <v>18959.304</v>
      </c>
      <c r="W762" s="20" t="n">
        <f aca="false">V762-T762</f>
        <v>17153.656</v>
      </c>
      <c r="X762" s="43" t="n">
        <f aca="false">V762-S762-T762</f>
        <v>14445.184</v>
      </c>
      <c r="Y762" s="9" t="s">
        <v>313</v>
      </c>
      <c r="Z762" s="20" t="s">
        <v>35</v>
      </c>
      <c r="AA762" s="20" t="s">
        <v>18</v>
      </c>
      <c r="AB762" s="20"/>
      <c r="AC762" s="20"/>
    </row>
    <row r="763" customFormat="false" ht="15.75" hidden="false" customHeight="true" outlineLevel="0" collapsed="false">
      <c r="A763" s="20" t="s">
        <v>315</v>
      </c>
      <c r="B763" s="143" t="s">
        <v>211</v>
      </c>
      <c r="C763" s="6"/>
      <c r="D763" s="9" t="s">
        <v>312</v>
      </c>
      <c r="E763" s="9" t="n">
        <v>5786462</v>
      </c>
      <c r="F763" s="9"/>
      <c r="G763" s="9" t="n">
        <v>12</v>
      </c>
      <c r="H763" s="145" t="s">
        <v>33</v>
      </c>
      <c r="I763" s="9"/>
      <c r="J763" s="9" t="n">
        <v>22</v>
      </c>
      <c r="K763" s="145" t="n">
        <v>0</v>
      </c>
      <c r="L763" s="9" t="n">
        <v>535</v>
      </c>
      <c r="M763" s="9" t="n">
        <f aca="false">G763*0.095</f>
        <v>1.14</v>
      </c>
      <c r="N763" s="9" t="n">
        <f aca="false">L763-M763</f>
        <v>533.86</v>
      </c>
      <c r="O763" s="9" t="n">
        <v>1.04</v>
      </c>
      <c r="P763" s="9" t="n">
        <f aca="false">N763*O763</f>
        <v>555.2144</v>
      </c>
      <c r="Q763" s="9" t="n">
        <v>16</v>
      </c>
      <c r="R763" s="9" t="n">
        <f aca="false">P763*Q763</f>
        <v>8883.4304</v>
      </c>
      <c r="S763" s="9" t="n">
        <f aca="false">P763*3</f>
        <v>1665.6432</v>
      </c>
      <c r="T763" s="9" t="n">
        <f aca="false">P763*2</f>
        <v>1110.4288</v>
      </c>
      <c r="U763" s="9"/>
      <c r="V763" s="9" t="n">
        <f aca="false">+R763+S763+T763</f>
        <v>11659.5024</v>
      </c>
      <c r="W763" s="20" t="n">
        <f aca="false">V763-T763</f>
        <v>10549.0736</v>
      </c>
      <c r="X763" s="43" t="n">
        <f aca="false">V763-S763-T763</f>
        <v>8883.4304</v>
      </c>
      <c r="Y763" s="9" t="s">
        <v>313</v>
      </c>
      <c r="Z763" s="20" t="s">
        <v>35</v>
      </c>
      <c r="AA763" s="20" t="s">
        <v>18</v>
      </c>
      <c r="AB763" s="20"/>
      <c r="AC763" s="20"/>
    </row>
    <row r="764" customFormat="false" ht="15.75" hidden="false" customHeight="true" outlineLevel="0" collapsed="false">
      <c r="A764" s="20" t="s">
        <v>315</v>
      </c>
      <c r="B764" s="143" t="s">
        <v>211</v>
      </c>
      <c r="C764" s="6"/>
      <c r="D764" s="9" t="s">
        <v>312</v>
      </c>
      <c r="E764" s="9" t="n">
        <v>5786463</v>
      </c>
      <c r="F764" s="9"/>
      <c r="G764" s="9" t="n">
        <v>20</v>
      </c>
      <c r="H764" s="145" t="s">
        <v>33</v>
      </c>
      <c r="I764" s="9"/>
      <c r="J764" s="9" t="n">
        <v>22</v>
      </c>
      <c r="K764" s="145" t="n">
        <v>0</v>
      </c>
      <c r="L764" s="9" t="n">
        <v>861</v>
      </c>
      <c r="M764" s="9" t="n">
        <f aca="false">G764*0.095</f>
        <v>1.9</v>
      </c>
      <c r="N764" s="9" t="n">
        <f aca="false">L764-M764</f>
        <v>859.1</v>
      </c>
      <c r="O764" s="9" t="n">
        <v>1.04</v>
      </c>
      <c r="P764" s="9" t="n">
        <f aca="false">N764*O764</f>
        <v>893.464</v>
      </c>
      <c r="Q764" s="9" t="n">
        <v>16</v>
      </c>
      <c r="R764" s="9" t="n">
        <f aca="false">P764*Q764</f>
        <v>14295.424</v>
      </c>
      <c r="S764" s="9" t="n">
        <f aca="false">P764*3</f>
        <v>2680.392</v>
      </c>
      <c r="T764" s="9" t="n">
        <f aca="false">P764*2</f>
        <v>1786.928</v>
      </c>
      <c r="U764" s="9"/>
      <c r="V764" s="9" t="n">
        <f aca="false">+R764+S764+T764</f>
        <v>18762.744</v>
      </c>
      <c r="W764" s="20" t="n">
        <f aca="false">V764-T764</f>
        <v>16975.816</v>
      </c>
      <c r="X764" s="43" t="n">
        <f aca="false">V764-S764-T764</f>
        <v>14295.424</v>
      </c>
      <c r="Y764" s="9" t="s">
        <v>313</v>
      </c>
      <c r="Z764" s="20" t="s">
        <v>35</v>
      </c>
      <c r="AA764" s="20" t="s">
        <v>18</v>
      </c>
      <c r="AB764" s="20"/>
      <c r="AC764" s="20"/>
    </row>
    <row r="765" customFormat="false" ht="15.75" hidden="false" customHeight="true" outlineLevel="0" collapsed="false">
      <c r="A765" s="20" t="s">
        <v>315</v>
      </c>
      <c r="B765" s="143" t="s">
        <v>211</v>
      </c>
      <c r="C765" s="6"/>
      <c r="D765" s="9" t="s">
        <v>312</v>
      </c>
      <c r="E765" s="9" t="n">
        <v>5786464</v>
      </c>
      <c r="F765" s="9"/>
      <c r="G765" s="9" t="n">
        <v>15</v>
      </c>
      <c r="H765" s="145" t="s">
        <v>33</v>
      </c>
      <c r="I765" s="9"/>
      <c r="J765" s="9" t="n">
        <v>22</v>
      </c>
      <c r="K765" s="145" t="n">
        <v>0</v>
      </c>
      <c r="L765" s="9" t="n">
        <v>648</v>
      </c>
      <c r="M765" s="9" t="n">
        <f aca="false">G765*0.095</f>
        <v>1.425</v>
      </c>
      <c r="N765" s="9" t="n">
        <f aca="false">L765-M765</f>
        <v>646.575</v>
      </c>
      <c r="O765" s="9" t="n">
        <v>1.04</v>
      </c>
      <c r="P765" s="9" t="n">
        <f aca="false">N765*O765</f>
        <v>672.438</v>
      </c>
      <c r="Q765" s="9" t="n">
        <v>16</v>
      </c>
      <c r="R765" s="9" t="n">
        <f aca="false">P765*Q765</f>
        <v>10759.008</v>
      </c>
      <c r="S765" s="9" t="n">
        <f aca="false">P765*3</f>
        <v>2017.314</v>
      </c>
      <c r="T765" s="9" t="n">
        <f aca="false">P765*2</f>
        <v>1344.876</v>
      </c>
      <c r="U765" s="9"/>
      <c r="V765" s="9" t="n">
        <f aca="false">+R765+S765+T765</f>
        <v>14121.198</v>
      </c>
      <c r="W765" s="20" t="n">
        <f aca="false">V765-T765</f>
        <v>12776.322</v>
      </c>
      <c r="X765" s="43" t="n">
        <f aca="false">V765-S765-T765</f>
        <v>10759.008</v>
      </c>
      <c r="Y765" s="9" t="s">
        <v>313</v>
      </c>
      <c r="Z765" s="20" t="s">
        <v>35</v>
      </c>
      <c r="AA765" s="20" t="s">
        <v>18</v>
      </c>
      <c r="AB765" s="20"/>
      <c r="AC765" s="20"/>
    </row>
    <row r="766" customFormat="false" ht="15.75" hidden="false" customHeight="true" outlineLevel="0" collapsed="false">
      <c r="A766" s="20" t="s">
        <v>315</v>
      </c>
      <c r="B766" s="143" t="s">
        <v>211</v>
      </c>
      <c r="C766" s="6"/>
      <c r="D766" s="9" t="s">
        <v>312</v>
      </c>
      <c r="E766" s="9" t="n">
        <v>5786465</v>
      </c>
      <c r="F766" s="9"/>
      <c r="G766" s="9" t="n">
        <v>4</v>
      </c>
      <c r="H766" s="145" t="s">
        <v>33</v>
      </c>
      <c r="I766" s="9"/>
      <c r="J766" s="9" t="n">
        <v>22</v>
      </c>
      <c r="K766" s="145" t="n">
        <v>0</v>
      </c>
      <c r="L766" s="9" t="n">
        <v>169</v>
      </c>
      <c r="M766" s="9" t="n">
        <f aca="false">G766*0.095</f>
        <v>0.38</v>
      </c>
      <c r="N766" s="9" t="n">
        <f aca="false">L766-M766</f>
        <v>168.62</v>
      </c>
      <c r="O766" s="9" t="n">
        <v>1.04</v>
      </c>
      <c r="P766" s="9" t="n">
        <f aca="false">N766*O766</f>
        <v>175.3648</v>
      </c>
      <c r="Q766" s="9" t="n">
        <v>16</v>
      </c>
      <c r="R766" s="9" t="n">
        <f aca="false">P766*Q766</f>
        <v>2805.8368</v>
      </c>
      <c r="S766" s="9" t="n">
        <f aca="false">P766*3</f>
        <v>526.0944</v>
      </c>
      <c r="T766" s="9" t="n">
        <f aca="false">P766*2</f>
        <v>350.7296</v>
      </c>
      <c r="U766" s="9"/>
      <c r="V766" s="9" t="n">
        <f aca="false">+R766+S766+T766</f>
        <v>3682.6608</v>
      </c>
      <c r="W766" s="20" t="n">
        <f aca="false">V766-T766</f>
        <v>3331.9312</v>
      </c>
      <c r="X766" s="43" t="n">
        <f aca="false">V766-S766-T766</f>
        <v>2805.8368</v>
      </c>
      <c r="Y766" s="9" t="s">
        <v>313</v>
      </c>
      <c r="Z766" s="20" t="s">
        <v>35</v>
      </c>
      <c r="AA766" s="20" t="s">
        <v>18</v>
      </c>
      <c r="AB766" s="20"/>
      <c r="AC766" s="20"/>
    </row>
    <row r="767" customFormat="false" ht="15.75" hidden="false" customHeight="true" outlineLevel="0" collapsed="false">
      <c r="A767" s="20" t="s">
        <v>315</v>
      </c>
      <c r="B767" s="143" t="s">
        <v>211</v>
      </c>
      <c r="C767" s="6"/>
      <c r="D767" s="9" t="s">
        <v>312</v>
      </c>
      <c r="E767" s="9" t="n">
        <v>5786466</v>
      </c>
      <c r="F767" s="9"/>
      <c r="G767" s="9" t="n">
        <v>20</v>
      </c>
      <c r="H767" s="145" t="s">
        <v>33</v>
      </c>
      <c r="I767" s="9"/>
      <c r="J767" s="9" t="n">
        <v>22</v>
      </c>
      <c r="K767" s="145" t="n">
        <v>0</v>
      </c>
      <c r="L767" s="9" t="n">
        <v>836</v>
      </c>
      <c r="M767" s="9" t="n">
        <f aca="false">G767*0.095</f>
        <v>1.9</v>
      </c>
      <c r="N767" s="9" t="n">
        <f aca="false">L767-M767</f>
        <v>834.1</v>
      </c>
      <c r="O767" s="9" t="n">
        <v>1.04</v>
      </c>
      <c r="P767" s="9" t="n">
        <f aca="false">N767*O767</f>
        <v>867.464</v>
      </c>
      <c r="Q767" s="9" t="n">
        <v>16</v>
      </c>
      <c r="R767" s="9" t="n">
        <f aca="false">P767*Q767</f>
        <v>13879.424</v>
      </c>
      <c r="S767" s="9" t="n">
        <f aca="false">P767*3</f>
        <v>2602.392</v>
      </c>
      <c r="T767" s="9" t="n">
        <f aca="false">P767*2</f>
        <v>1734.928</v>
      </c>
      <c r="U767" s="9"/>
      <c r="V767" s="9" t="n">
        <f aca="false">+R767+S767+T767</f>
        <v>18216.744</v>
      </c>
      <c r="W767" s="20" t="n">
        <f aca="false">V767-T767</f>
        <v>16481.816</v>
      </c>
      <c r="X767" s="43" t="n">
        <f aca="false">V767-S767-T767</f>
        <v>13879.424</v>
      </c>
      <c r="Y767" s="9" t="s">
        <v>313</v>
      </c>
      <c r="Z767" s="20" t="s">
        <v>35</v>
      </c>
      <c r="AA767" s="20" t="s">
        <v>18</v>
      </c>
      <c r="AB767" s="20"/>
      <c r="AC767" s="20"/>
    </row>
    <row r="768" customFormat="false" ht="15.75" hidden="false" customHeight="true" outlineLevel="0" collapsed="false">
      <c r="A768" s="20" t="s">
        <v>315</v>
      </c>
      <c r="B768" s="143" t="s">
        <v>211</v>
      </c>
      <c r="C768" s="6"/>
      <c r="D768" s="9" t="s">
        <v>312</v>
      </c>
      <c r="E768" s="9" t="n">
        <v>5786467</v>
      </c>
      <c r="F768" s="9"/>
      <c r="G768" s="9" t="n">
        <v>20</v>
      </c>
      <c r="H768" s="145" t="s">
        <v>33</v>
      </c>
      <c r="I768" s="9"/>
      <c r="J768" s="9" t="n">
        <v>22</v>
      </c>
      <c r="K768" s="145" t="n">
        <v>0</v>
      </c>
      <c r="L768" s="9" t="n">
        <v>932</v>
      </c>
      <c r="M768" s="9" t="n">
        <f aca="false">G768*0.095</f>
        <v>1.9</v>
      </c>
      <c r="N768" s="9" t="n">
        <f aca="false">L768-M768</f>
        <v>930.1</v>
      </c>
      <c r="O768" s="9" t="n">
        <v>1.04</v>
      </c>
      <c r="P768" s="9" t="n">
        <f aca="false">N768*O768</f>
        <v>967.304</v>
      </c>
      <c r="Q768" s="9" t="n">
        <v>16</v>
      </c>
      <c r="R768" s="9" t="n">
        <f aca="false">P768*Q768</f>
        <v>15476.864</v>
      </c>
      <c r="S768" s="9" t="n">
        <f aca="false">P768*3</f>
        <v>2901.912</v>
      </c>
      <c r="T768" s="9" t="n">
        <f aca="false">P768*2</f>
        <v>1934.608</v>
      </c>
      <c r="U768" s="9"/>
      <c r="V768" s="9" t="n">
        <f aca="false">+R768+S768+T768</f>
        <v>20313.384</v>
      </c>
      <c r="W768" s="20" t="n">
        <f aca="false">V768-T768</f>
        <v>18378.776</v>
      </c>
      <c r="X768" s="43" t="n">
        <f aca="false">V768-S768-T768</f>
        <v>15476.864</v>
      </c>
      <c r="Y768" s="9" t="s">
        <v>313</v>
      </c>
      <c r="Z768" s="20" t="s">
        <v>35</v>
      </c>
      <c r="AA768" s="20" t="s">
        <v>18</v>
      </c>
      <c r="AB768" s="20"/>
      <c r="AC768" s="20"/>
    </row>
    <row r="769" customFormat="false" ht="15.75" hidden="false" customHeight="true" outlineLevel="0" collapsed="false">
      <c r="A769" s="20" t="s">
        <v>315</v>
      </c>
      <c r="B769" s="143" t="s">
        <v>211</v>
      </c>
      <c r="C769" s="6"/>
      <c r="D769" s="9" t="s">
        <v>312</v>
      </c>
      <c r="E769" s="9" t="n">
        <v>5786468</v>
      </c>
      <c r="F769" s="9"/>
      <c r="G769" s="9" t="n">
        <v>20</v>
      </c>
      <c r="H769" s="145" t="s">
        <v>33</v>
      </c>
      <c r="I769" s="9"/>
      <c r="J769" s="9" t="n">
        <v>22</v>
      </c>
      <c r="K769" s="145" t="n">
        <v>0</v>
      </c>
      <c r="L769" s="9" t="n">
        <v>890</v>
      </c>
      <c r="M769" s="9" t="n">
        <f aca="false">G769*0.095</f>
        <v>1.9</v>
      </c>
      <c r="N769" s="9" t="n">
        <f aca="false">L769-M769</f>
        <v>888.1</v>
      </c>
      <c r="O769" s="9" t="n">
        <v>1.04</v>
      </c>
      <c r="P769" s="9" t="n">
        <f aca="false">N769*O769</f>
        <v>923.624</v>
      </c>
      <c r="Q769" s="9" t="n">
        <v>16</v>
      </c>
      <c r="R769" s="9" t="n">
        <f aca="false">P769*Q769</f>
        <v>14777.984</v>
      </c>
      <c r="S769" s="9" t="n">
        <f aca="false">P769*3</f>
        <v>2770.872</v>
      </c>
      <c r="T769" s="9" t="n">
        <f aca="false">P769*2</f>
        <v>1847.248</v>
      </c>
      <c r="U769" s="9"/>
      <c r="V769" s="9" t="n">
        <f aca="false">+R769+S769+T769</f>
        <v>19396.104</v>
      </c>
      <c r="W769" s="20" t="n">
        <f aca="false">V769-T769</f>
        <v>17548.856</v>
      </c>
      <c r="X769" s="43" t="n">
        <f aca="false">V769-S769-T769</f>
        <v>14777.984</v>
      </c>
      <c r="Y769" s="9" t="s">
        <v>313</v>
      </c>
      <c r="Z769" s="20" t="s">
        <v>35</v>
      </c>
      <c r="AA769" s="20" t="s">
        <v>18</v>
      </c>
      <c r="AB769" s="20"/>
      <c r="AC769" s="20"/>
    </row>
    <row r="770" customFormat="false" ht="15.75" hidden="false" customHeight="true" outlineLevel="0" collapsed="false">
      <c r="A770" s="20" t="s">
        <v>315</v>
      </c>
      <c r="B770" s="143" t="s">
        <v>211</v>
      </c>
      <c r="C770" s="6"/>
      <c r="D770" s="9" t="s">
        <v>312</v>
      </c>
      <c r="E770" s="9" t="n">
        <v>5786469</v>
      </c>
      <c r="F770" s="9"/>
      <c r="G770" s="9" t="n">
        <v>20</v>
      </c>
      <c r="H770" s="145" t="s">
        <v>33</v>
      </c>
      <c r="I770" s="9"/>
      <c r="J770" s="9" t="n">
        <v>22</v>
      </c>
      <c r="K770" s="145" t="n">
        <v>0</v>
      </c>
      <c r="L770" s="9" t="n">
        <v>909</v>
      </c>
      <c r="M770" s="9" t="n">
        <f aca="false">G770*0.095</f>
        <v>1.9</v>
      </c>
      <c r="N770" s="9" t="n">
        <f aca="false">L770-M770</f>
        <v>907.1</v>
      </c>
      <c r="O770" s="9" t="n">
        <v>1.04</v>
      </c>
      <c r="P770" s="9" t="n">
        <f aca="false">N770*O770</f>
        <v>943.384</v>
      </c>
      <c r="Q770" s="9" t="n">
        <v>16</v>
      </c>
      <c r="R770" s="9" t="n">
        <f aca="false">P770*Q770</f>
        <v>15094.144</v>
      </c>
      <c r="S770" s="9" t="n">
        <f aca="false">P770*3</f>
        <v>2830.152</v>
      </c>
      <c r="T770" s="9" t="n">
        <f aca="false">P770*2</f>
        <v>1886.768</v>
      </c>
      <c r="U770" s="9"/>
      <c r="V770" s="9" t="n">
        <f aca="false">+R770+S770+T770</f>
        <v>19811.064</v>
      </c>
      <c r="W770" s="20" t="n">
        <f aca="false">V770-T770</f>
        <v>17924.296</v>
      </c>
      <c r="X770" s="43" t="n">
        <f aca="false">V770-S770-T770</f>
        <v>15094.144</v>
      </c>
      <c r="Y770" s="9" t="s">
        <v>313</v>
      </c>
      <c r="Z770" s="20" t="s">
        <v>35</v>
      </c>
      <c r="AA770" s="20" t="s">
        <v>18</v>
      </c>
      <c r="AB770" s="20"/>
      <c r="AC770" s="20"/>
    </row>
    <row r="771" customFormat="false" ht="15.75" hidden="false" customHeight="true" outlineLevel="0" collapsed="false">
      <c r="A771" s="20" t="s">
        <v>315</v>
      </c>
      <c r="B771" s="143" t="s">
        <v>211</v>
      </c>
      <c r="C771" s="6"/>
      <c r="D771" s="9" t="s">
        <v>312</v>
      </c>
      <c r="E771" s="9" t="n">
        <v>5786470</v>
      </c>
      <c r="F771" s="9"/>
      <c r="G771" s="9" t="n">
        <v>12</v>
      </c>
      <c r="H771" s="145" t="s">
        <v>33</v>
      </c>
      <c r="I771" s="9"/>
      <c r="J771" s="9" t="n">
        <v>22</v>
      </c>
      <c r="K771" s="145" t="n">
        <v>0</v>
      </c>
      <c r="L771" s="9" t="n">
        <v>522</v>
      </c>
      <c r="M771" s="9" t="n">
        <f aca="false">G771*0.095</f>
        <v>1.14</v>
      </c>
      <c r="N771" s="9" t="n">
        <f aca="false">L771-M771</f>
        <v>520.86</v>
      </c>
      <c r="O771" s="9" t="n">
        <v>1.04</v>
      </c>
      <c r="P771" s="9" t="n">
        <f aca="false">N771*O771</f>
        <v>541.6944</v>
      </c>
      <c r="Q771" s="9" t="n">
        <v>16</v>
      </c>
      <c r="R771" s="9" t="n">
        <f aca="false">P771*Q771</f>
        <v>8667.1104</v>
      </c>
      <c r="S771" s="9" t="n">
        <f aca="false">P771*3</f>
        <v>1625.0832</v>
      </c>
      <c r="T771" s="9" t="n">
        <f aca="false">P771*2</f>
        <v>1083.3888</v>
      </c>
      <c r="U771" s="9"/>
      <c r="V771" s="9" t="n">
        <f aca="false">+R771+S771+T771</f>
        <v>11375.5824</v>
      </c>
      <c r="W771" s="20" t="n">
        <f aca="false">V771-T771</f>
        <v>10292.1936</v>
      </c>
      <c r="X771" s="43" t="n">
        <f aca="false">V771-S771-T771</f>
        <v>8667.1104</v>
      </c>
      <c r="Y771" s="9" t="s">
        <v>313</v>
      </c>
      <c r="Z771" s="20" t="s">
        <v>35</v>
      </c>
      <c r="AA771" s="20" t="s">
        <v>18</v>
      </c>
      <c r="AB771" s="20"/>
      <c r="AC771" s="20"/>
    </row>
    <row r="772" customFormat="false" ht="15.75" hidden="false" customHeight="true" outlineLevel="0" collapsed="false">
      <c r="A772" s="20" t="s">
        <v>315</v>
      </c>
      <c r="B772" s="143" t="s">
        <v>211</v>
      </c>
      <c r="C772" s="6"/>
      <c r="D772" s="9" t="s">
        <v>312</v>
      </c>
      <c r="E772" s="9" t="n">
        <v>5786471</v>
      </c>
      <c r="F772" s="9"/>
      <c r="G772" s="9" t="n">
        <v>8</v>
      </c>
      <c r="H772" s="145" t="s">
        <v>33</v>
      </c>
      <c r="I772" s="9"/>
      <c r="J772" s="9" t="n">
        <v>22</v>
      </c>
      <c r="K772" s="145" t="n">
        <v>0</v>
      </c>
      <c r="L772" s="9" t="n">
        <v>356</v>
      </c>
      <c r="M772" s="9" t="n">
        <f aca="false">G772*0.095</f>
        <v>0.76</v>
      </c>
      <c r="N772" s="9" t="n">
        <f aca="false">L772-M772</f>
        <v>355.24</v>
      </c>
      <c r="O772" s="9" t="n">
        <v>1.04</v>
      </c>
      <c r="P772" s="9" t="n">
        <f aca="false">N772*O772</f>
        <v>369.4496</v>
      </c>
      <c r="Q772" s="9" t="n">
        <v>16</v>
      </c>
      <c r="R772" s="9" t="n">
        <f aca="false">P772*Q772</f>
        <v>5911.1936</v>
      </c>
      <c r="S772" s="9" t="n">
        <f aca="false">P772*3</f>
        <v>1108.3488</v>
      </c>
      <c r="T772" s="9" t="n">
        <f aca="false">P772*2</f>
        <v>738.8992</v>
      </c>
      <c r="U772" s="9"/>
      <c r="V772" s="9" t="n">
        <f aca="false">+R772+S772+T772</f>
        <v>7758.4416</v>
      </c>
      <c r="W772" s="20" t="n">
        <f aca="false">V772-T772</f>
        <v>7019.5424</v>
      </c>
      <c r="X772" s="43" t="n">
        <f aca="false">V772-S772-T772</f>
        <v>5911.1936</v>
      </c>
      <c r="Y772" s="9" t="s">
        <v>313</v>
      </c>
      <c r="Z772" s="20" t="s">
        <v>35</v>
      </c>
      <c r="AA772" s="20" t="s">
        <v>18</v>
      </c>
      <c r="AB772" s="20"/>
      <c r="AC772" s="20"/>
    </row>
    <row r="773" customFormat="false" ht="15.75" hidden="false" customHeight="true" outlineLevel="0" collapsed="false">
      <c r="A773" s="20" t="s">
        <v>315</v>
      </c>
      <c r="B773" s="143" t="s">
        <v>211</v>
      </c>
      <c r="C773" s="6"/>
      <c r="D773" s="9" t="s">
        <v>312</v>
      </c>
      <c r="E773" s="9" t="n">
        <v>5786472</v>
      </c>
      <c r="F773" s="9"/>
      <c r="G773" s="9" t="n">
        <v>20</v>
      </c>
      <c r="H773" s="145" t="s">
        <v>33</v>
      </c>
      <c r="I773" s="9"/>
      <c r="J773" s="9" t="n">
        <v>22</v>
      </c>
      <c r="K773" s="145" t="n">
        <v>0</v>
      </c>
      <c r="L773" s="9" t="n">
        <v>965</v>
      </c>
      <c r="M773" s="9" t="n">
        <f aca="false">G773*0.095</f>
        <v>1.9</v>
      </c>
      <c r="N773" s="9" t="n">
        <f aca="false">L773-M773</f>
        <v>963.1</v>
      </c>
      <c r="O773" s="9" t="n">
        <v>1.04</v>
      </c>
      <c r="P773" s="9" t="n">
        <f aca="false">N773*O773</f>
        <v>1001.624</v>
      </c>
      <c r="Q773" s="9" t="n">
        <v>16</v>
      </c>
      <c r="R773" s="9" t="n">
        <f aca="false">P773*Q773</f>
        <v>16025.984</v>
      </c>
      <c r="S773" s="9" t="n">
        <f aca="false">P773*3</f>
        <v>3004.872</v>
      </c>
      <c r="T773" s="9" t="n">
        <v>2000</v>
      </c>
      <c r="U773" s="9"/>
      <c r="V773" s="9" t="n">
        <f aca="false">+R773+S773+T773</f>
        <v>21030.856</v>
      </c>
      <c r="W773" s="20" t="n">
        <f aca="false">V773-T773</f>
        <v>19030.856</v>
      </c>
      <c r="X773" s="43" t="n">
        <f aca="false">V773-S773-T773</f>
        <v>16025.984</v>
      </c>
      <c r="Y773" s="9" t="s">
        <v>313</v>
      </c>
      <c r="Z773" s="20" t="s">
        <v>35</v>
      </c>
      <c r="AA773" s="20" t="s">
        <v>18</v>
      </c>
      <c r="AB773" s="20"/>
      <c r="AC773" s="20"/>
    </row>
    <row r="774" customFormat="false" ht="15.75" hidden="false" customHeight="true" outlineLevel="0" collapsed="false">
      <c r="A774" s="20" t="s">
        <v>315</v>
      </c>
      <c r="B774" s="143" t="s">
        <v>211</v>
      </c>
      <c r="C774" s="6"/>
      <c r="D774" s="9" t="s">
        <v>312</v>
      </c>
      <c r="E774" s="9" t="n">
        <v>5786473</v>
      </c>
      <c r="F774" s="9"/>
      <c r="G774" s="9" t="n">
        <v>20</v>
      </c>
      <c r="H774" s="145" t="s">
        <v>33</v>
      </c>
      <c r="I774" s="9"/>
      <c r="J774" s="9" t="n">
        <v>22</v>
      </c>
      <c r="K774" s="145" t="n">
        <v>0</v>
      </c>
      <c r="L774" s="9" t="n">
        <v>912</v>
      </c>
      <c r="M774" s="9" t="n">
        <f aca="false">G774*0.095</f>
        <v>1.9</v>
      </c>
      <c r="N774" s="9" t="n">
        <f aca="false">L774-M774</f>
        <v>910.1</v>
      </c>
      <c r="O774" s="9" t="n">
        <v>1.04</v>
      </c>
      <c r="P774" s="9" t="n">
        <f aca="false">N774*O774</f>
        <v>946.504</v>
      </c>
      <c r="Q774" s="9" t="n">
        <v>16</v>
      </c>
      <c r="R774" s="9" t="n">
        <f aca="false">P774*Q774</f>
        <v>15144.064</v>
      </c>
      <c r="S774" s="9" t="n">
        <f aca="false">P774*3</f>
        <v>2839.512</v>
      </c>
      <c r="T774" s="9" t="n">
        <f aca="false">P774*2</f>
        <v>1893.008</v>
      </c>
      <c r="U774" s="9"/>
      <c r="V774" s="9" t="n">
        <f aca="false">+R774+S774+T774</f>
        <v>19876.584</v>
      </c>
      <c r="W774" s="20" t="n">
        <f aca="false">V774-T774</f>
        <v>17983.576</v>
      </c>
      <c r="X774" s="43" t="n">
        <f aca="false">V774-S774-T774</f>
        <v>15144.064</v>
      </c>
      <c r="Y774" s="9" t="s">
        <v>313</v>
      </c>
      <c r="Z774" s="20" t="s">
        <v>35</v>
      </c>
      <c r="AA774" s="20" t="s">
        <v>18</v>
      </c>
      <c r="AB774" s="20"/>
      <c r="AC774" s="20"/>
    </row>
    <row r="775" customFormat="false" ht="15.75" hidden="false" customHeight="true" outlineLevel="0" collapsed="false">
      <c r="A775" s="20" t="s">
        <v>315</v>
      </c>
      <c r="B775" s="143" t="s">
        <v>211</v>
      </c>
      <c r="C775" s="6"/>
      <c r="D775" s="9" t="s">
        <v>312</v>
      </c>
      <c r="E775" s="9" t="n">
        <v>5786474</v>
      </c>
      <c r="F775" s="9"/>
      <c r="G775" s="9" t="n">
        <v>20</v>
      </c>
      <c r="H775" s="145" t="s">
        <v>33</v>
      </c>
      <c r="I775" s="9"/>
      <c r="J775" s="9" t="n">
        <v>22</v>
      </c>
      <c r="K775" s="145" t="n">
        <v>0</v>
      </c>
      <c r="L775" s="9" t="n">
        <v>892</v>
      </c>
      <c r="M775" s="9" t="n">
        <f aca="false">G775*0.095</f>
        <v>1.9</v>
      </c>
      <c r="N775" s="9" t="n">
        <f aca="false">L775-M775</f>
        <v>890.1</v>
      </c>
      <c r="O775" s="9" t="n">
        <v>1.04</v>
      </c>
      <c r="P775" s="9" t="n">
        <f aca="false">N775*O775</f>
        <v>925.704</v>
      </c>
      <c r="Q775" s="9" t="n">
        <v>16</v>
      </c>
      <c r="R775" s="9" t="n">
        <f aca="false">P775*Q775</f>
        <v>14811.264</v>
      </c>
      <c r="S775" s="9" t="n">
        <f aca="false">P775*3</f>
        <v>2777.112</v>
      </c>
      <c r="T775" s="9" t="n">
        <f aca="false">P775*2</f>
        <v>1851.408</v>
      </c>
      <c r="U775" s="9"/>
      <c r="V775" s="9" t="n">
        <f aca="false">+R775+S775+T775</f>
        <v>19439.784</v>
      </c>
      <c r="W775" s="20" t="n">
        <f aca="false">V775-T775</f>
        <v>17588.376</v>
      </c>
      <c r="X775" s="43" t="n">
        <f aca="false">V775-S775-T775</f>
        <v>14811.264</v>
      </c>
      <c r="Y775" s="9" t="s">
        <v>313</v>
      </c>
      <c r="Z775" s="20" t="s">
        <v>35</v>
      </c>
      <c r="AA775" s="20" t="s">
        <v>18</v>
      </c>
      <c r="AB775" s="20"/>
      <c r="AC775" s="20"/>
    </row>
    <row r="776" customFormat="false" ht="15.75" hidden="false" customHeight="true" outlineLevel="0" collapsed="false">
      <c r="A776" s="20" t="s">
        <v>315</v>
      </c>
      <c r="B776" s="143" t="s">
        <v>211</v>
      </c>
      <c r="C776" s="173"/>
      <c r="D776" s="9" t="s">
        <v>312</v>
      </c>
      <c r="E776" s="201" t="n">
        <v>5786475</v>
      </c>
      <c r="F776" s="201"/>
      <c r="G776" s="201" t="n">
        <v>3</v>
      </c>
      <c r="H776" s="145" t="s">
        <v>33</v>
      </c>
      <c r="I776" s="201"/>
      <c r="J776" s="201" t="n">
        <v>22</v>
      </c>
      <c r="K776" s="145" t="n">
        <v>0</v>
      </c>
      <c r="L776" s="201" t="n">
        <v>128</v>
      </c>
      <c r="M776" s="201" t="n">
        <f aca="false">G776*0.095</f>
        <v>0.285</v>
      </c>
      <c r="N776" s="201" t="n">
        <f aca="false">L776-M776</f>
        <v>127.715</v>
      </c>
      <c r="O776" s="201" t="n">
        <v>1.04</v>
      </c>
      <c r="P776" s="201" t="n">
        <f aca="false">N776*O776</f>
        <v>132.8236</v>
      </c>
      <c r="Q776" s="201" t="n">
        <v>16</v>
      </c>
      <c r="R776" s="201" t="n">
        <f aca="false">P776*Q776</f>
        <v>2125.1776</v>
      </c>
      <c r="S776" s="201" t="n">
        <f aca="false">P776*3</f>
        <v>398.4708</v>
      </c>
      <c r="T776" s="201" t="n">
        <f aca="false">P776*2</f>
        <v>265.6472</v>
      </c>
      <c r="U776" s="201"/>
      <c r="V776" s="201" t="n">
        <f aca="false">+R776+S776+T776</f>
        <v>2789.2956</v>
      </c>
      <c r="W776" s="20" t="n">
        <f aca="false">V776-T776</f>
        <v>2523.6484</v>
      </c>
      <c r="X776" s="43" t="n">
        <f aca="false">V776-S776-T776</f>
        <v>2125.1776</v>
      </c>
      <c r="Y776" s="201" t="s">
        <v>313</v>
      </c>
      <c r="Z776" s="20" t="s">
        <v>35</v>
      </c>
      <c r="AA776" s="20" t="s">
        <v>18</v>
      </c>
      <c r="AB776" s="20"/>
      <c r="AC776" s="20"/>
    </row>
    <row r="777" customFormat="false" ht="15.75" hidden="false" customHeight="true" outlineLevel="0" collapsed="false">
      <c r="A777" s="20" t="s">
        <v>315</v>
      </c>
      <c r="B777" s="143" t="s">
        <v>214</v>
      </c>
      <c r="C777" s="6"/>
      <c r="D777" s="9" t="s">
        <v>312</v>
      </c>
      <c r="E777" s="9" t="n">
        <v>5786476</v>
      </c>
      <c r="F777" s="9"/>
      <c r="G777" s="9" t="n">
        <v>20</v>
      </c>
      <c r="H777" s="145" t="s">
        <v>33</v>
      </c>
      <c r="I777" s="9"/>
      <c r="J777" s="9" t="n">
        <v>25</v>
      </c>
      <c r="K777" s="145" t="n">
        <v>0</v>
      </c>
      <c r="L777" s="9" t="n">
        <v>987</v>
      </c>
      <c r="M777" s="9" t="n">
        <f aca="false">G777*0.095</f>
        <v>1.9</v>
      </c>
      <c r="N777" s="9" t="n">
        <f aca="false">L777-M777</f>
        <v>985.1</v>
      </c>
      <c r="O777" s="9" t="n">
        <v>1</v>
      </c>
      <c r="P777" s="9" t="n">
        <f aca="false">N777*O777</f>
        <v>985.1</v>
      </c>
      <c r="Q777" s="9" t="n">
        <v>16</v>
      </c>
      <c r="R777" s="9" t="n">
        <f aca="false">P777*Q777</f>
        <v>15761.6</v>
      </c>
      <c r="S777" s="9" t="n">
        <f aca="false">P777*3</f>
        <v>2955.3</v>
      </c>
      <c r="T777" s="9" t="n">
        <f aca="false">P777*2</f>
        <v>1970.2</v>
      </c>
      <c r="U777" s="9"/>
      <c r="V777" s="9" t="n">
        <f aca="false">+R777+S777+T777</f>
        <v>20687.1</v>
      </c>
      <c r="W777" s="20" t="n">
        <f aca="false">V777-T777</f>
        <v>18716.9</v>
      </c>
      <c r="X777" s="43" t="n">
        <f aca="false">V777-S777-T777</f>
        <v>15761.6</v>
      </c>
      <c r="Y777" s="9" t="s">
        <v>313</v>
      </c>
      <c r="Z777" s="20" t="s">
        <v>35</v>
      </c>
      <c r="AA777" s="20" t="s">
        <v>18</v>
      </c>
      <c r="AB777" s="20"/>
      <c r="AC777" s="20"/>
    </row>
    <row r="778" customFormat="false" ht="15.75" hidden="false" customHeight="true" outlineLevel="0" collapsed="false">
      <c r="A778" s="20" t="s">
        <v>315</v>
      </c>
      <c r="B778" s="143" t="s">
        <v>214</v>
      </c>
      <c r="C778" s="6"/>
      <c r="D778" s="9" t="s">
        <v>312</v>
      </c>
      <c r="E778" s="9" t="n">
        <v>5786477</v>
      </c>
      <c r="F778" s="9"/>
      <c r="G778" s="9" t="n">
        <v>20</v>
      </c>
      <c r="H778" s="145" t="s">
        <v>33</v>
      </c>
      <c r="I778" s="9"/>
      <c r="J778" s="9" t="n">
        <v>25</v>
      </c>
      <c r="K778" s="145" t="n">
        <v>0</v>
      </c>
      <c r="L778" s="9" t="n">
        <v>959</v>
      </c>
      <c r="M778" s="9" t="n">
        <f aca="false">G778*0.095</f>
        <v>1.9</v>
      </c>
      <c r="N778" s="9" t="n">
        <f aca="false">L778-M778</f>
        <v>957.1</v>
      </c>
      <c r="O778" s="9" t="n">
        <v>1</v>
      </c>
      <c r="P778" s="9" t="n">
        <f aca="false">N778*O778</f>
        <v>957.1</v>
      </c>
      <c r="Q778" s="9" t="n">
        <v>16</v>
      </c>
      <c r="R778" s="9" t="n">
        <f aca="false">P778*Q778</f>
        <v>15313.6</v>
      </c>
      <c r="S778" s="9" t="n">
        <f aca="false">P778*3</f>
        <v>2871.3</v>
      </c>
      <c r="T778" s="9" t="n">
        <f aca="false">P778*2</f>
        <v>1914.2</v>
      </c>
      <c r="U778" s="9"/>
      <c r="V778" s="9" t="n">
        <f aca="false">+R778+S778+T778</f>
        <v>20099.1</v>
      </c>
      <c r="W778" s="20" t="n">
        <f aca="false">V778-T778</f>
        <v>18184.9</v>
      </c>
      <c r="X778" s="43" t="n">
        <f aca="false">V778-S778-T778</f>
        <v>15313.6</v>
      </c>
      <c r="Y778" s="9" t="s">
        <v>313</v>
      </c>
      <c r="Z778" s="20" t="s">
        <v>35</v>
      </c>
      <c r="AA778" s="20" t="s">
        <v>18</v>
      </c>
      <c r="AB778" s="20"/>
      <c r="AC778" s="20"/>
    </row>
    <row r="779" customFormat="false" ht="15.75" hidden="false" customHeight="true" outlineLevel="0" collapsed="false">
      <c r="A779" s="20" t="s">
        <v>315</v>
      </c>
      <c r="B779" s="143" t="s">
        <v>214</v>
      </c>
      <c r="C779" s="6"/>
      <c r="D779" s="9" t="s">
        <v>312</v>
      </c>
      <c r="E779" s="9" t="n">
        <v>5786478</v>
      </c>
      <c r="F779" s="9"/>
      <c r="G779" s="9" t="n">
        <v>20</v>
      </c>
      <c r="H779" s="145" t="s">
        <v>33</v>
      </c>
      <c r="I779" s="9"/>
      <c r="J779" s="9" t="n">
        <v>23.2</v>
      </c>
      <c r="K779" s="145" t="n">
        <v>0</v>
      </c>
      <c r="L779" s="9" t="n">
        <v>978</v>
      </c>
      <c r="M779" s="9" t="n">
        <f aca="false">G779*0.095</f>
        <v>1.9</v>
      </c>
      <c r="N779" s="9" t="n">
        <f aca="false">L779-M779</f>
        <v>976.1</v>
      </c>
      <c r="O779" s="9" t="n">
        <v>1.024</v>
      </c>
      <c r="P779" s="9" t="n">
        <f aca="false">N779*O779</f>
        <v>999.5264</v>
      </c>
      <c r="Q779" s="9" t="n">
        <v>16</v>
      </c>
      <c r="R779" s="9" t="n">
        <f aca="false">P779*Q779</f>
        <v>15992.4224</v>
      </c>
      <c r="S779" s="9" t="n">
        <f aca="false">P779*3</f>
        <v>2998.5792</v>
      </c>
      <c r="T779" s="9" t="n">
        <f aca="false">P779*2</f>
        <v>1999.0528</v>
      </c>
      <c r="U779" s="9"/>
      <c r="V779" s="9" t="n">
        <f aca="false">+R779+S779+T779</f>
        <v>20990.0544</v>
      </c>
      <c r="W779" s="20" t="n">
        <f aca="false">V779-T779</f>
        <v>18991.0016</v>
      </c>
      <c r="X779" s="43" t="n">
        <f aca="false">V779-S779-T779</f>
        <v>15992.4224</v>
      </c>
      <c r="Y779" s="9" t="s">
        <v>313</v>
      </c>
      <c r="Z779" s="20" t="s">
        <v>35</v>
      </c>
      <c r="AA779" s="20" t="s">
        <v>18</v>
      </c>
      <c r="AB779" s="20"/>
      <c r="AC779" s="20"/>
    </row>
    <row r="780" customFormat="false" ht="15.75" hidden="false" customHeight="true" outlineLevel="0" collapsed="false">
      <c r="A780" s="20" t="s">
        <v>315</v>
      </c>
      <c r="B780" s="143" t="s">
        <v>214</v>
      </c>
      <c r="C780" s="6"/>
      <c r="D780" s="9" t="s">
        <v>312</v>
      </c>
      <c r="E780" s="9" t="n">
        <v>5786479</v>
      </c>
      <c r="F780" s="9"/>
      <c r="G780" s="9" t="n">
        <v>15</v>
      </c>
      <c r="H780" s="145" t="s">
        <v>33</v>
      </c>
      <c r="I780" s="9"/>
      <c r="J780" s="9" t="n">
        <v>25</v>
      </c>
      <c r="K780" s="145" t="n">
        <v>0</v>
      </c>
      <c r="L780" s="9" t="n">
        <v>727</v>
      </c>
      <c r="M780" s="9" t="n">
        <f aca="false">G780*0.095</f>
        <v>1.425</v>
      </c>
      <c r="N780" s="9" t="n">
        <f aca="false">L780-M780</f>
        <v>725.575</v>
      </c>
      <c r="O780" s="9" t="n">
        <v>1</v>
      </c>
      <c r="P780" s="9" t="n">
        <f aca="false">N780*O780</f>
        <v>725.575</v>
      </c>
      <c r="Q780" s="9" t="n">
        <v>16</v>
      </c>
      <c r="R780" s="9" t="n">
        <f aca="false">P780*Q780</f>
        <v>11609.2</v>
      </c>
      <c r="S780" s="9" t="n">
        <f aca="false">P780*3</f>
        <v>2176.725</v>
      </c>
      <c r="T780" s="9" t="n">
        <f aca="false">P780*2</f>
        <v>1451.15</v>
      </c>
      <c r="U780" s="9"/>
      <c r="V780" s="9" t="n">
        <f aca="false">+R780+S780+T780</f>
        <v>15237.075</v>
      </c>
      <c r="W780" s="20" t="n">
        <f aca="false">V780-T780</f>
        <v>13785.925</v>
      </c>
      <c r="X780" s="43" t="n">
        <f aca="false">V780-S780-T780</f>
        <v>11609.2</v>
      </c>
      <c r="Y780" s="9" t="s">
        <v>313</v>
      </c>
      <c r="Z780" s="20" t="s">
        <v>35</v>
      </c>
      <c r="AA780" s="20" t="s">
        <v>18</v>
      </c>
      <c r="AB780" s="20"/>
      <c r="AC780" s="20"/>
    </row>
    <row r="781" customFormat="false" ht="15.75" hidden="false" customHeight="true" outlineLevel="0" collapsed="false">
      <c r="A781" s="20" t="s">
        <v>315</v>
      </c>
      <c r="B781" s="143" t="s">
        <v>214</v>
      </c>
      <c r="C781" s="6"/>
      <c r="D781" s="9" t="s">
        <v>312</v>
      </c>
      <c r="E781" s="9" t="n">
        <v>5786480</v>
      </c>
      <c r="F781" s="9"/>
      <c r="G781" s="9" t="n">
        <v>20</v>
      </c>
      <c r="H781" s="145" t="s">
        <v>33</v>
      </c>
      <c r="I781" s="9"/>
      <c r="J781" s="9" t="n">
        <v>22</v>
      </c>
      <c r="K781" s="145" t="n">
        <v>0</v>
      </c>
      <c r="L781" s="9" t="n">
        <v>879</v>
      </c>
      <c r="M781" s="9" t="n">
        <f aca="false">G781*0.095</f>
        <v>1.9</v>
      </c>
      <c r="N781" s="9" t="n">
        <f aca="false">L781-M781</f>
        <v>877.1</v>
      </c>
      <c r="O781" s="9" t="n">
        <v>1</v>
      </c>
      <c r="P781" s="9" t="n">
        <f aca="false">N781*O781</f>
        <v>877.1</v>
      </c>
      <c r="Q781" s="9" t="n">
        <v>16</v>
      </c>
      <c r="R781" s="9" t="n">
        <f aca="false">P781*Q781</f>
        <v>14033.6</v>
      </c>
      <c r="S781" s="9" t="n">
        <f aca="false">P781*3</f>
        <v>2631.3</v>
      </c>
      <c r="T781" s="9" t="n">
        <f aca="false">P781*2</f>
        <v>1754.2</v>
      </c>
      <c r="U781" s="9"/>
      <c r="V781" s="9" t="n">
        <f aca="false">+R781+S781+T781</f>
        <v>18419.1</v>
      </c>
      <c r="W781" s="20" t="n">
        <f aca="false">V781-T781</f>
        <v>16664.9</v>
      </c>
      <c r="X781" s="43" t="n">
        <f aca="false">V781-S781-T781</f>
        <v>14033.6</v>
      </c>
      <c r="Y781" s="9" t="s">
        <v>313</v>
      </c>
      <c r="Z781" s="20" t="s">
        <v>35</v>
      </c>
      <c r="AA781" s="20" t="s">
        <v>18</v>
      </c>
      <c r="AB781" s="20"/>
      <c r="AC781" s="20"/>
    </row>
    <row r="782" customFormat="false" ht="15.75" hidden="false" customHeight="true" outlineLevel="0" collapsed="false">
      <c r="A782" s="20" t="s">
        <v>315</v>
      </c>
      <c r="B782" s="143" t="s">
        <v>214</v>
      </c>
      <c r="C782" s="6"/>
      <c r="D782" s="9" t="s">
        <v>312</v>
      </c>
      <c r="E782" s="9" t="n">
        <v>5786481</v>
      </c>
      <c r="F782" s="9"/>
      <c r="G782" s="9" t="n">
        <v>20</v>
      </c>
      <c r="H782" s="145" t="s">
        <v>33</v>
      </c>
      <c r="I782" s="9"/>
      <c r="J782" s="9" t="n">
        <v>25</v>
      </c>
      <c r="K782" s="145" t="n">
        <v>0</v>
      </c>
      <c r="L782" s="9" t="n">
        <v>856</v>
      </c>
      <c r="M782" s="9" t="n">
        <f aca="false">G782*0.095</f>
        <v>1.9</v>
      </c>
      <c r="N782" s="9" t="n">
        <f aca="false">L782-M782</f>
        <v>854.1</v>
      </c>
      <c r="O782" s="9" t="n">
        <v>1</v>
      </c>
      <c r="P782" s="9" t="n">
        <f aca="false">N782*O782</f>
        <v>854.1</v>
      </c>
      <c r="Q782" s="9" t="n">
        <v>16</v>
      </c>
      <c r="R782" s="9" t="n">
        <f aca="false">P782*Q782</f>
        <v>13665.6</v>
      </c>
      <c r="S782" s="9" t="n">
        <f aca="false">P782*3</f>
        <v>2562.3</v>
      </c>
      <c r="T782" s="9" t="n">
        <f aca="false">P782*2</f>
        <v>1708.2</v>
      </c>
      <c r="U782" s="9"/>
      <c r="V782" s="9" t="n">
        <f aca="false">+R782+S782+T782</f>
        <v>17936.1</v>
      </c>
      <c r="W782" s="20" t="n">
        <f aca="false">V782-T782</f>
        <v>16227.9</v>
      </c>
      <c r="X782" s="43" t="n">
        <f aca="false">V782-S782-T782</f>
        <v>13665.6</v>
      </c>
      <c r="Y782" s="9" t="s">
        <v>313</v>
      </c>
      <c r="Z782" s="20" t="s">
        <v>35</v>
      </c>
      <c r="AA782" s="20" t="s">
        <v>18</v>
      </c>
      <c r="AB782" s="20"/>
      <c r="AC782" s="20"/>
    </row>
    <row r="783" customFormat="false" ht="15.75" hidden="false" customHeight="true" outlineLevel="0" collapsed="false">
      <c r="A783" s="20" t="s">
        <v>315</v>
      </c>
      <c r="B783" s="143" t="s">
        <v>214</v>
      </c>
      <c r="C783" s="6"/>
      <c r="D783" s="9" t="s">
        <v>312</v>
      </c>
      <c r="E783" s="9" t="n">
        <v>5786482</v>
      </c>
      <c r="F783" s="9"/>
      <c r="G783" s="9" t="n">
        <v>11</v>
      </c>
      <c r="H783" s="145" t="s">
        <v>33</v>
      </c>
      <c r="I783" s="9"/>
      <c r="J783" s="9" t="n">
        <v>25</v>
      </c>
      <c r="K783" s="145" t="n">
        <v>0</v>
      </c>
      <c r="L783" s="9" t="n">
        <v>482</v>
      </c>
      <c r="M783" s="9" t="n">
        <f aca="false">G783*0.095</f>
        <v>1.045</v>
      </c>
      <c r="N783" s="9" t="n">
        <f aca="false">L783-M783</f>
        <v>480.955</v>
      </c>
      <c r="O783" s="9" t="n">
        <v>1</v>
      </c>
      <c r="P783" s="9" t="n">
        <f aca="false">N783*O783</f>
        <v>480.955</v>
      </c>
      <c r="Q783" s="9" t="n">
        <v>16</v>
      </c>
      <c r="R783" s="9" t="n">
        <f aca="false">P783*Q783</f>
        <v>7695.28</v>
      </c>
      <c r="S783" s="9" t="n">
        <f aca="false">P783*3</f>
        <v>1442.865</v>
      </c>
      <c r="T783" s="9" t="n">
        <f aca="false">P783*2</f>
        <v>961.91</v>
      </c>
      <c r="U783" s="9"/>
      <c r="V783" s="9" t="n">
        <f aca="false">+R783+S783+T783</f>
        <v>10100.055</v>
      </c>
      <c r="W783" s="20" t="n">
        <f aca="false">V783-T783</f>
        <v>9138.145</v>
      </c>
      <c r="X783" s="43" t="n">
        <f aca="false">V783-S783-T783</f>
        <v>7695.28</v>
      </c>
      <c r="Y783" s="9" t="s">
        <v>313</v>
      </c>
      <c r="Z783" s="20" t="s">
        <v>35</v>
      </c>
      <c r="AA783" s="20" t="s">
        <v>18</v>
      </c>
      <c r="AB783" s="20"/>
      <c r="AC783" s="20"/>
    </row>
    <row r="784" customFormat="false" ht="15.75" hidden="false" customHeight="true" outlineLevel="0" collapsed="false">
      <c r="A784" s="20" t="s">
        <v>315</v>
      </c>
      <c r="B784" s="143" t="s">
        <v>214</v>
      </c>
      <c r="C784" s="6"/>
      <c r="D784" s="9" t="s">
        <v>312</v>
      </c>
      <c r="E784" s="9" t="n">
        <v>5786483</v>
      </c>
      <c r="F784" s="6"/>
      <c r="G784" s="6" t="n">
        <v>19</v>
      </c>
      <c r="H784" s="145" t="s">
        <v>33</v>
      </c>
      <c r="I784" s="6"/>
      <c r="J784" s="6" t="n">
        <v>25</v>
      </c>
      <c r="K784" s="145" t="n">
        <v>0</v>
      </c>
      <c r="L784" s="6" t="n">
        <v>959</v>
      </c>
      <c r="M784" s="9" t="n">
        <f aca="false">G784*0.095</f>
        <v>1.805</v>
      </c>
      <c r="N784" s="9" t="n">
        <f aca="false">L784-M784</f>
        <v>957.195</v>
      </c>
      <c r="O784" s="6" t="n">
        <v>1</v>
      </c>
      <c r="P784" s="9" t="n">
        <f aca="false">N784*O784</f>
        <v>957.195</v>
      </c>
      <c r="Q784" s="9" t="n">
        <v>16</v>
      </c>
      <c r="R784" s="9" t="n">
        <f aca="false">P784*Q784</f>
        <v>15315.12</v>
      </c>
      <c r="S784" s="9" t="n">
        <f aca="false">P784*3</f>
        <v>2871.585</v>
      </c>
      <c r="T784" s="9" t="n">
        <f aca="false">P784*2</f>
        <v>1914.39</v>
      </c>
      <c r="U784" s="9"/>
      <c r="V784" s="9" t="n">
        <f aca="false">+R784+S784+T784</f>
        <v>20101.095</v>
      </c>
      <c r="W784" s="20" t="n">
        <f aca="false">V784-T784</f>
        <v>18186.705</v>
      </c>
      <c r="X784" s="43" t="n">
        <f aca="false">V784-S784-T784</f>
        <v>15315.12</v>
      </c>
      <c r="Y784" s="9" t="s">
        <v>313</v>
      </c>
      <c r="Z784" s="20" t="s">
        <v>35</v>
      </c>
      <c r="AA784" s="20" t="s">
        <v>18</v>
      </c>
      <c r="AB784" s="20"/>
      <c r="AC784" s="20"/>
    </row>
    <row r="785" customFormat="false" ht="15.75" hidden="false" customHeight="true" outlineLevel="0" collapsed="false">
      <c r="A785" s="20" t="s">
        <v>315</v>
      </c>
      <c r="B785" s="143" t="s">
        <v>214</v>
      </c>
      <c r="C785" s="6"/>
      <c r="D785" s="9" t="s">
        <v>312</v>
      </c>
      <c r="E785" s="9" t="n">
        <v>5786484</v>
      </c>
      <c r="F785" s="6"/>
      <c r="G785" s="6" t="n">
        <v>19</v>
      </c>
      <c r="H785" s="145" t="s">
        <v>33</v>
      </c>
      <c r="I785" s="6"/>
      <c r="J785" s="6" t="n">
        <v>25</v>
      </c>
      <c r="K785" s="145" t="n">
        <v>0</v>
      </c>
      <c r="L785" s="6" t="n">
        <v>927</v>
      </c>
      <c r="M785" s="9" t="n">
        <f aca="false">G785*0.095</f>
        <v>1.805</v>
      </c>
      <c r="N785" s="9" t="n">
        <f aca="false">L785-M785</f>
        <v>925.195</v>
      </c>
      <c r="O785" s="6" t="n">
        <v>1</v>
      </c>
      <c r="P785" s="9" t="n">
        <f aca="false">N785*O785</f>
        <v>925.195</v>
      </c>
      <c r="Q785" s="9" t="n">
        <v>16</v>
      </c>
      <c r="R785" s="9" t="n">
        <f aca="false">P785*Q785</f>
        <v>14803.12</v>
      </c>
      <c r="S785" s="9" t="n">
        <f aca="false">P785*3</f>
        <v>2775.585</v>
      </c>
      <c r="T785" s="9" t="n">
        <f aca="false">P785*2</f>
        <v>1850.39</v>
      </c>
      <c r="U785" s="9"/>
      <c r="V785" s="9" t="n">
        <f aca="false">+R785+S785+T785</f>
        <v>19429.095</v>
      </c>
      <c r="W785" s="20" t="n">
        <f aca="false">V785-T785</f>
        <v>17578.705</v>
      </c>
      <c r="X785" s="43" t="n">
        <f aca="false">V785-S785-T785</f>
        <v>14803.12</v>
      </c>
      <c r="Y785" s="9" t="s">
        <v>313</v>
      </c>
      <c r="Z785" s="20" t="s">
        <v>35</v>
      </c>
      <c r="AA785" s="20" t="s">
        <v>18</v>
      </c>
      <c r="AB785" s="20"/>
      <c r="AC785" s="20"/>
    </row>
    <row r="786" customFormat="false" ht="15.75" hidden="false" customHeight="true" outlineLevel="0" collapsed="false">
      <c r="A786" s="20" t="s">
        <v>315</v>
      </c>
      <c r="B786" s="143" t="s">
        <v>214</v>
      </c>
      <c r="C786" s="6"/>
      <c r="D786" s="9" t="s">
        <v>312</v>
      </c>
      <c r="E786" s="9" t="n">
        <v>5786485</v>
      </c>
      <c r="F786" s="6"/>
      <c r="G786" s="6" t="n">
        <v>2</v>
      </c>
      <c r="H786" s="145" t="s">
        <v>33</v>
      </c>
      <c r="I786" s="6"/>
      <c r="J786" s="6" t="n">
        <v>22</v>
      </c>
      <c r="K786" s="145" t="n">
        <v>0</v>
      </c>
      <c r="L786" s="6" t="n">
        <v>97</v>
      </c>
      <c r="M786" s="9" t="n">
        <f aca="false">G786*0.095</f>
        <v>0.19</v>
      </c>
      <c r="N786" s="9" t="n">
        <f aca="false">L786-M786</f>
        <v>96.81</v>
      </c>
      <c r="O786" s="6" t="n">
        <v>1.04</v>
      </c>
      <c r="P786" s="9" t="n">
        <f aca="false">N786*O786</f>
        <v>100.6824</v>
      </c>
      <c r="Q786" s="9" t="n">
        <v>16</v>
      </c>
      <c r="R786" s="9" t="n">
        <f aca="false">P786*Q786</f>
        <v>1610.9184</v>
      </c>
      <c r="S786" s="9" t="n">
        <f aca="false">P786*3</f>
        <v>302.0472</v>
      </c>
      <c r="T786" s="9" t="n">
        <f aca="false">P786*2</f>
        <v>201.3648</v>
      </c>
      <c r="U786" s="9"/>
      <c r="V786" s="9" t="n">
        <f aca="false">+R786+S786+T786</f>
        <v>2114.3304</v>
      </c>
      <c r="W786" s="20" t="n">
        <f aca="false">V786-T786</f>
        <v>1912.9656</v>
      </c>
      <c r="X786" s="43" t="n">
        <f aca="false">V786-S786-T786</f>
        <v>1610.9184</v>
      </c>
      <c r="Y786" s="9" t="s">
        <v>313</v>
      </c>
      <c r="Z786" s="20" t="s">
        <v>35</v>
      </c>
      <c r="AA786" s="20" t="s">
        <v>18</v>
      </c>
      <c r="AB786" s="20"/>
      <c r="AC786" s="20"/>
    </row>
    <row r="787" customFormat="false" ht="15.75" hidden="false" customHeight="true" outlineLevel="0" collapsed="false">
      <c r="A787" s="20" t="s">
        <v>315</v>
      </c>
      <c r="B787" s="143" t="s">
        <v>214</v>
      </c>
      <c r="C787" s="6"/>
      <c r="D787" s="9" t="s">
        <v>312</v>
      </c>
      <c r="E787" s="9" t="n">
        <v>5786486</v>
      </c>
      <c r="F787" s="6"/>
      <c r="G787" s="6" t="n">
        <v>4</v>
      </c>
      <c r="H787" s="145" t="s">
        <v>33</v>
      </c>
      <c r="I787" s="6"/>
      <c r="J787" s="6" t="n">
        <v>22</v>
      </c>
      <c r="K787" s="145" t="n">
        <v>0</v>
      </c>
      <c r="L787" s="6" t="n">
        <v>177</v>
      </c>
      <c r="M787" s="9" t="n">
        <f aca="false">G787*0.095</f>
        <v>0.38</v>
      </c>
      <c r="N787" s="9" t="n">
        <f aca="false">L787-M787</f>
        <v>176.62</v>
      </c>
      <c r="O787" s="6" t="n">
        <v>1.04</v>
      </c>
      <c r="P787" s="9" t="n">
        <f aca="false">N787*O787</f>
        <v>183.6848</v>
      </c>
      <c r="Q787" s="9" t="n">
        <v>16</v>
      </c>
      <c r="R787" s="9" t="n">
        <f aca="false">P787*Q787</f>
        <v>2938.9568</v>
      </c>
      <c r="S787" s="9" t="n">
        <f aca="false">P787*3</f>
        <v>551.0544</v>
      </c>
      <c r="T787" s="9" t="n">
        <f aca="false">P787*2</f>
        <v>367.3696</v>
      </c>
      <c r="U787" s="9"/>
      <c r="V787" s="9" t="n">
        <f aca="false">+R787+S787+T787</f>
        <v>3857.3808</v>
      </c>
      <c r="W787" s="20" t="n">
        <f aca="false">V787-T787</f>
        <v>3490.0112</v>
      </c>
      <c r="X787" s="43" t="n">
        <f aca="false">V787-S787-T787</f>
        <v>2938.9568</v>
      </c>
      <c r="Y787" s="9" t="s">
        <v>313</v>
      </c>
      <c r="Z787" s="20" t="s">
        <v>35</v>
      </c>
      <c r="AA787" s="20" t="s">
        <v>18</v>
      </c>
      <c r="AB787" s="20"/>
      <c r="AC787" s="20"/>
    </row>
    <row r="788" customFormat="false" ht="15.75" hidden="false" customHeight="true" outlineLevel="0" collapsed="false">
      <c r="A788" s="20" t="s">
        <v>315</v>
      </c>
      <c r="B788" s="143" t="s">
        <v>214</v>
      </c>
      <c r="C788" s="6"/>
      <c r="D788" s="9" t="s">
        <v>312</v>
      </c>
      <c r="E788" s="9" t="n">
        <v>5786487</v>
      </c>
      <c r="F788" s="6"/>
      <c r="G788" s="6" t="n">
        <v>20</v>
      </c>
      <c r="H788" s="145" t="s">
        <v>33</v>
      </c>
      <c r="I788" s="6"/>
      <c r="J788" s="6" t="n">
        <v>24.5</v>
      </c>
      <c r="K788" s="145" t="n">
        <v>0</v>
      </c>
      <c r="L788" s="6" t="n">
        <v>927</v>
      </c>
      <c r="M788" s="9" t="n">
        <f aca="false">G788*0.095</f>
        <v>1.9</v>
      </c>
      <c r="N788" s="9" t="n">
        <f aca="false">L788-M788</f>
        <v>925.1</v>
      </c>
      <c r="O788" s="6" t="n">
        <v>1.006</v>
      </c>
      <c r="P788" s="9" t="n">
        <f aca="false">N788*O788</f>
        <v>930.6506</v>
      </c>
      <c r="Q788" s="9" t="n">
        <v>16</v>
      </c>
      <c r="R788" s="9" t="n">
        <f aca="false">P788*Q788</f>
        <v>14890.4096</v>
      </c>
      <c r="S788" s="9" t="n">
        <f aca="false">P788*3</f>
        <v>2791.9518</v>
      </c>
      <c r="T788" s="9" t="n">
        <f aca="false">P788*2</f>
        <v>1861.3012</v>
      </c>
      <c r="U788" s="9"/>
      <c r="V788" s="9" t="n">
        <f aca="false">+R788+S788+T788</f>
        <v>19543.6626</v>
      </c>
      <c r="W788" s="20" t="n">
        <f aca="false">V788-T788</f>
        <v>17682.3614</v>
      </c>
      <c r="X788" s="43" t="n">
        <f aca="false">V788-S788-T788</f>
        <v>14890.4096</v>
      </c>
      <c r="Y788" s="9" t="s">
        <v>313</v>
      </c>
      <c r="Z788" s="20" t="s">
        <v>35</v>
      </c>
      <c r="AA788" s="20" t="s">
        <v>18</v>
      </c>
      <c r="AB788" s="20"/>
      <c r="AC788" s="20"/>
    </row>
    <row r="789" customFormat="false" ht="15.75" hidden="false" customHeight="true" outlineLevel="0" collapsed="false">
      <c r="A789" s="20" t="s">
        <v>315</v>
      </c>
      <c r="B789" s="143" t="s">
        <v>214</v>
      </c>
      <c r="C789" s="6"/>
      <c r="D789" s="9" t="s">
        <v>312</v>
      </c>
      <c r="E789" s="9" t="n">
        <v>5786488</v>
      </c>
      <c r="F789" s="6"/>
      <c r="G789" s="6" t="n">
        <v>5</v>
      </c>
      <c r="H789" s="145" t="s">
        <v>33</v>
      </c>
      <c r="I789" s="6"/>
      <c r="J789" s="6" t="n">
        <v>25</v>
      </c>
      <c r="K789" s="145" t="n">
        <v>0</v>
      </c>
      <c r="L789" s="6" t="n">
        <v>220</v>
      </c>
      <c r="M789" s="9" t="n">
        <f aca="false">G789*0.095</f>
        <v>0.475</v>
      </c>
      <c r="N789" s="9" t="n">
        <f aca="false">L789-M789</f>
        <v>219.525</v>
      </c>
      <c r="O789" s="6" t="n">
        <v>1</v>
      </c>
      <c r="P789" s="9" t="n">
        <f aca="false">N789*O789</f>
        <v>219.525</v>
      </c>
      <c r="Q789" s="9" t="n">
        <v>16</v>
      </c>
      <c r="R789" s="9" t="n">
        <f aca="false">P789*Q789</f>
        <v>3512.4</v>
      </c>
      <c r="S789" s="9" t="n">
        <f aca="false">P789*3</f>
        <v>658.575</v>
      </c>
      <c r="T789" s="9" t="n">
        <f aca="false">P789*2</f>
        <v>439.05</v>
      </c>
      <c r="U789" s="9"/>
      <c r="V789" s="9" t="n">
        <f aca="false">+R789+S789+T789</f>
        <v>4610.025</v>
      </c>
      <c r="W789" s="20" t="n">
        <f aca="false">V789-T789</f>
        <v>4170.975</v>
      </c>
      <c r="X789" s="43" t="n">
        <f aca="false">V789-S789-T789</f>
        <v>3512.4</v>
      </c>
      <c r="Y789" s="9" t="s">
        <v>313</v>
      </c>
      <c r="Z789" s="20" t="s">
        <v>35</v>
      </c>
      <c r="AA789" s="20" t="s">
        <v>18</v>
      </c>
      <c r="AB789" s="20"/>
      <c r="AC789" s="20"/>
    </row>
    <row r="790" customFormat="false" ht="15.75" hidden="false" customHeight="true" outlineLevel="0" collapsed="false">
      <c r="A790" s="20" t="s">
        <v>315</v>
      </c>
      <c r="B790" s="143" t="s">
        <v>214</v>
      </c>
      <c r="C790" s="6"/>
      <c r="D790" s="9" t="s">
        <v>312</v>
      </c>
      <c r="E790" s="9" t="n">
        <v>5786489</v>
      </c>
      <c r="F790" s="6"/>
      <c r="G790" s="6" t="n">
        <v>5</v>
      </c>
      <c r="H790" s="145" t="s">
        <v>33</v>
      </c>
      <c r="I790" s="6"/>
      <c r="J790" s="6" t="n">
        <v>25</v>
      </c>
      <c r="K790" s="145" t="n">
        <v>0</v>
      </c>
      <c r="L790" s="6" t="n">
        <v>211</v>
      </c>
      <c r="M790" s="9" t="n">
        <f aca="false">G790*0.095</f>
        <v>0.475</v>
      </c>
      <c r="N790" s="9" t="n">
        <f aca="false">L790-M790</f>
        <v>210.525</v>
      </c>
      <c r="O790" s="6" t="n">
        <v>1</v>
      </c>
      <c r="P790" s="9" t="n">
        <f aca="false">N790*O790</f>
        <v>210.525</v>
      </c>
      <c r="Q790" s="9" t="n">
        <v>16</v>
      </c>
      <c r="R790" s="9" t="n">
        <f aca="false">P790*Q790</f>
        <v>3368.4</v>
      </c>
      <c r="S790" s="9" t="n">
        <f aca="false">P790*3</f>
        <v>631.575</v>
      </c>
      <c r="T790" s="9" t="n">
        <f aca="false">P790*2</f>
        <v>421.05</v>
      </c>
      <c r="U790" s="9"/>
      <c r="V790" s="9" t="n">
        <f aca="false">+R790+S790+T790</f>
        <v>4421.025</v>
      </c>
      <c r="W790" s="20" t="n">
        <f aca="false">V790-T790</f>
        <v>3999.975</v>
      </c>
      <c r="X790" s="43" t="n">
        <f aca="false">V790-S790-T790</f>
        <v>3368.4</v>
      </c>
      <c r="Y790" s="9" t="s">
        <v>313</v>
      </c>
      <c r="Z790" s="20" t="s">
        <v>35</v>
      </c>
      <c r="AA790" s="20" t="s">
        <v>18</v>
      </c>
      <c r="AB790" s="20"/>
      <c r="AC790" s="20"/>
    </row>
    <row r="791" customFormat="false" ht="15.75" hidden="false" customHeight="true" outlineLevel="0" collapsed="false">
      <c r="A791" s="20" t="s">
        <v>315</v>
      </c>
      <c r="B791" s="143" t="s">
        <v>214</v>
      </c>
      <c r="C791" s="6"/>
      <c r="D791" s="9" t="s">
        <v>312</v>
      </c>
      <c r="E791" s="9" t="n">
        <v>5786490</v>
      </c>
      <c r="F791" s="6"/>
      <c r="G791" s="6" t="n">
        <v>10</v>
      </c>
      <c r="H791" s="145" t="s">
        <v>33</v>
      </c>
      <c r="I791" s="6"/>
      <c r="J791" s="6" t="n">
        <v>25</v>
      </c>
      <c r="K791" s="145" t="n">
        <v>0</v>
      </c>
      <c r="L791" s="6" t="n">
        <v>473</v>
      </c>
      <c r="M791" s="9" t="n">
        <f aca="false">G791*0.095</f>
        <v>0.95</v>
      </c>
      <c r="N791" s="9" t="n">
        <f aca="false">L791-M791</f>
        <v>472.05</v>
      </c>
      <c r="O791" s="6" t="n">
        <v>1</v>
      </c>
      <c r="P791" s="9" t="n">
        <f aca="false">N791*O791</f>
        <v>472.05</v>
      </c>
      <c r="Q791" s="9" t="n">
        <v>16</v>
      </c>
      <c r="R791" s="9" t="n">
        <f aca="false">P791*Q791</f>
        <v>7552.8</v>
      </c>
      <c r="S791" s="9" t="n">
        <f aca="false">P791*3</f>
        <v>1416.15</v>
      </c>
      <c r="T791" s="9" t="n">
        <f aca="false">P791*2</f>
        <v>944.1</v>
      </c>
      <c r="U791" s="9"/>
      <c r="V791" s="9" t="n">
        <f aca="false">+R791+S791+T791</f>
        <v>9913.05</v>
      </c>
      <c r="W791" s="20" t="n">
        <f aca="false">V791-T791</f>
        <v>8968.95</v>
      </c>
      <c r="X791" s="43" t="n">
        <f aca="false">V791-S791-T791</f>
        <v>7552.8</v>
      </c>
      <c r="Y791" s="9" t="s">
        <v>313</v>
      </c>
      <c r="Z791" s="20" t="s">
        <v>35</v>
      </c>
      <c r="AA791" s="20" t="s">
        <v>18</v>
      </c>
      <c r="AB791" s="20"/>
      <c r="AC791" s="20"/>
    </row>
    <row r="792" customFormat="false" ht="15.75" hidden="false" customHeight="true" outlineLevel="0" collapsed="false">
      <c r="A792" s="20" t="s">
        <v>315</v>
      </c>
      <c r="B792" s="143" t="s">
        <v>214</v>
      </c>
      <c r="C792" s="6"/>
      <c r="D792" s="9" t="s">
        <v>312</v>
      </c>
      <c r="E792" s="9" t="n">
        <v>5786491</v>
      </c>
      <c r="F792" s="6"/>
      <c r="G792" s="6" t="n">
        <v>10</v>
      </c>
      <c r="H792" s="145" t="s">
        <v>33</v>
      </c>
      <c r="I792" s="6"/>
      <c r="J792" s="6" t="n">
        <v>25</v>
      </c>
      <c r="K792" s="145" t="n">
        <v>0</v>
      </c>
      <c r="L792" s="6" t="n">
        <v>418</v>
      </c>
      <c r="M792" s="9" t="n">
        <f aca="false">G792*0.095</f>
        <v>0.95</v>
      </c>
      <c r="N792" s="9" t="n">
        <f aca="false">L792-M792</f>
        <v>417.05</v>
      </c>
      <c r="O792" s="6" t="n">
        <v>1</v>
      </c>
      <c r="P792" s="9" t="n">
        <f aca="false">N792*O792</f>
        <v>417.05</v>
      </c>
      <c r="Q792" s="9" t="n">
        <v>16</v>
      </c>
      <c r="R792" s="9" t="n">
        <f aca="false">P792*Q792</f>
        <v>6672.8</v>
      </c>
      <c r="S792" s="9" t="n">
        <f aca="false">P792*3</f>
        <v>1251.15</v>
      </c>
      <c r="T792" s="9" t="n">
        <f aca="false">P792*2</f>
        <v>834.1</v>
      </c>
      <c r="U792" s="9"/>
      <c r="V792" s="9" t="n">
        <f aca="false">+R792+S792+T792</f>
        <v>8758.05</v>
      </c>
      <c r="W792" s="20" t="n">
        <f aca="false">V792-T792</f>
        <v>7923.95</v>
      </c>
      <c r="X792" s="43" t="n">
        <f aca="false">V792-S792-T792</f>
        <v>6672.8</v>
      </c>
      <c r="Y792" s="9" t="s">
        <v>313</v>
      </c>
      <c r="Z792" s="20" t="s">
        <v>35</v>
      </c>
      <c r="AA792" s="20" t="s">
        <v>18</v>
      </c>
      <c r="AB792" s="20"/>
      <c r="AC792" s="20"/>
    </row>
    <row r="793" customFormat="false" ht="15.75" hidden="false" customHeight="true" outlineLevel="0" collapsed="false">
      <c r="A793" s="20" t="s">
        <v>315</v>
      </c>
      <c r="B793" s="143" t="s">
        <v>214</v>
      </c>
      <c r="C793" s="6"/>
      <c r="D793" s="9" t="s">
        <v>312</v>
      </c>
      <c r="E793" s="9" t="n">
        <v>5786492</v>
      </c>
      <c r="F793" s="6"/>
      <c r="G793" s="6" t="n">
        <v>17</v>
      </c>
      <c r="H793" s="145" t="s">
        <v>33</v>
      </c>
      <c r="I793" s="6"/>
      <c r="J793" s="6" t="n">
        <v>25</v>
      </c>
      <c r="K793" s="145" t="n">
        <v>0</v>
      </c>
      <c r="L793" s="6" t="n">
        <v>746</v>
      </c>
      <c r="M793" s="9" t="n">
        <f aca="false">G793*0.095</f>
        <v>1.615</v>
      </c>
      <c r="N793" s="9" t="n">
        <f aca="false">L793-M793</f>
        <v>744.385</v>
      </c>
      <c r="O793" s="6" t="n">
        <v>1</v>
      </c>
      <c r="P793" s="9" t="n">
        <f aca="false">N793*O793</f>
        <v>744.385</v>
      </c>
      <c r="Q793" s="9" t="n">
        <v>16</v>
      </c>
      <c r="R793" s="9" t="n">
        <f aca="false">P793*Q793</f>
        <v>11910.16</v>
      </c>
      <c r="S793" s="9" t="n">
        <f aca="false">P793*3</f>
        <v>2233.155</v>
      </c>
      <c r="T793" s="9" t="n">
        <f aca="false">P793*2</f>
        <v>1488.77</v>
      </c>
      <c r="U793" s="9"/>
      <c r="V793" s="9" t="n">
        <f aca="false">+R793+S793+T793</f>
        <v>15632.085</v>
      </c>
      <c r="W793" s="20" t="n">
        <f aca="false">V793-T793</f>
        <v>14143.315</v>
      </c>
      <c r="X793" s="43" t="n">
        <f aca="false">V793-S793-T793</f>
        <v>11910.16</v>
      </c>
      <c r="Y793" s="9" t="s">
        <v>313</v>
      </c>
      <c r="Z793" s="20" t="s">
        <v>35</v>
      </c>
      <c r="AA793" s="20" t="s">
        <v>18</v>
      </c>
      <c r="AB793" s="20"/>
      <c r="AC793" s="20"/>
    </row>
    <row r="794" customFormat="false" ht="15.75" hidden="false" customHeight="true" outlineLevel="0" collapsed="false">
      <c r="A794" s="20" t="s">
        <v>315</v>
      </c>
      <c r="B794" s="143" t="s">
        <v>214</v>
      </c>
      <c r="C794" s="6"/>
      <c r="D794" s="9" t="s">
        <v>312</v>
      </c>
      <c r="E794" s="9" t="n">
        <v>5786493</v>
      </c>
      <c r="F794" s="6"/>
      <c r="G794" s="6" t="n">
        <v>20</v>
      </c>
      <c r="H794" s="145" t="s">
        <v>33</v>
      </c>
      <c r="I794" s="6"/>
      <c r="J794" s="6" t="n">
        <v>24.5</v>
      </c>
      <c r="K794" s="145" t="n">
        <v>0</v>
      </c>
      <c r="L794" s="6" t="n">
        <v>878</v>
      </c>
      <c r="M794" s="9" t="n">
        <f aca="false">G794*0.095</f>
        <v>1.9</v>
      </c>
      <c r="N794" s="9" t="n">
        <f aca="false">L794-M794</f>
        <v>876.1</v>
      </c>
      <c r="O794" s="6" t="n">
        <v>1.006</v>
      </c>
      <c r="P794" s="9" t="n">
        <f aca="false">N794*O794</f>
        <v>881.3566</v>
      </c>
      <c r="Q794" s="9" t="n">
        <v>16</v>
      </c>
      <c r="R794" s="9" t="n">
        <f aca="false">P794*Q794</f>
        <v>14101.7056</v>
      </c>
      <c r="S794" s="9" t="n">
        <f aca="false">P794*3</f>
        <v>2644.0698</v>
      </c>
      <c r="T794" s="9" t="n">
        <f aca="false">P794*2</f>
        <v>1762.7132</v>
      </c>
      <c r="U794" s="9"/>
      <c r="V794" s="9" t="n">
        <f aca="false">+R794+S794+T794</f>
        <v>18508.4886</v>
      </c>
      <c r="W794" s="20" t="n">
        <f aca="false">V794-T794</f>
        <v>16745.7754</v>
      </c>
      <c r="X794" s="43" t="n">
        <f aca="false">V794-S794-T794</f>
        <v>14101.7056</v>
      </c>
      <c r="Y794" s="9" t="s">
        <v>313</v>
      </c>
      <c r="Z794" s="20" t="s">
        <v>35</v>
      </c>
      <c r="AA794" s="20" t="s">
        <v>18</v>
      </c>
      <c r="AB794" s="20"/>
      <c r="AC794" s="20"/>
    </row>
    <row r="795" customFormat="false" ht="15.75" hidden="false" customHeight="true" outlineLevel="0" collapsed="false">
      <c r="A795" s="20" t="s">
        <v>315</v>
      </c>
      <c r="B795" s="143" t="s">
        <v>214</v>
      </c>
      <c r="C795" s="6"/>
      <c r="D795" s="9" t="s">
        <v>312</v>
      </c>
      <c r="E795" s="9" t="n">
        <v>5786494</v>
      </c>
      <c r="F795" s="6"/>
      <c r="G795" s="6" t="n">
        <v>18</v>
      </c>
      <c r="H795" s="145" t="s">
        <v>33</v>
      </c>
      <c r="I795" s="6"/>
      <c r="J795" s="6" t="n">
        <v>25</v>
      </c>
      <c r="K795" s="145" t="n">
        <v>0</v>
      </c>
      <c r="L795" s="6" t="n">
        <v>796</v>
      </c>
      <c r="M795" s="9" t="n">
        <f aca="false">G795*0.095</f>
        <v>1.71</v>
      </c>
      <c r="N795" s="9" t="n">
        <f aca="false">L795-M795</f>
        <v>794.29</v>
      </c>
      <c r="O795" s="6" t="n">
        <v>1</v>
      </c>
      <c r="P795" s="9" t="n">
        <f aca="false">N795*O795</f>
        <v>794.29</v>
      </c>
      <c r="Q795" s="9" t="n">
        <v>16</v>
      </c>
      <c r="R795" s="9" t="n">
        <f aca="false">P795*Q795</f>
        <v>12708.64</v>
      </c>
      <c r="S795" s="9" t="n">
        <f aca="false">P795*3</f>
        <v>2382.87</v>
      </c>
      <c r="T795" s="9" t="n">
        <f aca="false">P795*2</f>
        <v>1588.58</v>
      </c>
      <c r="U795" s="9"/>
      <c r="V795" s="9" t="n">
        <f aca="false">+R795+S795+T795</f>
        <v>16680.09</v>
      </c>
      <c r="W795" s="20" t="n">
        <f aca="false">V795-T795</f>
        <v>15091.51</v>
      </c>
      <c r="X795" s="43" t="n">
        <f aca="false">V795-S795-T795</f>
        <v>12708.64</v>
      </c>
      <c r="Y795" s="9" t="s">
        <v>313</v>
      </c>
      <c r="Z795" s="20" t="s">
        <v>35</v>
      </c>
      <c r="AA795" s="20" t="s">
        <v>18</v>
      </c>
      <c r="AB795" s="20"/>
      <c r="AC795" s="20"/>
    </row>
    <row r="796" customFormat="false" ht="15.75" hidden="false" customHeight="true" outlineLevel="0" collapsed="false">
      <c r="A796" s="20" t="s">
        <v>315</v>
      </c>
      <c r="B796" s="143" t="s">
        <v>214</v>
      </c>
      <c r="C796" s="6"/>
      <c r="D796" s="9" t="s">
        <v>312</v>
      </c>
      <c r="E796" s="9" t="n">
        <v>5786495</v>
      </c>
      <c r="F796" s="6"/>
      <c r="G796" s="6" t="n">
        <v>20</v>
      </c>
      <c r="H796" s="145" t="s">
        <v>33</v>
      </c>
      <c r="I796" s="6"/>
      <c r="J796" s="6" t="n">
        <v>25</v>
      </c>
      <c r="K796" s="145" t="n">
        <v>0</v>
      </c>
      <c r="L796" s="6" t="n">
        <v>857</v>
      </c>
      <c r="M796" s="9" t="n">
        <f aca="false">G796*0.095</f>
        <v>1.9</v>
      </c>
      <c r="N796" s="9" t="n">
        <f aca="false">L796-M796</f>
        <v>855.1</v>
      </c>
      <c r="O796" s="6" t="n">
        <v>1</v>
      </c>
      <c r="P796" s="9" t="n">
        <f aca="false">N796*O796</f>
        <v>855.1</v>
      </c>
      <c r="Q796" s="9" t="n">
        <v>16</v>
      </c>
      <c r="R796" s="9" t="n">
        <f aca="false">P796*Q796</f>
        <v>13681.6</v>
      </c>
      <c r="S796" s="9" t="n">
        <f aca="false">P796*3</f>
        <v>2565.3</v>
      </c>
      <c r="T796" s="9" t="n">
        <f aca="false">P796*2</f>
        <v>1710.2</v>
      </c>
      <c r="U796" s="9"/>
      <c r="V796" s="9" t="n">
        <f aca="false">+R796+S796+T796</f>
        <v>17957.1</v>
      </c>
      <c r="W796" s="20" t="n">
        <f aca="false">V796-T796</f>
        <v>16246.9</v>
      </c>
      <c r="X796" s="43" t="n">
        <f aca="false">V796-S796-T796</f>
        <v>13681.6</v>
      </c>
      <c r="Y796" s="9" t="s">
        <v>313</v>
      </c>
      <c r="Z796" s="20" t="s">
        <v>35</v>
      </c>
      <c r="AA796" s="20" t="s">
        <v>18</v>
      </c>
      <c r="AB796" s="20"/>
      <c r="AC796" s="20"/>
    </row>
    <row r="797" customFormat="false" ht="15.75" hidden="false" customHeight="true" outlineLevel="0" collapsed="false">
      <c r="A797" s="20" t="s">
        <v>315</v>
      </c>
      <c r="B797" s="143" t="s">
        <v>214</v>
      </c>
      <c r="C797" s="6"/>
      <c r="D797" s="9" t="s">
        <v>312</v>
      </c>
      <c r="E797" s="9" t="n">
        <v>5786496</v>
      </c>
      <c r="F797" s="6"/>
      <c r="G797" s="6" t="n">
        <v>20</v>
      </c>
      <c r="H797" s="145" t="s">
        <v>33</v>
      </c>
      <c r="I797" s="6"/>
      <c r="J797" s="6" t="n">
        <v>25</v>
      </c>
      <c r="K797" s="145" t="n">
        <v>0</v>
      </c>
      <c r="L797" s="6" t="n">
        <v>862</v>
      </c>
      <c r="M797" s="9" t="n">
        <f aca="false">G797*0.095</f>
        <v>1.9</v>
      </c>
      <c r="N797" s="9" t="n">
        <f aca="false">L797-M797</f>
        <v>860.1</v>
      </c>
      <c r="O797" s="6" t="n">
        <v>1</v>
      </c>
      <c r="P797" s="9" t="n">
        <f aca="false">N797*O797</f>
        <v>860.1</v>
      </c>
      <c r="Q797" s="9" t="n">
        <v>16</v>
      </c>
      <c r="R797" s="9" t="n">
        <f aca="false">P797*Q797</f>
        <v>13761.6</v>
      </c>
      <c r="S797" s="9" t="n">
        <f aca="false">P797*3</f>
        <v>2580.3</v>
      </c>
      <c r="T797" s="9" t="n">
        <f aca="false">P797*2</f>
        <v>1720.2</v>
      </c>
      <c r="U797" s="9"/>
      <c r="V797" s="9" t="n">
        <f aca="false">+R797+S797+T797</f>
        <v>18062.1</v>
      </c>
      <c r="W797" s="20" t="n">
        <f aca="false">V797-T797</f>
        <v>16341.9</v>
      </c>
      <c r="X797" s="43" t="n">
        <f aca="false">V797-S797-T797</f>
        <v>13761.6</v>
      </c>
      <c r="Y797" s="9" t="s">
        <v>313</v>
      </c>
      <c r="Z797" s="20" t="s">
        <v>35</v>
      </c>
      <c r="AA797" s="20" t="s">
        <v>18</v>
      </c>
      <c r="AB797" s="20"/>
      <c r="AC797" s="20"/>
    </row>
    <row r="798" customFormat="false" ht="15.75" hidden="false" customHeight="true" outlineLevel="0" collapsed="false">
      <c r="A798" s="20" t="s">
        <v>315</v>
      </c>
      <c r="B798" s="143" t="s">
        <v>214</v>
      </c>
      <c r="C798" s="6"/>
      <c r="D798" s="9" t="s">
        <v>312</v>
      </c>
      <c r="E798" s="9" t="n">
        <v>5786497</v>
      </c>
      <c r="F798" s="6"/>
      <c r="G798" s="6" t="n">
        <v>20</v>
      </c>
      <c r="H798" s="145" t="s">
        <v>33</v>
      </c>
      <c r="I798" s="6"/>
      <c r="J798" s="6" t="n">
        <v>25</v>
      </c>
      <c r="K798" s="145" t="n">
        <v>0</v>
      </c>
      <c r="L798" s="6" t="n">
        <v>844</v>
      </c>
      <c r="M798" s="9" t="n">
        <f aca="false">G798*0.095</f>
        <v>1.9</v>
      </c>
      <c r="N798" s="9" t="n">
        <f aca="false">L798-M798</f>
        <v>842.1</v>
      </c>
      <c r="O798" s="6" t="n">
        <v>1</v>
      </c>
      <c r="P798" s="9" t="n">
        <f aca="false">N798*O798</f>
        <v>842.1</v>
      </c>
      <c r="Q798" s="9" t="n">
        <v>16</v>
      </c>
      <c r="R798" s="9" t="n">
        <f aca="false">P798*Q798</f>
        <v>13473.6</v>
      </c>
      <c r="S798" s="9" t="n">
        <f aca="false">P798*3</f>
        <v>2526.3</v>
      </c>
      <c r="T798" s="9" t="n">
        <f aca="false">P798*2</f>
        <v>1684.2</v>
      </c>
      <c r="U798" s="9"/>
      <c r="V798" s="9" t="n">
        <f aca="false">+R798+S798+T798</f>
        <v>17684.1</v>
      </c>
      <c r="W798" s="20" t="n">
        <f aca="false">V798-T798</f>
        <v>15999.9</v>
      </c>
      <c r="X798" s="43" t="n">
        <f aca="false">V798-S798-T798</f>
        <v>13473.6</v>
      </c>
      <c r="Y798" s="9" t="s">
        <v>313</v>
      </c>
      <c r="Z798" s="20" t="s">
        <v>35</v>
      </c>
      <c r="AA798" s="20" t="s">
        <v>18</v>
      </c>
      <c r="AB798" s="20"/>
      <c r="AC798" s="20"/>
    </row>
    <row r="799" customFormat="false" ht="15.75" hidden="false" customHeight="true" outlineLevel="0" collapsed="false">
      <c r="A799" s="20" t="s">
        <v>315</v>
      </c>
      <c r="B799" s="143" t="s">
        <v>214</v>
      </c>
      <c r="C799" s="6"/>
      <c r="D799" s="9" t="s">
        <v>312</v>
      </c>
      <c r="E799" s="9" t="n">
        <v>5786498</v>
      </c>
      <c r="F799" s="6"/>
      <c r="G799" s="6" t="n">
        <v>20</v>
      </c>
      <c r="H799" s="145" t="s">
        <v>33</v>
      </c>
      <c r="I799" s="6"/>
      <c r="J799" s="6" t="n">
        <v>25</v>
      </c>
      <c r="K799" s="145" t="n">
        <v>0</v>
      </c>
      <c r="L799" s="6" t="n">
        <v>876</v>
      </c>
      <c r="M799" s="9" t="n">
        <f aca="false">G799*0.095</f>
        <v>1.9</v>
      </c>
      <c r="N799" s="9" t="n">
        <f aca="false">L799-M799</f>
        <v>874.1</v>
      </c>
      <c r="O799" s="6" t="n">
        <v>1</v>
      </c>
      <c r="P799" s="9" t="n">
        <f aca="false">N799*O799</f>
        <v>874.1</v>
      </c>
      <c r="Q799" s="9" t="n">
        <v>16</v>
      </c>
      <c r="R799" s="9" t="n">
        <f aca="false">P799*Q799</f>
        <v>13985.6</v>
      </c>
      <c r="S799" s="9" t="n">
        <f aca="false">P799*3</f>
        <v>2622.3</v>
      </c>
      <c r="T799" s="9" t="n">
        <f aca="false">P799*2</f>
        <v>1748.2</v>
      </c>
      <c r="U799" s="9"/>
      <c r="V799" s="9" t="n">
        <f aca="false">+R799+S799+T799</f>
        <v>18356.1</v>
      </c>
      <c r="W799" s="20" t="n">
        <f aca="false">V799-T799</f>
        <v>16607.9</v>
      </c>
      <c r="X799" s="43" t="n">
        <f aca="false">V799-S799-T799</f>
        <v>13985.6</v>
      </c>
      <c r="Y799" s="9" t="s">
        <v>313</v>
      </c>
      <c r="Z799" s="20" t="s">
        <v>35</v>
      </c>
      <c r="AA799" s="20" t="s">
        <v>18</v>
      </c>
      <c r="AB799" s="20"/>
      <c r="AC799" s="20"/>
    </row>
    <row r="800" customFormat="false" ht="15.75" hidden="false" customHeight="true" outlineLevel="0" collapsed="false">
      <c r="A800" s="20" t="s">
        <v>315</v>
      </c>
      <c r="B800" s="143" t="s">
        <v>214</v>
      </c>
      <c r="C800" s="6"/>
      <c r="D800" s="9" t="s">
        <v>312</v>
      </c>
      <c r="E800" s="9" t="n">
        <v>5786499</v>
      </c>
      <c r="F800" s="6"/>
      <c r="G800" s="6" t="n">
        <v>20</v>
      </c>
      <c r="H800" s="145" t="s">
        <v>33</v>
      </c>
      <c r="I800" s="6"/>
      <c r="J800" s="6" t="n">
        <v>25</v>
      </c>
      <c r="K800" s="145" t="n">
        <v>0</v>
      </c>
      <c r="L800" s="6" t="n">
        <v>875</v>
      </c>
      <c r="M800" s="9" t="n">
        <f aca="false">G800*0.095</f>
        <v>1.9</v>
      </c>
      <c r="N800" s="9" t="n">
        <f aca="false">L800-M800</f>
        <v>873.1</v>
      </c>
      <c r="O800" s="6" t="n">
        <v>1</v>
      </c>
      <c r="P800" s="9" t="n">
        <f aca="false">N800*O800</f>
        <v>873.1</v>
      </c>
      <c r="Q800" s="9" t="n">
        <v>16</v>
      </c>
      <c r="R800" s="9" t="n">
        <f aca="false">P800*Q800</f>
        <v>13969.6</v>
      </c>
      <c r="S800" s="9" t="n">
        <f aca="false">P800*3</f>
        <v>2619.3</v>
      </c>
      <c r="T800" s="9" t="n">
        <f aca="false">P800*2</f>
        <v>1746.2</v>
      </c>
      <c r="U800" s="9"/>
      <c r="V800" s="9" t="n">
        <f aca="false">+R800+S800+T800</f>
        <v>18335.1</v>
      </c>
      <c r="W800" s="20" t="n">
        <f aca="false">V800-T800</f>
        <v>16588.9</v>
      </c>
      <c r="X800" s="43" t="n">
        <f aca="false">V800-S800-T800</f>
        <v>13969.6</v>
      </c>
      <c r="Y800" s="9" t="s">
        <v>313</v>
      </c>
      <c r="Z800" s="20" t="s">
        <v>35</v>
      </c>
      <c r="AA800" s="20" t="s">
        <v>18</v>
      </c>
      <c r="AB800" s="20"/>
      <c r="AC800" s="20"/>
    </row>
    <row r="801" customFormat="false" ht="15.75" hidden="false" customHeight="true" outlineLevel="0" collapsed="false">
      <c r="A801" s="20" t="s">
        <v>315</v>
      </c>
      <c r="B801" s="143" t="s">
        <v>214</v>
      </c>
      <c r="C801" s="6"/>
      <c r="D801" s="9" t="s">
        <v>312</v>
      </c>
      <c r="E801" s="9" t="n">
        <v>5786500</v>
      </c>
      <c r="F801" s="6"/>
      <c r="G801" s="6" t="n">
        <v>19</v>
      </c>
      <c r="H801" s="145" t="s">
        <v>33</v>
      </c>
      <c r="I801" s="6"/>
      <c r="J801" s="6" t="n">
        <v>25</v>
      </c>
      <c r="K801" s="145" t="n">
        <v>0</v>
      </c>
      <c r="L801" s="6" t="n">
        <v>794</v>
      </c>
      <c r="M801" s="9" t="n">
        <f aca="false">G801*0.095</f>
        <v>1.805</v>
      </c>
      <c r="N801" s="9" t="n">
        <f aca="false">L801-M801</f>
        <v>792.195</v>
      </c>
      <c r="O801" s="6" t="n">
        <v>1</v>
      </c>
      <c r="P801" s="9" t="n">
        <f aca="false">N801*O801</f>
        <v>792.195</v>
      </c>
      <c r="Q801" s="9" t="n">
        <v>16</v>
      </c>
      <c r="R801" s="9" t="n">
        <f aca="false">P801*Q801</f>
        <v>12675.12</v>
      </c>
      <c r="S801" s="9" t="n">
        <f aca="false">P801*3</f>
        <v>2376.585</v>
      </c>
      <c r="T801" s="9" t="n">
        <f aca="false">P801*2</f>
        <v>1584.39</v>
      </c>
      <c r="U801" s="9"/>
      <c r="V801" s="9" t="n">
        <f aca="false">+R801+S801+T801</f>
        <v>16636.095</v>
      </c>
      <c r="W801" s="20" t="n">
        <f aca="false">V801-T801</f>
        <v>15051.705</v>
      </c>
      <c r="X801" s="43" t="n">
        <f aca="false">V801-S801-T801</f>
        <v>12675.12</v>
      </c>
      <c r="Y801" s="9" t="s">
        <v>313</v>
      </c>
      <c r="Z801" s="20" t="s">
        <v>35</v>
      </c>
      <c r="AA801" s="20" t="s">
        <v>18</v>
      </c>
      <c r="AB801" s="20"/>
      <c r="AC801" s="20"/>
    </row>
    <row r="802" customFormat="false" ht="15.75" hidden="false" customHeight="true" outlineLevel="0" collapsed="false">
      <c r="A802" s="20" t="s">
        <v>315</v>
      </c>
      <c r="B802" s="143" t="s">
        <v>214</v>
      </c>
      <c r="C802" s="6"/>
      <c r="D802" s="9" t="s">
        <v>312</v>
      </c>
      <c r="E802" s="9" t="n">
        <v>5786501</v>
      </c>
      <c r="F802" s="6"/>
      <c r="G802" s="6" t="n">
        <v>20</v>
      </c>
      <c r="H802" s="145" t="s">
        <v>33</v>
      </c>
      <c r="I802" s="6"/>
      <c r="J802" s="6" t="n">
        <v>25</v>
      </c>
      <c r="K802" s="145" t="n">
        <v>0</v>
      </c>
      <c r="L802" s="6" t="n">
        <v>824</v>
      </c>
      <c r="M802" s="9" t="n">
        <f aca="false">G802*0.095</f>
        <v>1.9</v>
      </c>
      <c r="N802" s="9" t="n">
        <f aca="false">L802-M802</f>
        <v>822.1</v>
      </c>
      <c r="O802" s="6" t="n">
        <v>1</v>
      </c>
      <c r="P802" s="9" t="n">
        <f aca="false">N802*O802</f>
        <v>822.1</v>
      </c>
      <c r="Q802" s="9" t="n">
        <v>16</v>
      </c>
      <c r="R802" s="9" t="n">
        <f aca="false">P802*Q802</f>
        <v>13153.6</v>
      </c>
      <c r="S802" s="9" t="n">
        <f aca="false">P802*3</f>
        <v>2466.3</v>
      </c>
      <c r="T802" s="9" t="n">
        <f aca="false">P802*2</f>
        <v>1644.2</v>
      </c>
      <c r="U802" s="9"/>
      <c r="V802" s="9" t="n">
        <f aca="false">+R802+S802+T802</f>
        <v>17264.1</v>
      </c>
      <c r="W802" s="20" t="n">
        <f aca="false">V802-T802</f>
        <v>15619.9</v>
      </c>
      <c r="X802" s="43" t="n">
        <f aca="false">V802-S802-T802</f>
        <v>13153.6</v>
      </c>
      <c r="Y802" s="9" t="s">
        <v>313</v>
      </c>
      <c r="Z802" s="20" t="s">
        <v>35</v>
      </c>
      <c r="AA802" s="20" t="s">
        <v>18</v>
      </c>
      <c r="AB802" s="20"/>
      <c r="AC802" s="20"/>
    </row>
    <row r="803" customFormat="false" ht="15.75" hidden="false" customHeight="true" outlineLevel="0" collapsed="false">
      <c r="A803" s="20" t="s">
        <v>315</v>
      </c>
      <c r="B803" s="143" t="s">
        <v>214</v>
      </c>
      <c r="C803" s="6"/>
      <c r="D803" s="9" t="s">
        <v>312</v>
      </c>
      <c r="E803" s="9" t="n">
        <v>5786502</v>
      </c>
      <c r="F803" s="6"/>
      <c r="G803" s="6" t="n">
        <v>20</v>
      </c>
      <c r="H803" s="145" t="s">
        <v>33</v>
      </c>
      <c r="I803" s="6"/>
      <c r="J803" s="6" t="n">
        <v>25</v>
      </c>
      <c r="K803" s="145" t="n">
        <v>0</v>
      </c>
      <c r="L803" s="6" t="n">
        <v>881</v>
      </c>
      <c r="M803" s="9" t="n">
        <f aca="false">G803*0.095</f>
        <v>1.9</v>
      </c>
      <c r="N803" s="9" t="n">
        <f aca="false">L803-M803</f>
        <v>879.1</v>
      </c>
      <c r="O803" s="6" t="n">
        <v>1</v>
      </c>
      <c r="P803" s="9" t="n">
        <f aca="false">N803*O803</f>
        <v>879.1</v>
      </c>
      <c r="Q803" s="9" t="n">
        <v>16</v>
      </c>
      <c r="R803" s="9" t="n">
        <f aca="false">P803*Q803</f>
        <v>14065.6</v>
      </c>
      <c r="S803" s="9" t="n">
        <f aca="false">P803*3</f>
        <v>2637.3</v>
      </c>
      <c r="T803" s="9" t="n">
        <f aca="false">P803*2</f>
        <v>1758.2</v>
      </c>
      <c r="U803" s="9"/>
      <c r="V803" s="9" t="n">
        <f aca="false">+R803+S803+T803</f>
        <v>18461.1</v>
      </c>
      <c r="W803" s="20" t="n">
        <f aca="false">V803-T803</f>
        <v>16702.9</v>
      </c>
      <c r="X803" s="43" t="n">
        <f aca="false">V803-S803-T803</f>
        <v>14065.6</v>
      </c>
      <c r="Y803" s="9" t="s">
        <v>313</v>
      </c>
      <c r="Z803" s="20" t="s">
        <v>35</v>
      </c>
      <c r="AA803" s="20" t="s">
        <v>18</v>
      </c>
      <c r="AB803" s="20"/>
      <c r="AC803" s="20"/>
    </row>
    <row r="804" customFormat="false" ht="15.75" hidden="false" customHeight="true" outlineLevel="0" collapsed="false">
      <c r="A804" s="20" t="s">
        <v>315</v>
      </c>
      <c r="B804" s="143" t="s">
        <v>214</v>
      </c>
      <c r="C804" s="6"/>
      <c r="D804" s="9" t="s">
        <v>312</v>
      </c>
      <c r="E804" s="9" t="n">
        <v>5786503</v>
      </c>
      <c r="F804" s="6"/>
      <c r="G804" s="6" t="n">
        <v>20</v>
      </c>
      <c r="H804" s="145" t="s">
        <v>33</v>
      </c>
      <c r="I804" s="6"/>
      <c r="J804" s="6" t="n">
        <v>25</v>
      </c>
      <c r="K804" s="145" t="n">
        <v>0</v>
      </c>
      <c r="L804" s="6" t="n">
        <v>866</v>
      </c>
      <c r="M804" s="9" t="n">
        <f aca="false">G804*0.095</f>
        <v>1.9</v>
      </c>
      <c r="N804" s="9" t="n">
        <f aca="false">L804-M804</f>
        <v>864.1</v>
      </c>
      <c r="O804" s="6" t="n">
        <v>1</v>
      </c>
      <c r="P804" s="9" t="n">
        <f aca="false">N804*O804</f>
        <v>864.1</v>
      </c>
      <c r="Q804" s="9" t="n">
        <v>16</v>
      </c>
      <c r="R804" s="9" t="n">
        <f aca="false">P804*Q804</f>
        <v>13825.6</v>
      </c>
      <c r="S804" s="9" t="n">
        <f aca="false">P804*3</f>
        <v>2592.3</v>
      </c>
      <c r="T804" s="9" t="n">
        <f aca="false">P804*2</f>
        <v>1728.2</v>
      </c>
      <c r="U804" s="9"/>
      <c r="V804" s="9" t="n">
        <f aca="false">+R804+S804+T804</f>
        <v>18146.1</v>
      </c>
      <c r="W804" s="20" t="n">
        <f aca="false">V804-T804</f>
        <v>16417.9</v>
      </c>
      <c r="X804" s="43" t="n">
        <f aca="false">V804-S804-T804</f>
        <v>13825.6</v>
      </c>
      <c r="Y804" s="9" t="s">
        <v>313</v>
      </c>
      <c r="Z804" s="20" t="s">
        <v>35</v>
      </c>
      <c r="AA804" s="20" t="s">
        <v>18</v>
      </c>
      <c r="AB804" s="20"/>
      <c r="AC804" s="20"/>
    </row>
    <row r="805" customFormat="false" ht="15.75" hidden="true" customHeight="true" outlineLevel="0" collapsed="false">
      <c r="A805" s="20" t="s">
        <v>315</v>
      </c>
      <c r="B805" s="143" t="s">
        <v>214</v>
      </c>
      <c r="C805" s="6" t="s">
        <v>419</v>
      </c>
      <c r="D805" s="9"/>
      <c r="E805" s="9" t="n">
        <v>5786504</v>
      </c>
      <c r="F805" s="6"/>
      <c r="G805" s="151" t="n">
        <v>0</v>
      </c>
      <c r="H805" s="9"/>
      <c r="I805" s="6"/>
      <c r="J805" s="151" t="n">
        <v>0</v>
      </c>
      <c r="K805" s="145" t="n">
        <v>0</v>
      </c>
      <c r="L805" s="6"/>
      <c r="M805" s="9" t="n">
        <f aca="false">G805*0.095</f>
        <v>0</v>
      </c>
      <c r="N805" s="9" t="n">
        <f aca="false">L805-M805</f>
        <v>0</v>
      </c>
      <c r="O805" s="6"/>
      <c r="P805" s="9" t="n">
        <f aca="false">N805*O805</f>
        <v>0</v>
      </c>
      <c r="Q805" s="9"/>
      <c r="R805" s="9" t="n">
        <f aca="false">P805*Q805</f>
        <v>0</v>
      </c>
      <c r="S805" s="9" t="n">
        <f aca="false">P805*3</f>
        <v>0</v>
      </c>
      <c r="T805" s="9" t="n">
        <f aca="false">P805*2</f>
        <v>0</v>
      </c>
      <c r="U805" s="9"/>
      <c r="V805" s="9" t="n">
        <f aca="false">+R805+S805+T805</f>
        <v>0</v>
      </c>
      <c r="W805" s="20" t="n">
        <f aca="false">V805-T805</f>
        <v>0</v>
      </c>
      <c r="X805" s="43" t="n">
        <f aca="false">V805-S805-T805</f>
        <v>0</v>
      </c>
      <c r="Y805" s="9"/>
      <c r="Z805" s="20"/>
      <c r="AA805" s="20"/>
      <c r="AB805" s="20"/>
      <c r="AC805" s="20"/>
    </row>
    <row r="806" customFormat="false" ht="15.75" hidden="false" customHeight="true" outlineLevel="0" collapsed="false">
      <c r="A806" s="20" t="s">
        <v>315</v>
      </c>
      <c r="B806" s="143" t="s">
        <v>214</v>
      </c>
      <c r="C806" s="6"/>
      <c r="D806" s="9" t="s">
        <v>312</v>
      </c>
      <c r="E806" s="9" t="n">
        <v>5786505</v>
      </c>
      <c r="F806" s="6"/>
      <c r="G806" s="6" t="n">
        <v>20</v>
      </c>
      <c r="H806" s="145" t="s">
        <v>33</v>
      </c>
      <c r="I806" s="6"/>
      <c r="J806" s="6" t="n">
        <v>25</v>
      </c>
      <c r="K806" s="145" t="n">
        <v>0</v>
      </c>
      <c r="L806" s="6" t="n">
        <v>897</v>
      </c>
      <c r="M806" s="9" t="n">
        <f aca="false">G806*0.095</f>
        <v>1.9</v>
      </c>
      <c r="N806" s="9" t="n">
        <f aca="false">L806-M806</f>
        <v>895.1</v>
      </c>
      <c r="O806" s="6" t="n">
        <v>1</v>
      </c>
      <c r="P806" s="9" t="n">
        <f aca="false">N806*O806</f>
        <v>895.1</v>
      </c>
      <c r="Q806" s="9" t="n">
        <v>16</v>
      </c>
      <c r="R806" s="9" t="n">
        <f aca="false">P806*Q806</f>
        <v>14321.6</v>
      </c>
      <c r="S806" s="9" t="n">
        <f aca="false">P806*3</f>
        <v>2685.3</v>
      </c>
      <c r="T806" s="9" t="n">
        <f aca="false">P806*2</f>
        <v>1790.2</v>
      </c>
      <c r="U806" s="9"/>
      <c r="V806" s="9" t="n">
        <f aca="false">+R806+S806+T806</f>
        <v>18797.1</v>
      </c>
      <c r="W806" s="20" t="n">
        <f aca="false">V806-T806</f>
        <v>17006.9</v>
      </c>
      <c r="X806" s="43" t="n">
        <f aca="false">V806-S806-T806</f>
        <v>14321.6</v>
      </c>
      <c r="Y806" s="9" t="s">
        <v>313</v>
      </c>
      <c r="Z806" s="20" t="s">
        <v>35</v>
      </c>
      <c r="AA806" s="20" t="s">
        <v>18</v>
      </c>
      <c r="AB806" s="20"/>
      <c r="AC806" s="20"/>
    </row>
    <row r="807" customFormat="false" ht="15.75" hidden="false" customHeight="true" outlineLevel="0" collapsed="false">
      <c r="A807" s="20" t="s">
        <v>315</v>
      </c>
      <c r="B807" s="143" t="s">
        <v>214</v>
      </c>
      <c r="C807" s="6"/>
      <c r="D807" s="9" t="s">
        <v>312</v>
      </c>
      <c r="E807" s="9" t="n">
        <v>5786506</v>
      </c>
      <c r="F807" s="6"/>
      <c r="G807" s="6" t="n">
        <v>12</v>
      </c>
      <c r="H807" s="145" t="s">
        <v>33</v>
      </c>
      <c r="I807" s="6"/>
      <c r="J807" s="6" t="n">
        <v>25</v>
      </c>
      <c r="K807" s="145" t="n">
        <v>0</v>
      </c>
      <c r="L807" s="6" t="n">
        <v>532</v>
      </c>
      <c r="M807" s="9" t="n">
        <f aca="false">G807*0.095</f>
        <v>1.14</v>
      </c>
      <c r="N807" s="9" t="n">
        <f aca="false">L807-M807</f>
        <v>530.86</v>
      </c>
      <c r="O807" s="6" t="n">
        <v>1</v>
      </c>
      <c r="P807" s="9" t="n">
        <f aca="false">N807*O807</f>
        <v>530.86</v>
      </c>
      <c r="Q807" s="9" t="n">
        <v>16</v>
      </c>
      <c r="R807" s="9" t="n">
        <f aca="false">P807*Q807</f>
        <v>8493.76</v>
      </c>
      <c r="S807" s="9" t="n">
        <f aca="false">P807*3</f>
        <v>1592.58</v>
      </c>
      <c r="T807" s="9" t="n">
        <f aca="false">P807*2</f>
        <v>1061.72</v>
      </c>
      <c r="U807" s="9"/>
      <c r="V807" s="9" t="n">
        <f aca="false">+R807+S807+T807</f>
        <v>11148.06</v>
      </c>
      <c r="W807" s="20" t="n">
        <f aca="false">V807-T807</f>
        <v>10086.34</v>
      </c>
      <c r="X807" s="43" t="n">
        <f aca="false">V807-S807-T807</f>
        <v>8493.76</v>
      </c>
      <c r="Y807" s="9" t="s">
        <v>313</v>
      </c>
      <c r="Z807" s="20" t="s">
        <v>35</v>
      </c>
      <c r="AA807" s="20" t="s">
        <v>18</v>
      </c>
      <c r="AB807" s="20"/>
      <c r="AC807" s="20"/>
    </row>
    <row r="808" customFormat="false" ht="15.75" hidden="false" customHeight="true" outlineLevel="0" collapsed="false">
      <c r="A808" s="20" t="s">
        <v>315</v>
      </c>
      <c r="B808" s="143" t="s">
        <v>214</v>
      </c>
      <c r="C808" s="6"/>
      <c r="D808" s="9" t="s">
        <v>312</v>
      </c>
      <c r="E808" s="9" t="n">
        <v>5786507</v>
      </c>
      <c r="F808" s="6"/>
      <c r="G808" s="6" t="n">
        <v>19</v>
      </c>
      <c r="H808" s="145" t="s">
        <v>33</v>
      </c>
      <c r="I808" s="6"/>
      <c r="J808" s="6" t="n">
        <v>25</v>
      </c>
      <c r="K808" s="145" t="n">
        <v>0</v>
      </c>
      <c r="L808" s="6" t="n">
        <v>806</v>
      </c>
      <c r="M808" s="9" t="n">
        <f aca="false">G808*0.095</f>
        <v>1.805</v>
      </c>
      <c r="N808" s="9" t="n">
        <f aca="false">L808-M808</f>
        <v>804.195</v>
      </c>
      <c r="O808" s="6" t="n">
        <v>1</v>
      </c>
      <c r="P808" s="9" t="n">
        <f aca="false">N808*O808</f>
        <v>804.195</v>
      </c>
      <c r="Q808" s="9" t="n">
        <v>16</v>
      </c>
      <c r="R808" s="9" t="n">
        <f aca="false">P808*Q808</f>
        <v>12867.12</v>
      </c>
      <c r="S808" s="9" t="n">
        <f aca="false">P808*3</f>
        <v>2412.585</v>
      </c>
      <c r="T808" s="9" t="n">
        <f aca="false">P808*2</f>
        <v>1608.39</v>
      </c>
      <c r="U808" s="9"/>
      <c r="V808" s="9" t="n">
        <f aca="false">+R808+S808+T808</f>
        <v>16888.095</v>
      </c>
      <c r="W808" s="20" t="n">
        <f aca="false">V808-T808</f>
        <v>15279.705</v>
      </c>
      <c r="X808" s="43" t="n">
        <f aca="false">V808-S808-T808</f>
        <v>12867.12</v>
      </c>
      <c r="Y808" s="9" t="s">
        <v>313</v>
      </c>
      <c r="Z808" s="20" t="s">
        <v>35</v>
      </c>
      <c r="AA808" s="20" t="s">
        <v>18</v>
      </c>
      <c r="AB808" s="20"/>
      <c r="AC808" s="20"/>
    </row>
    <row r="809" customFormat="false" ht="15.75" hidden="false" customHeight="true" outlineLevel="0" collapsed="false">
      <c r="A809" s="20" t="s">
        <v>315</v>
      </c>
      <c r="B809" s="143" t="s">
        <v>214</v>
      </c>
      <c r="C809" s="6"/>
      <c r="D809" s="9" t="s">
        <v>312</v>
      </c>
      <c r="E809" s="9" t="n">
        <v>5786508</v>
      </c>
      <c r="F809" s="6"/>
      <c r="G809" s="6" t="n">
        <v>20</v>
      </c>
      <c r="H809" s="145" t="s">
        <v>33</v>
      </c>
      <c r="I809" s="6"/>
      <c r="J809" s="6" t="n">
        <v>25</v>
      </c>
      <c r="K809" s="145" t="n">
        <v>0</v>
      </c>
      <c r="L809" s="6" t="n">
        <v>833</v>
      </c>
      <c r="M809" s="9" t="n">
        <f aca="false">G809*0.095</f>
        <v>1.9</v>
      </c>
      <c r="N809" s="9" t="n">
        <f aca="false">L809-M809</f>
        <v>831.1</v>
      </c>
      <c r="O809" s="6" t="n">
        <v>1</v>
      </c>
      <c r="P809" s="9" t="n">
        <f aca="false">N809*O809</f>
        <v>831.1</v>
      </c>
      <c r="Q809" s="9" t="n">
        <v>16</v>
      </c>
      <c r="R809" s="9" t="n">
        <f aca="false">P809*Q809</f>
        <v>13297.6</v>
      </c>
      <c r="S809" s="9" t="n">
        <f aca="false">P809*3</f>
        <v>2493.3</v>
      </c>
      <c r="T809" s="9" t="n">
        <f aca="false">P809*2</f>
        <v>1662.2</v>
      </c>
      <c r="U809" s="9"/>
      <c r="V809" s="9" t="n">
        <f aca="false">+R809+S809+T809</f>
        <v>17453.1</v>
      </c>
      <c r="W809" s="20" t="n">
        <f aca="false">V809-T809</f>
        <v>15790.9</v>
      </c>
      <c r="X809" s="43" t="n">
        <f aca="false">V809-S809-T809</f>
        <v>13297.6</v>
      </c>
      <c r="Y809" s="9" t="s">
        <v>313</v>
      </c>
      <c r="Z809" s="20" t="s">
        <v>35</v>
      </c>
      <c r="AA809" s="20" t="s">
        <v>18</v>
      </c>
      <c r="AB809" s="20"/>
      <c r="AC809" s="20"/>
    </row>
    <row r="810" customFormat="false" ht="15.75" hidden="false" customHeight="true" outlineLevel="0" collapsed="false">
      <c r="A810" s="20" t="s">
        <v>315</v>
      </c>
      <c r="B810" s="143" t="s">
        <v>214</v>
      </c>
      <c r="C810" s="6"/>
      <c r="D810" s="9" t="s">
        <v>312</v>
      </c>
      <c r="E810" s="9" t="n">
        <v>5786509</v>
      </c>
      <c r="F810" s="6"/>
      <c r="G810" s="6" t="n">
        <v>20</v>
      </c>
      <c r="H810" s="145" t="s">
        <v>33</v>
      </c>
      <c r="I810" s="6"/>
      <c r="J810" s="6" t="n">
        <v>25</v>
      </c>
      <c r="K810" s="145" t="n">
        <v>0</v>
      </c>
      <c r="L810" s="6" t="n">
        <v>853</v>
      </c>
      <c r="M810" s="9" t="n">
        <f aca="false">G810*0.095</f>
        <v>1.9</v>
      </c>
      <c r="N810" s="9" t="n">
        <f aca="false">L810-M810</f>
        <v>851.1</v>
      </c>
      <c r="O810" s="6" t="n">
        <v>1</v>
      </c>
      <c r="P810" s="9" t="n">
        <f aca="false">N810*O810</f>
        <v>851.1</v>
      </c>
      <c r="Q810" s="9" t="n">
        <v>16</v>
      </c>
      <c r="R810" s="9" t="n">
        <f aca="false">P810*Q810</f>
        <v>13617.6</v>
      </c>
      <c r="S810" s="9" t="n">
        <f aca="false">P810*3</f>
        <v>2553.3</v>
      </c>
      <c r="T810" s="9" t="n">
        <f aca="false">P810*2</f>
        <v>1702.2</v>
      </c>
      <c r="U810" s="9"/>
      <c r="V810" s="9" t="n">
        <f aca="false">+R810+S810+T810</f>
        <v>17873.1</v>
      </c>
      <c r="W810" s="20" t="n">
        <f aca="false">V810-T810</f>
        <v>16170.9</v>
      </c>
      <c r="X810" s="43" t="n">
        <f aca="false">V810-S810-T810</f>
        <v>13617.6</v>
      </c>
      <c r="Y810" s="9" t="s">
        <v>313</v>
      </c>
      <c r="Z810" s="20" t="s">
        <v>35</v>
      </c>
      <c r="AA810" s="20" t="s">
        <v>18</v>
      </c>
      <c r="AB810" s="20"/>
      <c r="AC810" s="20"/>
    </row>
    <row r="811" customFormat="false" ht="15.75" hidden="false" customHeight="true" outlineLevel="0" collapsed="false">
      <c r="A811" s="20" t="s">
        <v>315</v>
      </c>
      <c r="B811" s="143" t="s">
        <v>214</v>
      </c>
      <c r="C811" s="6"/>
      <c r="D811" s="9" t="s">
        <v>312</v>
      </c>
      <c r="E811" s="9" t="n">
        <v>5786510</v>
      </c>
      <c r="F811" s="6"/>
      <c r="G811" s="6" t="n">
        <v>15</v>
      </c>
      <c r="H811" s="145" t="s">
        <v>33</v>
      </c>
      <c r="I811" s="6"/>
      <c r="J811" s="6" t="n">
        <v>25</v>
      </c>
      <c r="K811" s="145" t="n">
        <v>0</v>
      </c>
      <c r="L811" s="6" t="n">
        <v>649</v>
      </c>
      <c r="M811" s="9" t="n">
        <f aca="false">G811*0.095</f>
        <v>1.425</v>
      </c>
      <c r="N811" s="9" t="n">
        <f aca="false">L811-M811</f>
        <v>647.575</v>
      </c>
      <c r="O811" s="6" t="n">
        <v>1</v>
      </c>
      <c r="P811" s="9" t="n">
        <f aca="false">N811*O811</f>
        <v>647.575</v>
      </c>
      <c r="Q811" s="9" t="n">
        <v>16</v>
      </c>
      <c r="R811" s="9" t="n">
        <f aca="false">P811*Q811</f>
        <v>10361.2</v>
      </c>
      <c r="S811" s="9" t="n">
        <f aca="false">P811*3</f>
        <v>1942.725</v>
      </c>
      <c r="T811" s="9" t="n">
        <f aca="false">P811*2</f>
        <v>1295.15</v>
      </c>
      <c r="U811" s="9"/>
      <c r="V811" s="9" t="n">
        <f aca="false">+R811+S811+T811</f>
        <v>13599.075</v>
      </c>
      <c r="W811" s="20" t="n">
        <f aca="false">V811-T811</f>
        <v>12303.925</v>
      </c>
      <c r="X811" s="43" t="n">
        <f aca="false">V811-S811-T811</f>
        <v>10361.2</v>
      </c>
      <c r="Y811" s="9" t="s">
        <v>313</v>
      </c>
      <c r="Z811" s="20" t="s">
        <v>35</v>
      </c>
      <c r="AA811" s="20" t="s">
        <v>18</v>
      </c>
      <c r="AB811" s="20"/>
      <c r="AC811" s="20"/>
    </row>
    <row r="812" customFormat="false" ht="15.75" hidden="false" customHeight="true" outlineLevel="0" collapsed="false">
      <c r="A812" s="20" t="s">
        <v>315</v>
      </c>
      <c r="B812" s="143" t="s">
        <v>214</v>
      </c>
      <c r="C812" s="6"/>
      <c r="D812" s="9" t="s">
        <v>312</v>
      </c>
      <c r="E812" s="9" t="n">
        <v>5786511</v>
      </c>
      <c r="F812" s="6"/>
      <c r="G812" s="6" t="n">
        <v>11</v>
      </c>
      <c r="H812" s="145" t="s">
        <v>33</v>
      </c>
      <c r="I812" s="6"/>
      <c r="J812" s="6" t="n">
        <v>25</v>
      </c>
      <c r="K812" s="145" t="n">
        <v>0</v>
      </c>
      <c r="L812" s="6" t="n">
        <v>527</v>
      </c>
      <c r="M812" s="9" t="n">
        <f aca="false">G812*0.095</f>
        <v>1.045</v>
      </c>
      <c r="N812" s="9" t="n">
        <f aca="false">L812-M812</f>
        <v>525.955</v>
      </c>
      <c r="O812" s="6" t="n">
        <v>1</v>
      </c>
      <c r="P812" s="9" t="n">
        <f aca="false">N812*O812</f>
        <v>525.955</v>
      </c>
      <c r="Q812" s="9" t="n">
        <v>16</v>
      </c>
      <c r="R812" s="9" t="n">
        <f aca="false">P812*Q812</f>
        <v>8415.28</v>
      </c>
      <c r="S812" s="9" t="n">
        <f aca="false">P812*3</f>
        <v>1577.865</v>
      </c>
      <c r="T812" s="9" t="n">
        <f aca="false">P812*2</f>
        <v>1051.91</v>
      </c>
      <c r="U812" s="9"/>
      <c r="V812" s="9" t="n">
        <f aca="false">+R812+S812+T812</f>
        <v>11045.055</v>
      </c>
      <c r="W812" s="20" t="n">
        <f aca="false">V812-T812</f>
        <v>9993.145</v>
      </c>
      <c r="X812" s="43" t="n">
        <f aca="false">V812-S812-T812</f>
        <v>8415.28</v>
      </c>
      <c r="Y812" s="9" t="s">
        <v>313</v>
      </c>
      <c r="Z812" s="20" t="s">
        <v>35</v>
      </c>
      <c r="AA812" s="20" t="s">
        <v>18</v>
      </c>
      <c r="AB812" s="20"/>
      <c r="AC812" s="20"/>
    </row>
    <row r="813" customFormat="false" ht="15.75" hidden="true" customHeight="true" outlineLevel="0" collapsed="false">
      <c r="A813" s="20" t="s">
        <v>315</v>
      </c>
      <c r="B813" s="143" t="s">
        <v>214</v>
      </c>
      <c r="C813" s="6"/>
      <c r="D813" s="9" t="s">
        <v>312</v>
      </c>
      <c r="E813" s="9" t="n">
        <v>5786512</v>
      </c>
      <c r="F813" s="6"/>
      <c r="G813" s="6" t="n">
        <v>24</v>
      </c>
      <c r="H813" s="145" t="s">
        <v>122</v>
      </c>
      <c r="I813" s="6"/>
      <c r="J813" s="6" t="n">
        <v>14</v>
      </c>
      <c r="K813" s="145" t="n">
        <v>0</v>
      </c>
      <c r="L813" s="6" t="n">
        <v>995</v>
      </c>
      <c r="M813" s="9" t="n">
        <f aca="false">G813*0.095</f>
        <v>2.28</v>
      </c>
      <c r="N813" s="9" t="n">
        <f aca="false">L813-M813</f>
        <v>992.72</v>
      </c>
      <c r="O813" s="6" t="n">
        <v>1</v>
      </c>
      <c r="P813" s="9" t="n">
        <f aca="false">N813*O813</f>
        <v>992.72</v>
      </c>
      <c r="Q813" s="9" t="n">
        <v>19</v>
      </c>
      <c r="R813" s="9" t="n">
        <f aca="false">P813*Q813</f>
        <v>18861.68</v>
      </c>
      <c r="S813" s="9" t="n">
        <f aca="false">P813*4</f>
        <v>3970.88</v>
      </c>
      <c r="T813" s="9" t="n">
        <f aca="false">P813*2</f>
        <v>1985.44</v>
      </c>
      <c r="U813" s="9"/>
      <c r="V813" s="9" t="n">
        <f aca="false">+R813+S813+T813</f>
        <v>24818</v>
      </c>
      <c r="W813" s="20" t="n">
        <f aca="false">V813-T813</f>
        <v>22832.56</v>
      </c>
      <c r="X813" s="43" t="n">
        <f aca="false">V813-S813-T813</f>
        <v>18861.68</v>
      </c>
      <c r="Y813" s="9" t="s">
        <v>313</v>
      </c>
      <c r="Z813" s="20" t="s">
        <v>35</v>
      </c>
      <c r="AA813" s="20" t="s">
        <v>18</v>
      </c>
      <c r="AB813" s="20"/>
      <c r="AC813" s="20"/>
    </row>
    <row r="814" customFormat="false" ht="15.75" hidden="true" customHeight="true" outlineLevel="0" collapsed="false">
      <c r="A814" s="20" t="s">
        <v>315</v>
      </c>
      <c r="B814" s="143" t="s">
        <v>214</v>
      </c>
      <c r="C814" s="6"/>
      <c r="D814" s="9" t="s">
        <v>312</v>
      </c>
      <c r="E814" s="9" t="n">
        <v>5786513</v>
      </c>
      <c r="F814" s="6"/>
      <c r="G814" s="6" t="n">
        <v>7</v>
      </c>
      <c r="H814" s="145" t="s">
        <v>122</v>
      </c>
      <c r="I814" s="6"/>
      <c r="J814" s="6" t="n">
        <v>14</v>
      </c>
      <c r="K814" s="145" t="n">
        <v>0</v>
      </c>
      <c r="L814" s="6" t="n">
        <v>301</v>
      </c>
      <c r="M814" s="9" t="n">
        <f aca="false">G814*0.095</f>
        <v>0.665</v>
      </c>
      <c r="N814" s="9" t="n">
        <f aca="false">L814-M814</f>
        <v>300.335</v>
      </c>
      <c r="O814" s="6" t="n">
        <v>1</v>
      </c>
      <c r="P814" s="9" t="n">
        <f aca="false">N814*O814</f>
        <v>300.335</v>
      </c>
      <c r="Q814" s="9" t="n">
        <v>19</v>
      </c>
      <c r="R814" s="9" t="n">
        <f aca="false">P814*Q814</f>
        <v>5706.365</v>
      </c>
      <c r="S814" s="9" t="n">
        <f aca="false">P814*4</f>
        <v>1201.34</v>
      </c>
      <c r="T814" s="9" t="n">
        <f aca="false">P814*2</f>
        <v>600.67</v>
      </c>
      <c r="U814" s="9"/>
      <c r="V814" s="9" t="n">
        <f aca="false">+R814+S814+T814</f>
        <v>7508.375</v>
      </c>
      <c r="W814" s="20" t="n">
        <f aca="false">V814-T814</f>
        <v>6907.705</v>
      </c>
      <c r="X814" s="43" t="n">
        <f aca="false">V814-S814-T814</f>
        <v>5706.365</v>
      </c>
      <c r="Y814" s="9" t="s">
        <v>313</v>
      </c>
      <c r="Z814" s="20" t="s">
        <v>35</v>
      </c>
      <c r="AA814" s="20" t="s">
        <v>18</v>
      </c>
      <c r="AB814" s="20"/>
      <c r="AC814" s="20"/>
    </row>
    <row r="815" customFormat="false" ht="15.75" hidden="false" customHeight="true" outlineLevel="0" collapsed="false">
      <c r="A815" s="20" t="s">
        <v>315</v>
      </c>
      <c r="B815" s="143" t="s">
        <v>214</v>
      </c>
      <c r="C815" s="6"/>
      <c r="D815" s="9" t="s">
        <v>312</v>
      </c>
      <c r="E815" s="9" t="n">
        <v>5786514</v>
      </c>
      <c r="F815" s="6"/>
      <c r="G815" s="6" t="n">
        <v>10</v>
      </c>
      <c r="H815" s="145" t="s">
        <v>33</v>
      </c>
      <c r="I815" s="6"/>
      <c r="J815" s="6" t="n">
        <v>22</v>
      </c>
      <c r="K815" s="145" t="n">
        <v>0</v>
      </c>
      <c r="L815" s="6" t="n">
        <v>465</v>
      </c>
      <c r="M815" s="9" t="n">
        <f aca="false">G815*0.095</f>
        <v>0.95</v>
      </c>
      <c r="N815" s="9" t="n">
        <f aca="false">L815-M815</f>
        <v>464.05</v>
      </c>
      <c r="O815" s="6" t="n">
        <v>1.04</v>
      </c>
      <c r="P815" s="9" t="n">
        <f aca="false">N815*O815</f>
        <v>482.612</v>
      </c>
      <c r="Q815" s="9" t="n">
        <v>16</v>
      </c>
      <c r="R815" s="9" t="n">
        <f aca="false">P815*Q815</f>
        <v>7721.792</v>
      </c>
      <c r="S815" s="9" t="n">
        <f aca="false">P815*3</f>
        <v>1447.836</v>
      </c>
      <c r="T815" s="9" t="n">
        <f aca="false">P815*2</f>
        <v>965.224</v>
      </c>
      <c r="U815" s="9"/>
      <c r="V815" s="9" t="n">
        <f aca="false">+R815+S815+T815</f>
        <v>10134.852</v>
      </c>
      <c r="W815" s="20" t="n">
        <f aca="false">V815-T815</f>
        <v>9169.628</v>
      </c>
      <c r="X815" s="43" t="n">
        <f aca="false">V815-S815-T815</f>
        <v>7721.792</v>
      </c>
      <c r="Y815" s="9" t="s">
        <v>313</v>
      </c>
      <c r="Z815" s="20" t="s">
        <v>35</v>
      </c>
      <c r="AA815" s="20" t="s">
        <v>18</v>
      </c>
      <c r="AB815" s="20"/>
      <c r="AC815" s="20"/>
    </row>
    <row r="816" customFormat="false" ht="15.75" hidden="false" customHeight="true" outlineLevel="0" collapsed="false">
      <c r="A816" s="20" t="s">
        <v>315</v>
      </c>
      <c r="B816" s="143" t="s">
        <v>214</v>
      </c>
      <c r="C816" s="6"/>
      <c r="D816" s="9" t="s">
        <v>312</v>
      </c>
      <c r="E816" s="9" t="n">
        <v>5786515</v>
      </c>
      <c r="F816" s="6"/>
      <c r="G816" s="6" t="n">
        <v>10</v>
      </c>
      <c r="H816" s="145" t="s">
        <v>33</v>
      </c>
      <c r="I816" s="6"/>
      <c r="J816" s="6" t="n">
        <v>22</v>
      </c>
      <c r="K816" s="145" t="n">
        <v>0</v>
      </c>
      <c r="L816" s="6" t="n">
        <v>438</v>
      </c>
      <c r="M816" s="9" t="n">
        <f aca="false">G816*0.095</f>
        <v>0.95</v>
      </c>
      <c r="N816" s="9" t="n">
        <f aca="false">L816-M816</f>
        <v>437.05</v>
      </c>
      <c r="O816" s="6" t="n">
        <v>1.04</v>
      </c>
      <c r="P816" s="9" t="n">
        <f aca="false">N816*O816</f>
        <v>454.532</v>
      </c>
      <c r="Q816" s="9" t="n">
        <v>16</v>
      </c>
      <c r="R816" s="9" t="n">
        <f aca="false">P816*Q816</f>
        <v>7272.512</v>
      </c>
      <c r="S816" s="9" t="n">
        <f aca="false">P816*3</f>
        <v>1363.596</v>
      </c>
      <c r="T816" s="9" t="n">
        <f aca="false">P816*2</f>
        <v>909.064</v>
      </c>
      <c r="U816" s="9"/>
      <c r="V816" s="9" t="n">
        <f aca="false">+R816+S816+T816</f>
        <v>9545.172</v>
      </c>
      <c r="W816" s="20" t="n">
        <f aca="false">V816-T816</f>
        <v>8636.108</v>
      </c>
      <c r="X816" s="43" t="n">
        <f aca="false">V816-S816-T816</f>
        <v>7272.512</v>
      </c>
      <c r="Y816" s="9" t="s">
        <v>313</v>
      </c>
      <c r="Z816" s="20" t="s">
        <v>35</v>
      </c>
      <c r="AA816" s="20" t="s">
        <v>18</v>
      </c>
      <c r="AB816" s="20"/>
      <c r="AC816" s="20"/>
    </row>
    <row r="817" customFormat="false" ht="15.75" hidden="false" customHeight="true" outlineLevel="0" collapsed="false">
      <c r="A817" s="20" t="s">
        <v>315</v>
      </c>
      <c r="B817" s="143" t="s">
        <v>214</v>
      </c>
      <c r="C817" s="6"/>
      <c r="D817" s="9" t="s">
        <v>312</v>
      </c>
      <c r="E817" s="9" t="n">
        <v>5786516</v>
      </c>
      <c r="F817" s="6"/>
      <c r="G817" s="6" t="n">
        <v>22</v>
      </c>
      <c r="H817" s="145" t="s">
        <v>33</v>
      </c>
      <c r="I817" s="6"/>
      <c r="J817" s="6" t="n">
        <v>25</v>
      </c>
      <c r="K817" s="145" t="n">
        <v>0</v>
      </c>
      <c r="L817" s="6" t="n">
        <v>998</v>
      </c>
      <c r="M817" s="9" t="n">
        <f aca="false">G817*0.095</f>
        <v>2.09</v>
      </c>
      <c r="N817" s="9" t="n">
        <f aca="false">L817-M817</f>
        <v>995.91</v>
      </c>
      <c r="O817" s="6" t="n">
        <v>1</v>
      </c>
      <c r="P817" s="9" t="n">
        <f aca="false">N817*O817</f>
        <v>995.91</v>
      </c>
      <c r="Q817" s="9" t="n">
        <v>16</v>
      </c>
      <c r="R817" s="9" t="n">
        <f aca="false">P817*Q817</f>
        <v>15934.56</v>
      </c>
      <c r="S817" s="9" t="n">
        <f aca="false">P817*3</f>
        <v>2987.73</v>
      </c>
      <c r="T817" s="9" t="n">
        <f aca="false">P817*2</f>
        <v>1991.82</v>
      </c>
      <c r="U817" s="9"/>
      <c r="V817" s="9" t="n">
        <f aca="false">+R817+S817+T817</f>
        <v>20914.11</v>
      </c>
      <c r="W817" s="20" t="n">
        <f aca="false">V817-T817</f>
        <v>18922.29</v>
      </c>
      <c r="X817" s="43" t="n">
        <f aca="false">V817-S817-T817</f>
        <v>15934.56</v>
      </c>
      <c r="Y817" s="9" t="s">
        <v>313</v>
      </c>
      <c r="Z817" s="20" t="s">
        <v>35</v>
      </c>
      <c r="AA817" s="20" t="s">
        <v>18</v>
      </c>
      <c r="AB817" s="20"/>
      <c r="AC817" s="20"/>
    </row>
    <row r="818" customFormat="false" ht="15.75" hidden="false" customHeight="true" outlineLevel="0" collapsed="false">
      <c r="A818" s="20" t="s">
        <v>315</v>
      </c>
      <c r="B818" s="143" t="s">
        <v>214</v>
      </c>
      <c r="C818" s="6"/>
      <c r="D818" s="9" t="s">
        <v>312</v>
      </c>
      <c r="E818" s="9" t="n">
        <v>5786517</v>
      </c>
      <c r="F818" s="6"/>
      <c r="G818" s="6" t="n">
        <v>21</v>
      </c>
      <c r="H818" s="145" t="s">
        <v>33</v>
      </c>
      <c r="I818" s="6"/>
      <c r="J818" s="6" t="n">
        <v>25</v>
      </c>
      <c r="K818" s="145" t="n">
        <v>0</v>
      </c>
      <c r="L818" s="6" t="n">
        <v>955</v>
      </c>
      <c r="M818" s="9" t="n">
        <f aca="false">G818*0.095</f>
        <v>1.995</v>
      </c>
      <c r="N818" s="9" t="n">
        <f aca="false">L818-M818</f>
        <v>953.005</v>
      </c>
      <c r="O818" s="6" t="n">
        <v>1</v>
      </c>
      <c r="P818" s="9" t="n">
        <f aca="false">N818*O818</f>
        <v>953.005</v>
      </c>
      <c r="Q818" s="9" t="n">
        <v>16</v>
      </c>
      <c r="R818" s="9" t="n">
        <f aca="false">P818*Q818</f>
        <v>15248.08</v>
      </c>
      <c r="S818" s="9" t="n">
        <f aca="false">P818*3</f>
        <v>2859.015</v>
      </c>
      <c r="T818" s="9" t="n">
        <f aca="false">P818*2</f>
        <v>1906.01</v>
      </c>
      <c r="U818" s="9"/>
      <c r="V818" s="9" t="n">
        <f aca="false">+R818+S818+T818</f>
        <v>20013.105</v>
      </c>
      <c r="W818" s="20" t="n">
        <f aca="false">V818-T818</f>
        <v>18107.095</v>
      </c>
      <c r="X818" s="43" t="n">
        <f aca="false">V818-S818-T818</f>
        <v>15248.08</v>
      </c>
      <c r="Y818" s="9" t="s">
        <v>313</v>
      </c>
      <c r="Z818" s="20" t="s">
        <v>35</v>
      </c>
      <c r="AA818" s="20" t="s">
        <v>18</v>
      </c>
      <c r="AB818" s="20"/>
      <c r="AC818" s="20"/>
    </row>
    <row r="819" customFormat="false" ht="15.75" hidden="false" customHeight="true" outlineLevel="0" collapsed="false">
      <c r="A819" s="20" t="s">
        <v>315</v>
      </c>
      <c r="B819" s="143" t="s">
        <v>214</v>
      </c>
      <c r="C819" s="6"/>
      <c r="D819" s="9" t="s">
        <v>312</v>
      </c>
      <c r="E819" s="9" t="n">
        <v>5786518</v>
      </c>
      <c r="F819" s="6"/>
      <c r="G819" s="6" t="n">
        <v>12</v>
      </c>
      <c r="H819" s="145" t="s">
        <v>33</v>
      </c>
      <c r="I819" s="6"/>
      <c r="J819" s="6" t="n">
        <v>25</v>
      </c>
      <c r="K819" s="145" t="n">
        <v>0</v>
      </c>
      <c r="L819" s="6" t="n">
        <v>540</v>
      </c>
      <c r="M819" s="9" t="n">
        <f aca="false">G819*0.095</f>
        <v>1.14</v>
      </c>
      <c r="N819" s="9" t="n">
        <f aca="false">L819-M819</f>
        <v>538.86</v>
      </c>
      <c r="O819" s="6" t="n">
        <v>1</v>
      </c>
      <c r="P819" s="9" t="n">
        <f aca="false">N819*O819</f>
        <v>538.86</v>
      </c>
      <c r="Q819" s="9" t="n">
        <v>16</v>
      </c>
      <c r="R819" s="9" t="n">
        <f aca="false">P819*Q819</f>
        <v>8621.76</v>
      </c>
      <c r="S819" s="9" t="n">
        <f aca="false">P819*3</f>
        <v>1616.58</v>
      </c>
      <c r="T819" s="9" t="n">
        <f aca="false">P819*2</f>
        <v>1077.72</v>
      </c>
      <c r="U819" s="9"/>
      <c r="V819" s="9" t="n">
        <f aca="false">+R819+S819+T819</f>
        <v>11316.06</v>
      </c>
      <c r="W819" s="20" t="n">
        <f aca="false">V819-T819</f>
        <v>10238.34</v>
      </c>
      <c r="X819" s="43" t="n">
        <f aca="false">V819-S819-T819</f>
        <v>8621.76</v>
      </c>
      <c r="Y819" s="9" t="s">
        <v>313</v>
      </c>
      <c r="Z819" s="20" t="s">
        <v>35</v>
      </c>
      <c r="AA819" s="20" t="s">
        <v>18</v>
      </c>
      <c r="AB819" s="20"/>
      <c r="AC819" s="20"/>
    </row>
    <row r="820" customFormat="false" ht="15.75" hidden="false" customHeight="true" outlineLevel="0" collapsed="false">
      <c r="A820" s="20" t="s">
        <v>315</v>
      </c>
      <c r="B820" s="143" t="s">
        <v>214</v>
      </c>
      <c r="C820" s="6"/>
      <c r="D820" s="9" t="s">
        <v>312</v>
      </c>
      <c r="E820" s="9" t="n">
        <v>5786519</v>
      </c>
      <c r="F820" s="6"/>
      <c r="G820" s="6" t="n">
        <v>20</v>
      </c>
      <c r="H820" s="145" t="s">
        <v>33</v>
      </c>
      <c r="I820" s="6"/>
      <c r="J820" s="6" t="n">
        <v>24.2</v>
      </c>
      <c r="K820" s="145" t="n">
        <v>0</v>
      </c>
      <c r="L820" s="6" t="n">
        <v>883</v>
      </c>
      <c r="M820" s="9" t="n">
        <f aca="false">G820*0.095</f>
        <v>1.9</v>
      </c>
      <c r="N820" s="9" t="n">
        <f aca="false">L820-M820</f>
        <v>881.1</v>
      </c>
      <c r="O820" s="6" t="n">
        <v>1.01</v>
      </c>
      <c r="P820" s="9" t="n">
        <f aca="false">N820*O820</f>
        <v>889.911</v>
      </c>
      <c r="Q820" s="9" t="n">
        <v>16</v>
      </c>
      <c r="R820" s="9" t="n">
        <f aca="false">P820*Q820</f>
        <v>14238.576</v>
      </c>
      <c r="S820" s="9" t="n">
        <f aca="false">P820*3</f>
        <v>2669.733</v>
      </c>
      <c r="T820" s="9" t="n">
        <f aca="false">P820*2</f>
        <v>1779.822</v>
      </c>
      <c r="U820" s="9"/>
      <c r="V820" s="9" t="n">
        <f aca="false">+R820+S820+T820</f>
        <v>18688.131</v>
      </c>
      <c r="W820" s="20" t="n">
        <f aca="false">V820-T820</f>
        <v>16908.309</v>
      </c>
      <c r="X820" s="43" t="n">
        <f aca="false">V820-S820-T820</f>
        <v>14238.576</v>
      </c>
      <c r="Y820" s="9" t="s">
        <v>313</v>
      </c>
      <c r="Z820" s="20" t="s">
        <v>35</v>
      </c>
      <c r="AA820" s="20" t="s">
        <v>18</v>
      </c>
      <c r="AB820" s="20"/>
      <c r="AC820" s="20"/>
    </row>
    <row r="821" customFormat="false" ht="15.75" hidden="false" customHeight="true" outlineLevel="0" collapsed="false">
      <c r="A821" s="20" t="s">
        <v>315</v>
      </c>
      <c r="B821" s="143" t="s">
        <v>214</v>
      </c>
      <c r="C821" s="6"/>
      <c r="D821" s="9" t="s">
        <v>312</v>
      </c>
      <c r="E821" s="9" t="n">
        <v>5786520</v>
      </c>
      <c r="F821" s="6"/>
      <c r="G821" s="6" t="n">
        <v>20</v>
      </c>
      <c r="H821" s="145" t="s">
        <v>33</v>
      </c>
      <c r="I821" s="6"/>
      <c r="J821" s="6" t="n">
        <v>24.5</v>
      </c>
      <c r="K821" s="145" t="n">
        <v>0</v>
      </c>
      <c r="L821" s="6" t="n">
        <v>887</v>
      </c>
      <c r="M821" s="9" t="n">
        <f aca="false">G821*0.095</f>
        <v>1.9</v>
      </c>
      <c r="N821" s="9" t="n">
        <f aca="false">L821-M821</f>
        <v>885.1</v>
      </c>
      <c r="O821" s="6" t="n">
        <v>1.006</v>
      </c>
      <c r="P821" s="9" t="n">
        <f aca="false">N821*O821</f>
        <v>890.4106</v>
      </c>
      <c r="Q821" s="9" t="n">
        <v>16</v>
      </c>
      <c r="R821" s="9" t="n">
        <f aca="false">P821*Q821</f>
        <v>14246.5696</v>
      </c>
      <c r="S821" s="9" t="n">
        <f aca="false">P821*3</f>
        <v>2671.2318</v>
      </c>
      <c r="T821" s="9" t="n">
        <f aca="false">P821*2</f>
        <v>1780.8212</v>
      </c>
      <c r="U821" s="9"/>
      <c r="V821" s="9" t="n">
        <f aca="false">+R821+S821+T821</f>
        <v>18698.6226</v>
      </c>
      <c r="W821" s="20" t="n">
        <f aca="false">V821-T821</f>
        <v>16917.8014</v>
      </c>
      <c r="X821" s="43" t="n">
        <f aca="false">V821-S821-T821</f>
        <v>14246.5696</v>
      </c>
      <c r="Y821" s="9" t="s">
        <v>313</v>
      </c>
      <c r="Z821" s="20" t="s">
        <v>35</v>
      </c>
      <c r="AA821" s="20" t="s">
        <v>18</v>
      </c>
      <c r="AB821" s="20"/>
      <c r="AC821" s="20"/>
    </row>
    <row r="822" customFormat="false" ht="15.75" hidden="false" customHeight="true" outlineLevel="0" collapsed="false">
      <c r="A822" s="20" t="s">
        <v>315</v>
      </c>
      <c r="B822" s="143" t="s">
        <v>214</v>
      </c>
      <c r="C822" s="6"/>
      <c r="D822" s="9" t="s">
        <v>312</v>
      </c>
      <c r="E822" s="9" t="n">
        <v>5786521</v>
      </c>
      <c r="F822" s="6"/>
      <c r="G822" s="6" t="n">
        <v>20</v>
      </c>
      <c r="H822" s="145" t="s">
        <v>33</v>
      </c>
      <c r="I822" s="6"/>
      <c r="J822" s="6" t="n">
        <v>25</v>
      </c>
      <c r="K822" s="145" t="n">
        <v>0</v>
      </c>
      <c r="L822" s="6" t="n">
        <v>876</v>
      </c>
      <c r="M822" s="9" t="n">
        <f aca="false">G822*0.095</f>
        <v>1.9</v>
      </c>
      <c r="N822" s="9" t="n">
        <f aca="false">L822-M822</f>
        <v>874.1</v>
      </c>
      <c r="O822" s="6" t="n">
        <v>1</v>
      </c>
      <c r="P822" s="9" t="n">
        <f aca="false">N822*O822</f>
        <v>874.1</v>
      </c>
      <c r="Q822" s="9" t="n">
        <v>16</v>
      </c>
      <c r="R822" s="9" t="n">
        <f aca="false">P822*Q822</f>
        <v>13985.6</v>
      </c>
      <c r="S822" s="9" t="n">
        <f aca="false">P822*3</f>
        <v>2622.3</v>
      </c>
      <c r="T822" s="9" t="n">
        <f aca="false">P822*2</f>
        <v>1748.2</v>
      </c>
      <c r="U822" s="9"/>
      <c r="V822" s="9" t="n">
        <f aca="false">+R822+S822+T822</f>
        <v>18356.1</v>
      </c>
      <c r="W822" s="20" t="n">
        <f aca="false">V822-T822</f>
        <v>16607.9</v>
      </c>
      <c r="X822" s="43" t="n">
        <f aca="false">V822-S822-T822</f>
        <v>13985.6</v>
      </c>
      <c r="Y822" s="9" t="s">
        <v>313</v>
      </c>
      <c r="Z822" s="20" t="s">
        <v>35</v>
      </c>
      <c r="AA822" s="20" t="s">
        <v>18</v>
      </c>
      <c r="AB822" s="20"/>
      <c r="AC822" s="20"/>
    </row>
    <row r="823" customFormat="false" ht="15.75" hidden="false" customHeight="true" outlineLevel="0" collapsed="false">
      <c r="A823" s="20" t="s">
        <v>315</v>
      </c>
      <c r="B823" s="143" t="s">
        <v>214</v>
      </c>
      <c r="C823" s="6"/>
      <c r="D823" s="9" t="s">
        <v>312</v>
      </c>
      <c r="E823" s="9" t="n">
        <v>5786522</v>
      </c>
      <c r="F823" s="6"/>
      <c r="G823" s="6" t="n">
        <v>20</v>
      </c>
      <c r="H823" s="145" t="s">
        <v>33</v>
      </c>
      <c r="I823" s="6"/>
      <c r="J823" s="6" t="n">
        <v>24.8</v>
      </c>
      <c r="K823" s="145" t="n">
        <v>0</v>
      </c>
      <c r="L823" s="6" t="n">
        <v>879</v>
      </c>
      <c r="M823" s="9" t="n">
        <f aca="false">G823*0.095</f>
        <v>1.9</v>
      </c>
      <c r="N823" s="9" t="n">
        <f aca="false">L823-M823</f>
        <v>877.1</v>
      </c>
      <c r="O823" s="6" t="n">
        <v>1.002</v>
      </c>
      <c r="P823" s="9" t="n">
        <f aca="false">N823*O823</f>
        <v>878.8542</v>
      </c>
      <c r="Q823" s="9" t="n">
        <v>16</v>
      </c>
      <c r="R823" s="9" t="n">
        <f aca="false">P823*Q823</f>
        <v>14061.6672</v>
      </c>
      <c r="S823" s="9" t="n">
        <f aca="false">P823*3</f>
        <v>2636.5626</v>
      </c>
      <c r="T823" s="9" t="n">
        <f aca="false">P823*2</f>
        <v>1757.7084</v>
      </c>
      <c r="U823" s="9"/>
      <c r="V823" s="9" t="n">
        <f aca="false">+R823+S823+T823</f>
        <v>18455.9382</v>
      </c>
      <c r="W823" s="20" t="n">
        <f aca="false">V823-T823</f>
        <v>16698.2298</v>
      </c>
      <c r="X823" s="43" t="n">
        <f aca="false">V823-S823-T823</f>
        <v>14061.6672</v>
      </c>
      <c r="Y823" s="9" t="s">
        <v>313</v>
      </c>
      <c r="Z823" s="20" t="s">
        <v>35</v>
      </c>
      <c r="AA823" s="20" t="s">
        <v>18</v>
      </c>
      <c r="AB823" s="20"/>
      <c r="AC823" s="20"/>
    </row>
    <row r="824" customFormat="false" ht="15.75" hidden="false" customHeight="true" outlineLevel="0" collapsed="false">
      <c r="A824" s="20" t="s">
        <v>315</v>
      </c>
      <c r="B824" s="143" t="s">
        <v>214</v>
      </c>
      <c r="C824" s="6"/>
      <c r="D824" s="9" t="s">
        <v>312</v>
      </c>
      <c r="E824" s="9" t="n">
        <v>5786523</v>
      </c>
      <c r="F824" s="6"/>
      <c r="G824" s="6" t="n">
        <v>20</v>
      </c>
      <c r="H824" s="145" t="s">
        <v>33</v>
      </c>
      <c r="I824" s="6"/>
      <c r="J824" s="6" t="n">
        <v>25</v>
      </c>
      <c r="K824" s="145" t="n">
        <v>0</v>
      </c>
      <c r="L824" s="6" t="n">
        <v>906</v>
      </c>
      <c r="M824" s="9" t="n">
        <f aca="false">G824*0.095</f>
        <v>1.9</v>
      </c>
      <c r="N824" s="9" t="n">
        <f aca="false">L824-M824</f>
        <v>904.1</v>
      </c>
      <c r="O824" s="6" t="n">
        <v>1</v>
      </c>
      <c r="P824" s="9" t="n">
        <f aca="false">N824*O824</f>
        <v>904.1</v>
      </c>
      <c r="Q824" s="9" t="n">
        <v>16</v>
      </c>
      <c r="R824" s="9" t="n">
        <f aca="false">P824*Q824</f>
        <v>14465.6</v>
      </c>
      <c r="S824" s="9" t="n">
        <f aca="false">P824*3</f>
        <v>2712.3</v>
      </c>
      <c r="T824" s="9" t="n">
        <f aca="false">P824*2</f>
        <v>1808.2</v>
      </c>
      <c r="U824" s="9"/>
      <c r="V824" s="9" t="n">
        <f aca="false">+R824+S824+T824</f>
        <v>18986.1</v>
      </c>
      <c r="W824" s="20" t="n">
        <f aca="false">V824-T824</f>
        <v>17177.9</v>
      </c>
      <c r="X824" s="43" t="n">
        <f aca="false">V824-S824-T824</f>
        <v>14465.6</v>
      </c>
      <c r="Y824" s="9" t="s">
        <v>313</v>
      </c>
      <c r="Z824" s="20" t="s">
        <v>35</v>
      </c>
      <c r="AA824" s="20" t="s">
        <v>18</v>
      </c>
      <c r="AB824" s="20"/>
      <c r="AC824" s="20"/>
    </row>
    <row r="825" customFormat="false" ht="15.75" hidden="false" customHeight="true" outlineLevel="0" collapsed="false">
      <c r="A825" s="20" t="s">
        <v>315</v>
      </c>
      <c r="B825" s="143" t="s">
        <v>214</v>
      </c>
      <c r="C825" s="6"/>
      <c r="D825" s="9" t="s">
        <v>312</v>
      </c>
      <c r="E825" s="9" t="n">
        <v>5786524</v>
      </c>
      <c r="F825" s="6"/>
      <c r="G825" s="6" t="n">
        <v>4</v>
      </c>
      <c r="H825" s="145" t="s">
        <v>33</v>
      </c>
      <c r="I825" s="6"/>
      <c r="J825" s="6" t="n">
        <v>25</v>
      </c>
      <c r="K825" s="145" t="n">
        <v>0</v>
      </c>
      <c r="L825" s="6" t="n">
        <v>162</v>
      </c>
      <c r="M825" s="9" t="n">
        <f aca="false">G825*0.095</f>
        <v>0.38</v>
      </c>
      <c r="N825" s="9" t="n">
        <f aca="false">L825-M825</f>
        <v>161.62</v>
      </c>
      <c r="O825" s="6" t="n">
        <v>1</v>
      </c>
      <c r="P825" s="9" t="n">
        <f aca="false">N825*O825</f>
        <v>161.62</v>
      </c>
      <c r="Q825" s="9" t="n">
        <v>16</v>
      </c>
      <c r="R825" s="9" t="n">
        <f aca="false">P825*Q825</f>
        <v>2585.92</v>
      </c>
      <c r="S825" s="9" t="n">
        <f aca="false">P825*3</f>
        <v>484.86</v>
      </c>
      <c r="T825" s="9" t="n">
        <f aca="false">P825*2</f>
        <v>323.24</v>
      </c>
      <c r="U825" s="9"/>
      <c r="V825" s="9" t="n">
        <f aca="false">+R825+S825+T825</f>
        <v>3394.02</v>
      </c>
      <c r="W825" s="20" t="n">
        <f aca="false">V825-T825</f>
        <v>3070.78</v>
      </c>
      <c r="X825" s="43" t="n">
        <f aca="false">V825-S825-T825</f>
        <v>2585.92</v>
      </c>
      <c r="Y825" s="9" t="s">
        <v>313</v>
      </c>
      <c r="Z825" s="20" t="s">
        <v>35</v>
      </c>
      <c r="AA825" s="20" t="s">
        <v>18</v>
      </c>
      <c r="AB825" s="20"/>
      <c r="AC825" s="20"/>
    </row>
    <row r="826" customFormat="false" ht="15.75" hidden="false" customHeight="true" outlineLevel="0" collapsed="false">
      <c r="A826" s="20" t="s">
        <v>315</v>
      </c>
      <c r="B826" s="143" t="s">
        <v>214</v>
      </c>
      <c r="C826" s="6"/>
      <c r="D826" s="9" t="s">
        <v>312</v>
      </c>
      <c r="E826" s="9" t="n">
        <v>5786525</v>
      </c>
      <c r="F826" s="6"/>
      <c r="G826" s="6" t="n">
        <v>20</v>
      </c>
      <c r="H826" s="145" t="s">
        <v>33</v>
      </c>
      <c r="I826" s="6"/>
      <c r="J826" s="6" t="n">
        <v>25</v>
      </c>
      <c r="K826" s="145" t="n">
        <v>0</v>
      </c>
      <c r="L826" s="6" t="n">
        <v>910</v>
      </c>
      <c r="M826" s="9" t="n">
        <f aca="false">G826*0.095</f>
        <v>1.9</v>
      </c>
      <c r="N826" s="9" t="n">
        <f aca="false">L826-M826</f>
        <v>908.1</v>
      </c>
      <c r="O826" s="6" t="n">
        <v>1</v>
      </c>
      <c r="P826" s="9" t="n">
        <f aca="false">N826*O826</f>
        <v>908.1</v>
      </c>
      <c r="Q826" s="9" t="n">
        <v>16</v>
      </c>
      <c r="R826" s="9" t="n">
        <f aca="false">P826*Q826</f>
        <v>14529.6</v>
      </c>
      <c r="S826" s="9" t="n">
        <f aca="false">P826*3</f>
        <v>2724.3</v>
      </c>
      <c r="T826" s="9" t="n">
        <f aca="false">P826*2</f>
        <v>1816.2</v>
      </c>
      <c r="U826" s="9"/>
      <c r="V826" s="9" t="n">
        <f aca="false">+R826+S826+T826</f>
        <v>19070.1</v>
      </c>
      <c r="W826" s="20" t="n">
        <f aca="false">V826-T826</f>
        <v>17253.9</v>
      </c>
      <c r="X826" s="43" t="n">
        <f aca="false">V826-S826-T826</f>
        <v>14529.6</v>
      </c>
      <c r="Y826" s="9" t="s">
        <v>313</v>
      </c>
      <c r="Z826" s="20" t="s">
        <v>35</v>
      </c>
      <c r="AA826" s="20" t="s">
        <v>18</v>
      </c>
      <c r="AB826" s="20"/>
      <c r="AC826" s="20"/>
    </row>
    <row r="827" customFormat="false" ht="15.75" hidden="false" customHeight="true" outlineLevel="0" collapsed="false">
      <c r="A827" s="20" t="s">
        <v>29</v>
      </c>
      <c r="B827" s="143" t="s">
        <v>211</v>
      </c>
      <c r="C827" s="6" t="s">
        <v>686</v>
      </c>
      <c r="D827" s="146" t="s">
        <v>328</v>
      </c>
      <c r="E827" s="6" t="n">
        <v>5789865</v>
      </c>
      <c r="F827" s="8" t="n">
        <v>11954776</v>
      </c>
      <c r="G827" s="8" t="n">
        <v>50</v>
      </c>
      <c r="H827" s="145" t="s">
        <v>33</v>
      </c>
      <c r="I827" s="169"/>
      <c r="J827" s="169" t="n">
        <v>22</v>
      </c>
      <c r="K827" s="145" t="n">
        <v>93</v>
      </c>
      <c r="L827" s="8" t="n">
        <v>2403</v>
      </c>
      <c r="M827" s="149" t="n">
        <f aca="false">+G827*0.095</f>
        <v>4.75</v>
      </c>
      <c r="N827" s="149" t="n">
        <f aca="false">+L827-M827</f>
        <v>2398.25</v>
      </c>
      <c r="O827" s="149" t="n">
        <v>1.04</v>
      </c>
      <c r="P827" s="149" t="n">
        <f aca="false">+N827*O827</f>
        <v>2494.18</v>
      </c>
      <c r="Q827" s="149" t="n">
        <v>16</v>
      </c>
      <c r="R827" s="149" t="n">
        <f aca="false">+P827*Q827</f>
        <v>39906.88</v>
      </c>
      <c r="S827" s="149" t="n">
        <f aca="false">+P827*3</f>
        <v>7482.54</v>
      </c>
      <c r="T827" s="149"/>
      <c r="U827" s="149"/>
      <c r="V827" s="6" t="n">
        <f aca="false">+R827+S827+T827</f>
        <v>47389.42</v>
      </c>
      <c r="W827" s="20" t="n">
        <f aca="false">V827-T827</f>
        <v>47389.42</v>
      </c>
      <c r="X827" s="43" t="n">
        <f aca="false">V827-S827-T827</f>
        <v>39906.88</v>
      </c>
      <c r="Y827" s="6" t="s">
        <v>328</v>
      </c>
      <c r="Z827" s="20" t="s">
        <v>35</v>
      </c>
      <c r="AA827" s="20" t="s">
        <v>18</v>
      </c>
    </row>
    <row r="828" customFormat="false" ht="15.75" hidden="true" customHeight="true" outlineLevel="0" collapsed="false">
      <c r="A828" s="20" t="s">
        <v>29</v>
      </c>
      <c r="B828" s="143" t="s">
        <v>211</v>
      </c>
      <c r="C828" s="6" t="s">
        <v>687</v>
      </c>
      <c r="D828" s="146" t="s">
        <v>328</v>
      </c>
      <c r="E828" s="6" t="n">
        <v>5789866</v>
      </c>
      <c r="F828" s="8" t="n">
        <v>11954777</v>
      </c>
      <c r="G828" s="8" t="n">
        <v>140</v>
      </c>
      <c r="H828" s="145" t="s">
        <v>122</v>
      </c>
      <c r="I828" s="169"/>
      <c r="J828" s="147" t="n">
        <v>14</v>
      </c>
      <c r="K828" s="145" t="n">
        <v>91</v>
      </c>
      <c r="L828" s="8" t="n">
        <v>6800</v>
      </c>
      <c r="M828" s="149" t="n">
        <f aca="false">+G828*0.095</f>
        <v>13.3</v>
      </c>
      <c r="N828" s="149" t="n">
        <f aca="false">+L828-M828</f>
        <v>6786.7</v>
      </c>
      <c r="O828" s="149" t="n">
        <v>1</v>
      </c>
      <c r="P828" s="149" t="n">
        <f aca="false">+N828*O828</f>
        <v>6786.7</v>
      </c>
      <c r="Q828" s="149" t="n">
        <v>19</v>
      </c>
      <c r="R828" s="149" t="n">
        <f aca="false">+P828*Q828</f>
        <v>128947.3</v>
      </c>
      <c r="S828" s="149" t="n">
        <f aca="false">+P828*4</f>
        <v>27146.8</v>
      </c>
      <c r="T828" s="149"/>
      <c r="U828" s="149"/>
      <c r="V828" s="6" t="n">
        <f aca="false">+R828+S828+T828</f>
        <v>156094.1</v>
      </c>
      <c r="W828" s="20" t="n">
        <f aca="false">V828-T828</f>
        <v>156094.1</v>
      </c>
      <c r="X828" s="43" t="n">
        <f aca="false">V828-S828-T828</f>
        <v>128947.3</v>
      </c>
      <c r="Y828" s="6" t="s">
        <v>328</v>
      </c>
      <c r="Z828" s="20" t="s">
        <v>35</v>
      </c>
      <c r="AA828" s="20" t="s">
        <v>18</v>
      </c>
    </row>
    <row r="829" customFormat="false" ht="15.75" hidden="true" customHeight="true" outlineLevel="0" collapsed="false">
      <c r="A829" s="20" t="s">
        <v>29</v>
      </c>
      <c r="B829" s="143" t="s">
        <v>211</v>
      </c>
      <c r="C829" s="6" t="s">
        <v>688</v>
      </c>
      <c r="D829" s="146" t="s">
        <v>328</v>
      </c>
      <c r="E829" s="6" t="n">
        <v>5789867</v>
      </c>
      <c r="F829" s="8" t="n">
        <v>11954778</v>
      </c>
      <c r="G829" s="8" t="n">
        <v>147</v>
      </c>
      <c r="H829" s="145" t="s">
        <v>122</v>
      </c>
      <c r="I829" s="169"/>
      <c r="J829" s="147" t="n">
        <v>14</v>
      </c>
      <c r="K829" s="145" t="n">
        <v>92</v>
      </c>
      <c r="L829" s="8" t="n">
        <v>7107</v>
      </c>
      <c r="M829" s="149" t="n">
        <f aca="false">+G829*0.095</f>
        <v>13.965</v>
      </c>
      <c r="N829" s="149" t="n">
        <f aca="false">+L829-M829</f>
        <v>7093.035</v>
      </c>
      <c r="O829" s="149" t="n">
        <v>1</v>
      </c>
      <c r="P829" s="149" t="n">
        <f aca="false">+N829*O829</f>
        <v>7093.035</v>
      </c>
      <c r="Q829" s="149" t="n">
        <v>19</v>
      </c>
      <c r="R829" s="149" t="n">
        <f aca="false">+P829*Q829</f>
        <v>134767.665</v>
      </c>
      <c r="S829" s="149" t="n">
        <f aca="false">+P829*4</f>
        <v>28372.14</v>
      </c>
      <c r="T829" s="149"/>
      <c r="U829" s="149"/>
      <c r="V829" s="6" t="n">
        <f aca="false">+R829+S829+T829</f>
        <v>163139.805</v>
      </c>
      <c r="W829" s="20" t="n">
        <f aca="false">V829-T829</f>
        <v>163139.805</v>
      </c>
      <c r="X829" s="43" t="n">
        <f aca="false">V829-S829-T829</f>
        <v>134767.665</v>
      </c>
      <c r="Y829" s="6" t="s">
        <v>328</v>
      </c>
      <c r="Z829" s="20" t="s">
        <v>35</v>
      </c>
      <c r="AA829" s="20" t="s">
        <v>18</v>
      </c>
    </row>
    <row r="830" customFormat="false" ht="15.75" hidden="false" customHeight="true" outlineLevel="0" collapsed="false">
      <c r="A830" s="20" t="s">
        <v>29</v>
      </c>
      <c r="B830" s="143" t="s">
        <v>211</v>
      </c>
      <c r="C830" s="6" t="s">
        <v>689</v>
      </c>
      <c r="D830" s="146" t="s">
        <v>328</v>
      </c>
      <c r="E830" s="6" t="n">
        <v>5789868</v>
      </c>
      <c r="F830" s="8" t="n">
        <v>11954779</v>
      </c>
      <c r="G830" s="8" t="n">
        <v>47</v>
      </c>
      <c r="H830" s="145" t="s">
        <v>33</v>
      </c>
      <c r="I830" s="169"/>
      <c r="J830" s="169" t="n">
        <v>22</v>
      </c>
      <c r="K830" s="145" t="n">
        <v>93</v>
      </c>
      <c r="L830" s="8" t="n">
        <v>2375</v>
      </c>
      <c r="M830" s="149" t="n">
        <f aca="false">+G830*0.095</f>
        <v>4.465</v>
      </c>
      <c r="N830" s="149" t="n">
        <f aca="false">+L830-M830</f>
        <v>2370.535</v>
      </c>
      <c r="O830" s="149" t="n">
        <v>1.04</v>
      </c>
      <c r="P830" s="149" t="n">
        <f aca="false">+N830*O830</f>
        <v>2465.3564</v>
      </c>
      <c r="Q830" s="149" t="n">
        <v>16</v>
      </c>
      <c r="R830" s="149" t="n">
        <f aca="false">+P830*Q830</f>
        <v>39445.7024</v>
      </c>
      <c r="S830" s="149" t="n">
        <f aca="false">+P830*3</f>
        <v>7396.0692</v>
      </c>
      <c r="T830" s="149"/>
      <c r="U830" s="149"/>
      <c r="V830" s="6" t="n">
        <f aca="false">+R830+S830+T830</f>
        <v>46841.7716</v>
      </c>
      <c r="W830" s="20" t="n">
        <f aca="false">V830-T830</f>
        <v>46841.7716</v>
      </c>
      <c r="X830" s="43" t="n">
        <f aca="false">V830-S830-T830</f>
        <v>39445.7024</v>
      </c>
      <c r="Y830" s="6" t="s">
        <v>328</v>
      </c>
      <c r="Z830" s="20" t="s">
        <v>35</v>
      </c>
      <c r="AA830" s="20" t="s">
        <v>18</v>
      </c>
    </row>
    <row r="831" customFormat="false" ht="15.75" hidden="false" customHeight="true" outlineLevel="0" collapsed="false">
      <c r="A831" s="20" t="s">
        <v>29</v>
      </c>
      <c r="B831" s="143" t="s">
        <v>212</v>
      </c>
      <c r="C831" s="6" t="s">
        <v>690</v>
      </c>
      <c r="D831" s="6" t="s">
        <v>314</v>
      </c>
      <c r="E831" s="6" t="n">
        <v>5789869</v>
      </c>
      <c r="F831" s="8" t="n">
        <v>11956309</v>
      </c>
      <c r="G831" s="8" t="n">
        <v>20</v>
      </c>
      <c r="H831" s="145" t="s">
        <v>33</v>
      </c>
      <c r="I831" s="169"/>
      <c r="J831" s="169" t="n">
        <v>25</v>
      </c>
      <c r="K831" s="145" t="n">
        <v>95</v>
      </c>
      <c r="L831" s="8" t="n">
        <v>854</v>
      </c>
      <c r="M831" s="149" t="n">
        <f aca="false">+G831*0.095</f>
        <v>1.9</v>
      </c>
      <c r="N831" s="149" t="n">
        <f aca="false">+L831-M831</f>
        <v>852.1</v>
      </c>
      <c r="O831" s="149" t="n">
        <v>1</v>
      </c>
      <c r="P831" s="149" t="n">
        <f aca="false">+N831*O831</f>
        <v>852.1</v>
      </c>
      <c r="Q831" s="149" t="n">
        <v>16</v>
      </c>
      <c r="R831" s="149" t="n">
        <f aca="false">+P831*Q831</f>
        <v>13633.6</v>
      </c>
      <c r="S831" s="149" t="n">
        <f aca="false">+P831*3</f>
        <v>2556.3</v>
      </c>
      <c r="T831" s="149" t="n">
        <f aca="false">+P831*2</f>
        <v>1704.2</v>
      </c>
      <c r="U831" s="149"/>
      <c r="V831" s="6" t="n">
        <f aca="false">+R831+S831+T831</f>
        <v>17894.1</v>
      </c>
      <c r="W831" s="20" t="n">
        <f aca="false">V831-T831</f>
        <v>16189.9</v>
      </c>
      <c r="X831" s="43" t="n">
        <f aca="false">V831-S831-T831</f>
        <v>13633.6</v>
      </c>
      <c r="Y831" s="6" t="s">
        <v>314</v>
      </c>
      <c r="Z831" s="20" t="s">
        <v>35</v>
      </c>
      <c r="AA831" s="20" t="s">
        <v>18</v>
      </c>
    </row>
    <row r="832" customFormat="false" ht="15.75" hidden="false" customHeight="true" outlineLevel="0" collapsed="false">
      <c r="A832" s="20" t="s">
        <v>29</v>
      </c>
      <c r="B832" s="143" t="s">
        <v>212</v>
      </c>
      <c r="C832" s="6" t="s">
        <v>691</v>
      </c>
      <c r="D832" s="6" t="s">
        <v>314</v>
      </c>
      <c r="E832" s="6" t="n">
        <v>5789870</v>
      </c>
      <c r="F832" s="8" t="n">
        <v>11956310</v>
      </c>
      <c r="G832" s="8" t="n">
        <v>20</v>
      </c>
      <c r="H832" s="145" t="s">
        <v>33</v>
      </c>
      <c r="I832" s="169"/>
      <c r="J832" s="169" t="n">
        <v>25</v>
      </c>
      <c r="K832" s="145" t="n">
        <v>95</v>
      </c>
      <c r="L832" s="8" t="n">
        <v>887</v>
      </c>
      <c r="M832" s="149" t="n">
        <f aca="false">+G832*0.095</f>
        <v>1.9</v>
      </c>
      <c r="N832" s="149" t="n">
        <f aca="false">+L832-M832</f>
        <v>885.1</v>
      </c>
      <c r="O832" s="149" t="n">
        <v>1</v>
      </c>
      <c r="P832" s="149" t="n">
        <f aca="false">+N832*O832</f>
        <v>885.1</v>
      </c>
      <c r="Q832" s="149" t="n">
        <v>16</v>
      </c>
      <c r="R832" s="149" t="n">
        <f aca="false">+P832*Q832</f>
        <v>14161.6</v>
      </c>
      <c r="S832" s="149" t="n">
        <f aca="false">+P832*3</f>
        <v>2655.3</v>
      </c>
      <c r="T832" s="149" t="n">
        <f aca="false">+P832*2</f>
        <v>1770.2</v>
      </c>
      <c r="U832" s="149"/>
      <c r="V832" s="6" t="n">
        <f aca="false">+R832+S832+T832</f>
        <v>18587.1</v>
      </c>
      <c r="W832" s="20" t="n">
        <f aca="false">V832-T832</f>
        <v>16816.9</v>
      </c>
      <c r="X832" s="43" t="n">
        <f aca="false">V832-S832-T832</f>
        <v>14161.6</v>
      </c>
      <c r="Y832" s="6" t="s">
        <v>314</v>
      </c>
      <c r="Z832" s="20" t="s">
        <v>35</v>
      </c>
      <c r="AA832" s="20" t="s">
        <v>18</v>
      </c>
    </row>
    <row r="833" customFormat="false" ht="15.75" hidden="false" customHeight="true" outlineLevel="0" collapsed="false">
      <c r="A833" s="20" t="s">
        <v>29</v>
      </c>
      <c r="B833" s="143" t="s">
        <v>212</v>
      </c>
      <c r="C833" s="6" t="s">
        <v>692</v>
      </c>
      <c r="D833" s="6" t="s">
        <v>314</v>
      </c>
      <c r="E833" s="6" t="n">
        <v>5789871</v>
      </c>
      <c r="F833" s="8" t="n">
        <v>11956311</v>
      </c>
      <c r="G833" s="8" t="n">
        <v>2</v>
      </c>
      <c r="H833" s="145" t="s">
        <v>33</v>
      </c>
      <c r="I833" s="169"/>
      <c r="J833" s="169" t="n">
        <v>25</v>
      </c>
      <c r="K833" s="145" t="n">
        <v>95</v>
      </c>
      <c r="L833" s="8" t="n">
        <v>86</v>
      </c>
      <c r="M833" s="149" t="n">
        <f aca="false">+G833*0.095</f>
        <v>0.19</v>
      </c>
      <c r="N833" s="149" t="n">
        <f aca="false">+L833-M833</f>
        <v>85.81</v>
      </c>
      <c r="O833" s="149" t="n">
        <v>1</v>
      </c>
      <c r="P833" s="149" t="n">
        <f aca="false">+N833*O833</f>
        <v>85.81</v>
      </c>
      <c r="Q833" s="149" t="n">
        <v>16</v>
      </c>
      <c r="R833" s="149" t="n">
        <f aca="false">+P833*Q833</f>
        <v>1372.96</v>
      </c>
      <c r="S833" s="149" t="n">
        <f aca="false">+P833*3</f>
        <v>257.43</v>
      </c>
      <c r="T833" s="149" t="n">
        <f aca="false">+P833*2</f>
        <v>171.62</v>
      </c>
      <c r="U833" s="149"/>
      <c r="V833" s="6" t="n">
        <f aca="false">+R833+S833+T833</f>
        <v>1802.01</v>
      </c>
      <c r="W833" s="20" t="n">
        <f aca="false">V833-T833</f>
        <v>1630.39</v>
      </c>
      <c r="X833" s="43" t="n">
        <f aca="false">V833-S833-T833</f>
        <v>1372.96</v>
      </c>
      <c r="Y833" s="6" t="s">
        <v>314</v>
      </c>
      <c r="Z833" s="20" t="s">
        <v>35</v>
      </c>
      <c r="AA833" s="20" t="s">
        <v>18</v>
      </c>
    </row>
    <row r="834" customFormat="false" ht="15.75" hidden="false" customHeight="true" outlineLevel="0" collapsed="false">
      <c r="A834" s="20" t="s">
        <v>29</v>
      </c>
      <c r="B834" s="143" t="s">
        <v>212</v>
      </c>
      <c r="C834" s="6" t="s">
        <v>693</v>
      </c>
      <c r="D834" s="146" t="s">
        <v>328</v>
      </c>
      <c r="E834" s="6" t="n">
        <v>5789872</v>
      </c>
      <c r="F834" s="8" t="n">
        <v>11954780</v>
      </c>
      <c r="G834" s="8" t="n">
        <v>40</v>
      </c>
      <c r="H834" s="145" t="s">
        <v>33</v>
      </c>
      <c r="I834" s="169"/>
      <c r="J834" s="169" t="n">
        <v>25</v>
      </c>
      <c r="K834" s="145" t="n">
        <v>0</v>
      </c>
      <c r="L834" s="8" t="n">
        <v>2114</v>
      </c>
      <c r="M834" s="149" t="n">
        <f aca="false">+G834*0.095</f>
        <v>3.8</v>
      </c>
      <c r="N834" s="149" t="n">
        <f aca="false">+L834-M834</f>
        <v>2110.2</v>
      </c>
      <c r="O834" s="149" t="n">
        <v>1.04</v>
      </c>
      <c r="P834" s="149" t="n">
        <f aca="false">+N834*O834</f>
        <v>2194.608</v>
      </c>
      <c r="Q834" s="149" t="n">
        <v>16</v>
      </c>
      <c r="R834" s="149" t="n">
        <f aca="false">+P834*Q834</f>
        <v>35113.728</v>
      </c>
      <c r="S834" s="149" t="n">
        <f aca="false">+P834*3</f>
        <v>6583.824</v>
      </c>
      <c r="T834" s="149"/>
      <c r="U834" s="149"/>
      <c r="V834" s="6" t="n">
        <f aca="false">+R834+S834+T834</f>
        <v>41697.552</v>
      </c>
      <c r="W834" s="20" t="n">
        <f aca="false">V834-T834</f>
        <v>41697.552</v>
      </c>
      <c r="X834" s="43" t="n">
        <f aca="false">V834-S834-T834</f>
        <v>35113.728</v>
      </c>
      <c r="Y834" s="6" t="s">
        <v>328</v>
      </c>
      <c r="Z834" s="20" t="s">
        <v>35</v>
      </c>
      <c r="AA834" s="20" t="s">
        <v>18</v>
      </c>
    </row>
    <row r="835" customFormat="false" ht="15.75" hidden="false" customHeight="true" outlineLevel="0" collapsed="false">
      <c r="A835" s="20" t="s">
        <v>29</v>
      </c>
      <c r="B835" s="143" t="s">
        <v>214</v>
      </c>
      <c r="C835" s="6" t="s">
        <v>694</v>
      </c>
      <c r="D835" s="6" t="s">
        <v>314</v>
      </c>
      <c r="E835" s="6" t="n">
        <v>5789873</v>
      </c>
      <c r="F835" s="8" t="n">
        <v>11956337</v>
      </c>
      <c r="G835" s="8" t="n">
        <v>4</v>
      </c>
      <c r="H835" s="145" t="s">
        <v>33</v>
      </c>
      <c r="I835" s="169"/>
      <c r="J835" s="169" t="n">
        <v>25</v>
      </c>
      <c r="K835" s="145" t="n">
        <v>95</v>
      </c>
      <c r="L835" s="8" t="n">
        <v>186</v>
      </c>
      <c r="M835" s="149" t="n">
        <f aca="false">+G835*0.095</f>
        <v>0.38</v>
      </c>
      <c r="N835" s="149" t="n">
        <f aca="false">+L835-M835</f>
        <v>185.62</v>
      </c>
      <c r="O835" s="149" t="n">
        <v>1</v>
      </c>
      <c r="P835" s="149" t="n">
        <f aca="false">+N835*O835</f>
        <v>185.62</v>
      </c>
      <c r="Q835" s="149" t="n">
        <v>16</v>
      </c>
      <c r="R835" s="149" t="n">
        <f aca="false">+P835*Q835</f>
        <v>2969.92</v>
      </c>
      <c r="S835" s="149" t="n">
        <f aca="false">+P835*3</f>
        <v>556.86</v>
      </c>
      <c r="T835" s="149" t="n">
        <f aca="false">+P835*2</f>
        <v>371.24</v>
      </c>
      <c r="U835" s="149"/>
      <c r="V835" s="6" t="n">
        <f aca="false">+R835+S835+T835</f>
        <v>3898.02</v>
      </c>
      <c r="W835" s="20" t="n">
        <f aca="false">V835-T835</f>
        <v>3526.78</v>
      </c>
      <c r="X835" s="43" t="n">
        <f aca="false">V835-S835-T835</f>
        <v>2969.92</v>
      </c>
      <c r="Y835" s="6" t="s">
        <v>314</v>
      </c>
      <c r="Z835" s="20" t="s">
        <v>35</v>
      </c>
      <c r="AA835" s="20" t="s">
        <v>18</v>
      </c>
    </row>
    <row r="836" customFormat="false" ht="15.75" hidden="false" customHeight="true" outlineLevel="0" collapsed="false">
      <c r="A836" s="20" t="s">
        <v>29</v>
      </c>
      <c r="B836" s="143" t="s">
        <v>214</v>
      </c>
      <c r="C836" s="6" t="s">
        <v>689</v>
      </c>
      <c r="D836" s="146" t="s">
        <v>328</v>
      </c>
      <c r="E836" s="6" t="n">
        <v>5789874</v>
      </c>
      <c r="F836" s="8" t="n">
        <v>11954781</v>
      </c>
      <c r="G836" s="8" t="n">
        <v>37</v>
      </c>
      <c r="H836" s="145" t="s">
        <v>33</v>
      </c>
      <c r="I836" s="169"/>
      <c r="J836" s="169" t="n">
        <v>22</v>
      </c>
      <c r="K836" s="145" t="n">
        <v>93</v>
      </c>
      <c r="L836" s="8" t="n">
        <v>1895</v>
      </c>
      <c r="M836" s="149" t="n">
        <f aca="false">+G836*0.095</f>
        <v>3.515</v>
      </c>
      <c r="N836" s="149" t="n">
        <f aca="false">+L836-M836</f>
        <v>1891.485</v>
      </c>
      <c r="O836" s="149" t="n">
        <v>1.04</v>
      </c>
      <c r="P836" s="149" t="n">
        <f aca="false">+N836*O836</f>
        <v>1967.1444</v>
      </c>
      <c r="Q836" s="149" t="n">
        <v>16</v>
      </c>
      <c r="R836" s="149" t="n">
        <f aca="false">+P836*Q836</f>
        <v>31474.3104</v>
      </c>
      <c r="S836" s="149" t="n">
        <f aca="false">+P836*3</f>
        <v>5901.4332</v>
      </c>
      <c r="T836" s="149"/>
      <c r="U836" s="149"/>
      <c r="V836" s="6" t="n">
        <f aca="false">+R836+S836+T836</f>
        <v>37375.7436</v>
      </c>
      <c r="W836" s="20" t="n">
        <f aca="false">V836-T836</f>
        <v>37375.7436</v>
      </c>
      <c r="X836" s="43" t="n">
        <f aca="false">V836-S836-T836</f>
        <v>31474.3104</v>
      </c>
      <c r="Y836" s="6" t="s">
        <v>328</v>
      </c>
      <c r="Z836" s="20" t="s">
        <v>35</v>
      </c>
      <c r="AA836" s="20" t="s">
        <v>18</v>
      </c>
    </row>
    <row r="837" customFormat="false" ht="15.75" hidden="false" customHeight="true" outlineLevel="0" collapsed="false">
      <c r="A837" s="20" t="s">
        <v>29</v>
      </c>
      <c r="B837" s="143" t="s">
        <v>214</v>
      </c>
      <c r="C837" s="6" t="s">
        <v>695</v>
      </c>
      <c r="D837" s="146" t="s">
        <v>328</v>
      </c>
      <c r="E837" s="6" t="n">
        <v>5789875</v>
      </c>
      <c r="F837" s="8" t="n">
        <v>11954782</v>
      </c>
      <c r="G837" s="8" t="n">
        <v>59</v>
      </c>
      <c r="H837" s="145" t="s">
        <v>33</v>
      </c>
      <c r="I837" s="169"/>
      <c r="J837" s="169" t="n">
        <v>22</v>
      </c>
      <c r="K837" s="145" t="n">
        <v>93</v>
      </c>
      <c r="L837" s="8" t="n">
        <v>2988</v>
      </c>
      <c r="M837" s="149" t="n">
        <f aca="false">+G837*0.095</f>
        <v>5.605</v>
      </c>
      <c r="N837" s="149" t="n">
        <f aca="false">+L837-M837</f>
        <v>2982.395</v>
      </c>
      <c r="O837" s="149" t="n">
        <v>1.04</v>
      </c>
      <c r="P837" s="149" t="n">
        <f aca="false">+N837*O837</f>
        <v>3101.6908</v>
      </c>
      <c r="Q837" s="149" t="n">
        <v>16</v>
      </c>
      <c r="R837" s="149" t="n">
        <f aca="false">+P837*Q837</f>
        <v>49627.0528</v>
      </c>
      <c r="S837" s="149" t="n">
        <f aca="false">+P837*3</f>
        <v>9305.0724</v>
      </c>
      <c r="T837" s="149"/>
      <c r="U837" s="149"/>
      <c r="V837" s="6" t="n">
        <f aca="false">+R837+S837+T837</f>
        <v>58932.1252</v>
      </c>
      <c r="W837" s="20" t="n">
        <f aca="false">V837-T837</f>
        <v>58932.1252</v>
      </c>
      <c r="X837" s="43" t="n">
        <f aca="false">V837-S837-T837</f>
        <v>49627.0528</v>
      </c>
      <c r="Y837" s="6" t="s">
        <v>328</v>
      </c>
      <c r="Z837" s="20" t="s">
        <v>35</v>
      </c>
      <c r="AA837" s="20" t="s">
        <v>18</v>
      </c>
    </row>
    <row r="838" customFormat="false" ht="15.75" hidden="true" customHeight="true" outlineLevel="0" collapsed="false">
      <c r="A838" s="20" t="s">
        <v>29</v>
      </c>
      <c r="B838" s="143" t="s">
        <v>214</v>
      </c>
      <c r="C838" s="6" t="s">
        <v>592</v>
      </c>
      <c r="D838" s="146" t="s">
        <v>328</v>
      </c>
      <c r="E838" s="6" t="n">
        <v>5789876</v>
      </c>
      <c r="F838" s="8" t="n">
        <v>11954783</v>
      </c>
      <c r="G838" s="8" t="n">
        <v>58</v>
      </c>
      <c r="H838" s="145" t="s">
        <v>122</v>
      </c>
      <c r="I838" s="169"/>
      <c r="J838" s="8" t="n">
        <v>13.9</v>
      </c>
      <c r="K838" s="145" t="n">
        <v>95</v>
      </c>
      <c r="L838" s="8" t="n">
        <v>2931</v>
      </c>
      <c r="M838" s="149" t="n">
        <f aca="false">+G838*0.095</f>
        <v>5.51</v>
      </c>
      <c r="N838" s="149" t="n">
        <f aca="false">+L838-M838</f>
        <v>2925.49</v>
      </c>
      <c r="O838" s="149" t="n">
        <v>1</v>
      </c>
      <c r="P838" s="149" t="n">
        <f aca="false">+N838*O838</f>
        <v>2925.49</v>
      </c>
      <c r="Q838" s="149" t="n">
        <v>19</v>
      </c>
      <c r="R838" s="149" t="n">
        <f aca="false">+P838*Q838</f>
        <v>55584.31</v>
      </c>
      <c r="S838" s="149" t="n">
        <f aca="false">+P838*4</f>
        <v>11701.96</v>
      </c>
      <c r="T838" s="149"/>
      <c r="U838" s="149"/>
      <c r="V838" s="6" t="n">
        <f aca="false">+R838+S838+T838</f>
        <v>67286.27</v>
      </c>
      <c r="W838" s="20" t="n">
        <f aca="false">V838-T838</f>
        <v>67286.27</v>
      </c>
      <c r="X838" s="43" t="n">
        <f aca="false">V838-S838-T838</f>
        <v>55584.31</v>
      </c>
      <c r="Y838" s="6" t="s">
        <v>328</v>
      </c>
      <c r="Z838" s="20" t="s">
        <v>35</v>
      </c>
      <c r="AA838" s="20" t="s">
        <v>18</v>
      </c>
    </row>
    <row r="839" customFormat="false" ht="15.75" hidden="false" customHeight="true" outlineLevel="0" collapsed="false">
      <c r="A839" s="20" t="s">
        <v>29</v>
      </c>
      <c r="B839" s="143" t="s">
        <v>216</v>
      </c>
      <c r="C839" s="173" t="s">
        <v>696</v>
      </c>
      <c r="D839" s="146" t="s">
        <v>328</v>
      </c>
      <c r="E839" s="173" t="n">
        <v>5789877</v>
      </c>
      <c r="F839" s="174" t="n">
        <v>11954784</v>
      </c>
      <c r="G839" s="174" t="n">
        <v>20</v>
      </c>
      <c r="H839" s="145" t="s">
        <v>33</v>
      </c>
      <c r="I839" s="175"/>
      <c r="J839" s="175" t="n">
        <v>22</v>
      </c>
      <c r="K839" s="145" t="n">
        <v>95</v>
      </c>
      <c r="L839" s="174" t="n">
        <v>963</v>
      </c>
      <c r="M839" s="176" t="n">
        <f aca="false">+G839*0.095</f>
        <v>1.9</v>
      </c>
      <c r="N839" s="176" t="n">
        <f aca="false">+L839-M839</f>
        <v>961.1</v>
      </c>
      <c r="O839" s="176" t="n">
        <v>1.04</v>
      </c>
      <c r="P839" s="176" t="n">
        <f aca="false">+N839*O839</f>
        <v>999.544</v>
      </c>
      <c r="Q839" s="176" t="n">
        <v>16</v>
      </c>
      <c r="R839" s="176" t="n">
        <f aca="false">+P839*Q839</f>
        <v>15992.704</v>
      </c>
      <c r="S839" s="176" t="n">
        <f aca="false">+P839*3</f>
        <v>2998.632</v>
      </c>
      <c r="T839" s="176"/>
      <c r="U839" s="176"/>
      <c r="V839" s="173" t="n">
        <f aca="false">+R839+S839+T839</f>
        <v>18991.336</v>
      </c>
      <c r="W839" s="20" t="n">
        <f aca="false">V839-T839</f>
        <v>18991.336</v>
      </c>
      <c r="X839" s="43" t="n">
        <f aca="false">V839-S839-T839</f>
        <v>15992.704</v>
      </c>
      <c r="Y839" s="173" t="s">
        <v>328</v>
      </c>
      <c r="Z839" s="20" t="s">
        <v>35</v>
      </c>
      <c r="AA839" s="20" t="s">
        <v>18</v>
      </c>
    </row>
    <row r="840" customFormat="false" ht="15.75" hidden="false" customHeight="true" outlineLevel="0" collapsed="false">
      <c r="A840" s="20" t="s">
        <v>45</v>
      </c>
      <c r="B840" s="143" t="s">
        <v>210</v>
      </c>
      <c r="C840" s="161"/>
      <c r="D840" s="152" t="s">
        <v>47</v>
      </c>
      <c r="E840" s="151" t="n">
        <v>5612455</v>
      </c>
      <c r="F840" s="158"/>
      <c r="G840" s="159" t="n">
        <v>74</v>
      </c>
      <c r="H840" s="145" t="s">
        <v>33</v>
      </c>
      <c r="I840" s="152"/>
      <c r="J840" s="151" t="n">
        <v>22</v>
      </c>
      <c r="K840" s="145" t="n">
        <v>0</v>
      </c>
      <c r="L840" s="160" t="n">
        <v>3538</v>
      </c>
      <c r="M840" s="150" t="n">
        <f aca="false">G840*0.095</f>
        <v>7.03</v>
      </c>
      <c r="N840" s="153" t="n">
        <f aca="false">L840-M840</f>
        <v>3530.97</v>
      </c>
      <c r="O840" s="152" t="n">
        <v>1.04</v>
      </c>
      <c r="P840" s="153" t="n">
        <f aca="false">N840*O840</f>
        <v>3672.2088</v>
      </c>
      <c r="Q840" s="150" t="n">
        <v>16</v>
      </c>
      <c r="R840" s="153" t="n">
        <f aca="false">P840*Q840</f>
        <v>58755.3408</v>
      </c>
      <c r="S840" s="154" t="n">
        <f aca="false">P840*3</f>
        <v>11016.6264</v>
      </c>
      <c r="T840" s="153"/>
      <c r="U840" s="154"/>
      <c r="V840" s="155" t="n">
        <v>69771.97</v>
      </c>
      <c r="W840" s="20" t="n">
        <f aca="false">V840-T840</f>
        <v>69771.97</v>
      </c>
      <c r="X840" s="43" t="n">
        <f aca="false">V840-S840-T840</f>
        <v>58755.3436</v>
      </c>
      <c r="Y840" s="152" t="s">
        <v>418</v>
      </c>
      <c r="Z840" s="2" t="s">
        <v>49</v>
      </c>
      <c r="AA840" s="20" t="s">
        <v>18</v>
      </c>
      <c r="AC840" s="20"/>
    </row>
    <row r="841" customFormat="false" ht="15.75" hidden="false" customHeight="true" outlineLevel="0" collapsed="false">
      <c r="A841" s="20" t="s">
        <v>45</v>
      </c>
      <c r="B841" s="143" t="s">
        <v>210</v>
      </c>
      <c r="C841" s="150"/>
      <c r="D841" s="152" t="s">
        <v>47</v>
      </c>
      <c r="E841" s="151" t="n">
        <v>5612456</v>
      </c>
      <c r="F841" s="152"/>
      <c r="G841" s="151" t="n">
        <v>37</v>
      </c>
      <c r="H841" s="145" t="s">
        <v>33</v>
      </c>
      <c r="I841" s="152"/>
      <c r="J841" s="151" t="n">
        <v>22</v>
      </c>
      <c r="K841" s="145" t="n">
        <v>0</v>
      </c>
      <c r="L841" s="153" t="n">
        <v>1842</v>
      </c>
      <c r="M841" s="150" t="n">
        <f aca="false">G841*0.095</f>
        <v>3.515</v>
      </c>
      <c r="N841" s="153" t="n">
        <f aca="false">L841-M841</f>
        <v>1838.485</v>
      </c>
      <c r="O841" s="152" t="n">
        <v>1.04</v>
      </c>
      <c r="P841" s="153" t="n">
        <f aca="false">N841*O841</f>
        <v>1912.0244</v>
      </c>
      <c r="Q841" s="150" t="n">
        <v>16</v>
      </c>
      <c r="R841" s="153" t="n">
        <f aca="false">P841*Q841</f>
        <v>30592.3904</v>
      </c>
      <c r="S841" s="154" t="n">
        <f aca="false">P841*3</f>
        <v>5736.0732</v>
      </c>
      <c r="T841" s="153"/>
      <c r="U841" s="154"/>
      <c r="V841" s="155" t="n">
        <v>36328.46</v>
      </c>
      <c r="W841" s="20" t="n">
        <f aca="false">V841-T841</f>
        <v>36328.46</v>
      </c>
      <c r="X841" s="43" t="n">
        <f aca="false">V841-S841-T841</f>
        <v>30592.3868</v>
      </c>
      <c r="Y841" s="152" t="s">
        <v>418</v>
      </c>
      <c r="Z841" s="2" t="s">
        <v>49</v>
      </c>
      <c r="AA841" s="20" t="s">
        <v>18</v>
      </c>
      <c r="AC841" s="20"/>
    </row>
    <row r="842" customFormat="false" ht="15.75" hidden="false" customHeight="true" outlineLevel="0" collapsed="false">
      <c r="A842" s="20" t="s">
        <v>45</v>
      </c>
      <c r="B842" s="143" t="s">
        <v>210</v>
      </c>
      <c r="C842" s="161"/>
      <c r="D842" s="152" t="s">
        <v>47</v>
      </c>
      <c r="E842" s="151" t="n">
        <v>5612457</v>
      </c>
      <c r="F842" s="158"/>
      <c r="G842" s="159" t="n">
        <v>43</v>
      </c>
      <c r="H842" s="145" t="s">
        <v>33</v>
      </c>
      <c r="I842" s="152"/>
      <c r="J842" s="151" t="n">
        <v>22</v>
      </c>
      <c r="K842" s="145" t="n">
        <v>0</v>
      </c>
      <c r="L842" s="160" t="n">
        <v>2030</v>
      </c>
      <c r="M842" s="150" t="n">
        <f aca="false">G842*0.095</f>
        <v>4.085</v>
      </c>
      <c r="N842" s="153" t="n">
        <f aca="false">L842-M842</f>
        <v>2025.915</v>
      </c>
      <c r="O842" s="152" t="n">
        <v>1.04</v>
      </c>
      <c r="P842" s="153" t="n">
        <f aca="false">N842*O842</f>
        <v>2106.9516</v>
      </c>
      <c r="Q842" s="150" t="n">
        <v>16</v>
      </c>
      <c r="R842" s="153" t="n">
        <f aca="false">P842*Q842</f>
        <v>33711.2256</v>
      </c>
      <c r="S842" s="154" t="n">
        <f aca="false">P842*3</f>
        <v>6320.8548</v>
      </c>
      <c r="T842" s="153"/>
      <c r="U842" s="154"/>
      <c r="V842" s="155" t="n">
        <v>40032.08</v>
      </c>
      <c r="W842" s="20" t="n">
        <f aca="false">V842-T842</f>
        <v>40032.08</v>
      </c>
      <c r="X842" s="43" t="n">
        <f aca="false">V842-S842-T842</f>
        <v>33711.2252</v>
      </c>
      <c r="Y842" s="152" t="s">
        <v>418</v>
      </c>
      <c r="Z842" s="2" t="s">
        <v>49</v>
      </c>
      <c r="AA842" s="20" t="s">
        <v>18</v>
      </c>
      <c r="AC842" s="20"/>
    </row>
    <row r="843" customFormat="false" ht="15.75" hidden="false" customHeight="true" outlineLevel="0" collapsed="false">
      <c r="A843" s="20" t="s">
        <v>45</v>
      </c>
      <c r="B843" s="143" t="s">
        <v>210</v>
      </c>
      <c r="C843" s="150"/>
      <c r="D843" s="152" t="s">
        <v>47</v>
      </c>
      <c r="E843" s="151" t="n">
        <v>5612458</v>
      </c>
      <c r="F843" s="152"/>
      <c r="G843" s="151" t="n">
        <v>21</v>
      </c>
      <c r="H843" s="145" t="s">
        <v>33</v>
      </c>
      <c r="I843" s="152"/>
      <c r="J843" s="151" t="n">
        <v>22</v>
      </c>
      <c r="K843" s="145" t="n">
        <v>0</v>
      </c>
      <c r="L843" s="153" t="n">
        <v>1061</v>
      </c>
      <c r="M843" s="150" t="n">
        <f aca="false">G843*0.095</f>
        <v>1.995</v>
      </c>
      <c r="N843" s="153" t="n">
        <f aca="false">L843-M843</f>
        <v>1059.005</v>
      </c>
      <c r="O843" s="152" t="n">
        <v>1.04</v>
      </c>
      <c r="P843" s="153" t="n">
        <f aca="false">N843*O843</f>
        <v>1101.3652</v>
      </c>
      <c r="Q843" s="150" t="n">
        <v>16</v>
      </c>
      <c r="R843" s="153" t="n">
        <f aca="false">P843*Q843</f>
        <v>17621.8432</v>
      </c>
      <c r="S843" s="154" t="n">
        <f aca="false">P843*3</f>
        <v>3304.0956</v>
      </c>
      <c r="T843" s="153"/>
      <c r="U843" s="154"/>
      <c r="V843" s="155" t="n">
        <v>20925.94</v>
      </c>
      <c r="W843" s="20" t="n">
        <f aca="false">V843-T843</f>
        <v>20925.94</v>
      </c>
      <c r="X843" s="43" t="n">
        <f aca="false">V843-S843-T843</f>
        <v>17621.8444</v>
      </c>
      <c r="Y843" s="152" t="s">
        <v>418</v>
      </c>
      <c r="Z843" s="2" t="s">
        <v>49</v>
      </c>
      <c r="AA843" s="20" t="s">
        <v>18</v>
      </c>
      <c r="AC843" s="20"/>
    </row>
    <row r="844" customFormat="false" ht="15.75" hidden="false" customHeight="true" outlineLevel="0" collapsed="false">
      <c r="A844" s="20" t="s">
        <v>45</v>
      </c>
      <c r="B844" s="143" t="s">
        <v>210</v>
      </c>
      <c r="C844" s="161"/>
      <c r="D844" s="152" t="s">
        <v>47</v>
      </c>
      <c r="E844" s="151" t="n">
        <v>5612459</v>
      </c>
      <c r="F844" s="158"/>
      <c r="G844" s="159" t="n">
        <v>9</v>
      </c>
      <c r="H844" s="145" t="s">
        <v>33</v>
      </c>
      <c r="I844" s="152"/>
      <c r="J844" s="151" t="n">
        <v>22</v>
      </c>
      <c r="K844" s="145" t="n">
        <v>0</v>
      </c>
      <c r="L844" s="160" t="n">
        <v>484</v>
      </c>
      <c r="M844" s="150" t="n">
        <f aca="false">G844*0.095</f>
        <v>0.855</v>
      </c>
      <c r="N844" s="153" t="n">
        <f aca="false">L844-M844</f>
        <v>483.145</v>
      </c>
      <c r="O844" s="152" t="n">
        <v>1.04</v>
      </c>
      <c r="P844" s="153" t="n">
        <f aca="false">N844*O844</f>
        <v>502.4708</v>
      </c>
      <c r="Q844" s="150" t="n">
        <v>16</v>
      </c>
      <c r="R844" s="153" t="n">
        <f aca="false">P844*Q844</f>
        <v>8039.5328</v>
      </c>
      <c r="S844" s="154" t="n">
        <f aca="false">P844*3</f>
        <v>1507.4124</v>
      </c>
      <c r="T844" s="153"/>
      <c r="U844" s="154"/>
      <c r="V844" s="155" t="n">
        <v>9546.94</v>
      </c>
      <c r="W844" s="20" t="n">
        <f aca="false">V844-T844</f>
        <v>9546.94</v>
      </c>
      <c r="X844" s="43" t="n">
        <f aca="false">V844-S844-T844</f>
        <v>8039.5276</v>
      </c>
      <c r="Y844" s="152" t="s">
        <v>418</v>
      </c>
      <c r="Z844" s="2" t="s">
        <v>49</v>
      </c>
      <c r="AA844" s="20" t="s">
        <v>18</v>
      </c>
      <c r="AC844" s="20"/>
    </row>
    <row r="845" customFormat="false" ht="15.75" hidden="false" customHeight="true" outlineLevel="0" collapsed="false">
      <c r="A845" s="20" t="s">
        <v>45</v>
      </c>
      <c r="B845" s="143" t="s">
        <v>210</v>
      </c>
      <c r="C845" s="150"/>
      <c r="D845" s="152" t="s">
        <v>47</v>
      </c>
      <c r="E845" s="151" t="n">
        <v>5612460</v>
      </c>
      <c r="F845" s="152"/>
      <c r="G845" s="151" t="n">
        <v>24</v>
      </c>
      <c r="H845" s="145" t="s">
        <v>33</v>
      </c>
      <c r="I845" s="152"/>
      <c r="J845" s="151" t="n">
        <v>22</v>
      </c>
      <c r="K845" s="145" t="n">
        <v>0</v>
      </c>
      <c r="L845" s="153" t="n">
        <v>1179</v>
      </c>
      <c r="M845" s="150" t="n">
        <f aca="false">G845*0.095</f>
        <v>2.28</v>
      </c>
      <c r="N845" s="153" t="n">
        <f aca="false">L845-M845</f>
        <v>1176.72</v>
      </c>
      <c r="O845" s="152" t="n">
        <v>1.04</v>
      </c>
      <c r="P845" s="153" t="n">
        <f aca="false">N845*O845</f>
        <v>1223.7888</v>
      </c>
      <c r="Q845" s="150" t="n">
        <v>16</v>
      </c>
      <c r="R845" s="153" t="n">
        <f aca="false">P845*Q845</f>
        <v>19580.6208</v>
      </c>
      <c r="S845" s="154" t="n">
        <f aca="false">P845*3</f>
        <v>3671.3664</v>
      </c>
      <c r="T845" s="153"/>
      <c r="U845" s="154"/>
      <c r="V845" s="155" t="n">
        <v>23251.99</v>
      </c>
      <c r="W845" s="20" t="n">
        <f aca="false">V845-T845</f>
        <v>23251.99</v>
      </c>
      <c r="X845" s="43" t="n">
        <f aca="false">V845-S845-T845</f>
        <v>19580.6236</v>
      </c>
      <c r="Y845" s="152" t="s">
        <v>418</v>
      </c>
      <c r="Z845" s="2" t="s">
        <v>49</v>
      </c>
      <c r="AA845" s="20" t="s">
        <v>18</v>
      </c>
      <c r="AC845" s="20"/>
    </row>
    <row r="846" customFormat="false" ht="15.75" hidden="false" customHeight="true" outlineLevel="0" collapsed="false">
      <c r="A846" s="20" t="s">
        <v>45</v>
      </c>
      <c r="B846" s="143" t="s">
        <v>210</v>
      </c>
      <c r="C846" s="161"/>
      <c r="D846" s="152" t="s">
        <v>47</v>
      </c>
      <c r="E846" s="151" t="n">
        <v>5612461</v>
      </c>
      <c r="F846" s="158"/>
      <c r="G846" s="159" t="n">
        <v>9</v>
      </c>
      <c r="H846" s="145" t="s">
        <v>33</v>
      </c>
      <c r="I846" s="152"/>
      <c r="J846" s="151" t="n">
        <v>22</v>
      </c>
      <c r="K846" s="145" t="n">
        <v>0</v>
      </c>
      <c r="L846" s="160" t="n">
        <v>424</v>
      </c>
      <c r="M846" s="150" t="n">
        <f aca="false">G846*0.095</f>
        <v>0.855</v>
      </c>
      <c r="N846" s="153" t="n">
        <f aca="false">L846-M846</f>
        <v>423.145</v>
      </c>
      <c r="O846" s="152" t="n">
        <v>1.04</v>
      </c>
      <c r="P846" s="153" t="n">
        <f aca="false">N846*O846</f>
        <v>440.0708</v>
      </c>
      <c r="Q846" s="150" t="n">
        <v>16</v>
      </c>
      <c r="R846" s="153" t="n">
        <f aca="false">P846*Q846</f>
        <v>7041.1328</v>
      </c>
      <c r="S846" s="154" t="n">
        <f aca="false">P846*3</f>
        <v>1320.2124</v>
      </c>
      <c r="T846" s="153"/>
      <c r="U846" s="154"/>
      <c r="V846" s="155" t="n">
        <v>8361.34</v>
      </c>
      <c r="W846" s="20" t="n">
        <f aca="false">V846-T846</f>
        <v>8361.34</v>
      </c>
      <c r="X846" s="43" t="n">
        <f aca="false">V846-S846-T846</f>
        <v>7041.1276</v>
      </c>
      <c r="Y846" s="152" t="s">
        <v>418</v>
      </c>
      <c r="Z846" s="2" t="s">
        <v>49</v>
      </c>
      <c r="AA846" s="20" t="s">
        <v>18</v>
      </c>
      <c r="AC846" s="20"/>
    </row>
    <row r="847" customFormat="false" ht="15.75" hidden="false" customHeight="true" outlineLevel="0" collapsed="false">
      <c r="A847" s="20" t="s">
        <v>45</v>
      </c>
      <c r="B847" s="143" t="s">
        <v>210</v>
      </c>
      <c r="C847" s="150"/>
      <c r="D847" s="152" t="s">
        <v>47</v>
      </c>
      <c r="E847" s="151" t="n">
        <v>5612462</v>
      </c>
      <c r="F847" s="152"/>
      <c r="G847" s="151" t="n">
        <v>2</v>
      </c>
      <c r="H847" s="145" t="s">
        <v>33</v>
      </c>
      <c r="I847" s="152"/>
      <c r="J847" s="151" t="n">
        <v>22</v>
      </c>
      <c r="K847" s="145" t="n">
        <v>0</v>
      </c>
      <c r="L847" s="153" t="n">
        <v>101</v>
      </c>
      <c r="M847" s="150" t="n">
        <f aca="false">G847*0.095</f>
        <v>0.19</v>
      </c>
      <c r="N847" s="153" t="n">
        <f aca="false">L847-M847</f>
        <v>100.81</v>
      </c>
      <c r="O847" s="152" t="n">
        <v>1.04</v>
      </c>
      <c r="P847" s="153" t="n">
        <f aca="false">N847*O847</f>
        <v>104.8424</v>
      </c>
      <c r="Q847" s="150" t="n">
        <v>16</v>
      </c>
      <c r="R847" s="153" t="n">
        <f aca="false">P847*Q847</f>
        <v>1677.4784</v>
      </c>
      <c r="S847" s="154" t="n">
        <f aca="false">P847*3</f>
        <v>314.5272</v>
      </c>
      <c r="T847" s="153"/>
      <c r="U847" s="154"/>
      <c r="V847" s="155" t="n">
        <v>1992.01</v>
      </c>
      <c r="W847" s="20" t="n">
        <f aca="false">V847-T847</f>
        <v>1992.01</v>
      </c>
      <c r="X847" s="43" t="n">
        <f aca="false">V847-S847-T847</f>
        <v>1677.4828</v>
      </c>
      <c r="Y847" s="152" t="s">
        <v>418</v>
      </c>
      <c r="Z847" s="2" t="s">
        <v>49</v>
      </c>
      <c r="AA847" s="20" t="s">
        <v>18</v>
      </c>
      <c r="AC847" s="20"/>
    </row>
    <row r="848" customFormat="false" ht="15.75" hidden="false" customHeight="true" outlineLevel="0" collapsed="false">
      <c r="A848" s="20" t="s">
        <v>45</v>
      </c>
      <c r="B848" s="143" t="s">
        <v>210</v>
      </c>
      <c r="C848" s="161"/>
      <c r="D848" s="152" t="s">
        <v>47</v>
      </c>
      <c r="E848" s="151" t="n">
        <v>5612463</v>
      </c>
      <c r="F848" s="158"/>
      <c r="G848" s="159" t="n">
        <v>16</v>
      </c>
      <c r="H848" s="145" t="s">
        <v>33</v>
      </c>
      <c r="I848" s="152"/>
      <c r="J848" s="151" t="n">
        <v>22</v>
      </c>
      <c r="K848" s="145" t="n">
        <v>0</v>
      </c>
      <c r="L848" s="160" t="n">
        <v>779</v>
      </c>
      <c r="M848" s="150" t="n">
        <f aca="false">G848*0.095</f>
        <v>1.52</v>
      </c>
      <c r="N848" s="153" t="n">
        <f aca="false">L848-M848</f>
        <v>777.48</v>
      </c>
      <c r="O848" s="152" t="n">
        <v>1.04</v>
      </c>
      <c r="P848" s="153" t="n">
        <f aca="false">N848*O848</f>
        <v>808.5792</v>
      </c>
      <c r="Q848" s="150" t="n">
        <v>16</v>
      </c>
      <c r="R848" s="153" t="n">
        <f aca="false">P848*Q848</f>
        <v>12937.2672</v>
      </c>
      <c r="S848" s="154" t="n">
        <f aca="false">P848*3</f>
        <v>2425.7376</v>
      </c>
      <c r="T848" s="153"/>
      <c r="U848" s="154"/>
      <c r="V848" s="155" t="n">
        <v>15363.01</v>
      </c>
      <c r="W848" s="20" t="n">
        <f aca="false">V848-T848</f>
        <v>15363.01</v>
      </c>
      <c r="X848" s="43" t="n">
        <f aca="false">V848-S848-T848</f>
        <v>12937.2724</v>
      </c>
      <c r="Y848" s="152" t="s">
        <v>418</v>
      </c>
      <c r="Z848" s="2" t="s">
        <v>49</v>
      </c>
      <c r="AA848" s="20" t="s">
        <v>18</v>
      </c>
      <c r="AC848" s="20"/>
    </row>
    <row r="849" customFormat="false" ht="15.75" hidden="false" customHeight="true" outlineLevel="0" collapsed="false">
      <c r="A849" s="20" t="s">
        <v>45</v>
      </c>
      <c r="B849" s="143" t="s">
        <v>210</v>
      </c>
      <c r="C849" s="150"/>
      <c r="D849" s="152" t="s">
        <v>47</v>
      </c>
      <c r="E849" s="151" t="n">
        <v>5612464</v>
      </c>
      <c r="F849" s="152"/>
      <c r="G849" s="151" t="n">
        <v>6</v>
      </c>
      <c r="H849" s="145" t="s">
        <v>33</v>
      </c>
      <c r="I849" s="152"/>
      <c r="J849" s="151" t="n">
        <v>22</v>
      </c>
      <c r="K849" s="145" t="n">
        <v>0</v>
      </c>
      <c r="L849" s="153" t="n">
        <v>294</v>
      </c>
      <c r="M849" s="150" t="n">
        <f aca="false">G849*0.095</f>
        <v>0.57</v>
      </c>
      <c r="N849" s="153" t="n">
        <f aca="false">L849-M849</f>
        <v>293.43</v>
      </c>
      <c r="O849" s="152" t="n">
        <v>1.04</v>
      </c>
      <c r="P849" s="153" t="n">
        <f aca="false">N849*O849</f>
        <v>305.1672</v>
      </c>
      <c r="Q849" s="150" t="n">
        <v>16</v>
      </c>
      <c r="R849" s="153" t="n">
        <f aca="false">P849*Q849</f>
        <v>4882.6752</v>
      </c>
      <c r="S849" s="154" t="n">
        <f aca="false">P849*3</f>
        <v>915.5016</v>
      </c>
      <c r="T849" s="153"/>
      <c r="U849" s="154"/>
      <c r="V849" s="155" t="n">
        <v>5798.18</v>
      </c>
      <c r="W849" s="20" t="n">
        <f aca="false">V849-T849</f>
        <v>5798.18</v>
      </c>
      <c r="X849" s="43" t="n">
        <f aca="false">V849-S849-T849</f>
        <v>4882.6784</v>
      </c>
      <c r="Y849" s="152" t="s">
        <v>418</v>
      </c>
      <c r="Z849" s="2" t="s">
        <v>49</v>
      </c>
      <c r="AA849" s="20" t="s">
        <v>18</v>
      </c>
      <c r="AC849" s="20"/>
    </row>
    <row r="850" customFormat="false" ht="15.75" hidden="false" customHeight="true" outlineLevel="0" collapsed="false">
      <c r="A850" s="20" t="s">
        <v>45</v>
      </c>
      <c r="B850" s="143" t="s">
        <v>210</v>
      </c>
      <c r="C850" s="161"/>
      <c r="D850" s="152" t="s">
        <v>47</v>
      </c>
      <c r="E850" s="151" t="n">
        <v>5612465</v>
      </c>
      <c r="F850" s="158"/>
      <c r="G850" s="159" t="n">
        <v>11</v>
      </c>
      <c r="H850" s="145" t="s">
        <v>33</v>
      </c>
      <c r="I850" s="152"/>
      <c r="J850" s="151" t="n">
        <v>22</v>
      </c>
      <c r="K850" s="145" t="n">
        <v>0</v>
      </c>
      <c r="L850" s="160" t="n">
        <v>583</v>
      </c>
      <c r="M850" s="150" t="n">
        <f aca="false">G850*0.095</f>
        <v>1.045</v>
      </c>
      <c r="N850" s="153" t="n">
        <f aca="false">L850-M850</f>
        <v>581.955</v>
      </c>
      <c r="O850" s="152" t="n">
        <v>1.04</v>
      </c>
      <c r="P850" s="153" t="n">
        <f aca="false">N850*O850</f>
        <v>605.2332</v>
      </c>
      <c r="Q850" s="150" t="n">
        <v>16</v>
      </c>
      <c r="R850" s="153" t="n">
        <f aca="false">P850*Q850</f>
        <v>9683.7312</v>
      </c>
      <c r="S850" s="154" t="n">
        <f aca="false">P850*3</f>
        <v>1815.6996</v>
      </c>
      <c r="T850" s="153"/>
      <c r="U850" s="154"/>
      <c r="V850" s="155" t="n">
        <v>11499.43</v>
      </c>
      <c r="W850" s="20" t="n">
        <f aca="false">V850-T850</f>
        <v>11499.43</v>
      </c>
      <c r="X850" s="43" t="n">
        <f aca="false">V850-S850-T850</f>
        <v>9683.7304</v>
      </c>
      <c r="Y850" s="152" t="s">
        <v>418</v>
      </c>
      <c r="Z850" s="2" t="s">
        <v>49</v>
      </c>
      <c r="AA850" s="20" t="s">
        <v>18</v>
      </c>
      <c r="AC850" s="20"/>
    </row>
    <row r="851" customFormat="false" ht="15.75" hidden="false" customHeight="true" outlineLevel="0" collapsed="false">
      <c r="A851" s="20" t="s">
        <v>45</v>
      </c>
      <c r="B851" s="143" t="s">
        <v>210</v>
      </c>
      <c r="C851" s="150"/>
      <c r="D851" s="152" t="s">
        <v>47</v>
      </c>
      <c r="E851" s="151" t="n">
        <v>5612466</v>
      </c>
      <c r="F851" s="152"/>
      <c r="G851" s="151" t="n">
        <v>4</v>
      </c>
      <c r="H851" s="145" t="s">
        <v>33</v>
      </c>
      <c r="I851" s="152"/>
      <c r="J851" s="151" t="n">
        <v>22</v>
      </c>
      <c r="K851" s="145" t="n">
        <v>0</v>
      </c>
      <c r="L851" s="153" t="n">
        <v>214</v>
      </c>
      <c r="M851" s="150" t="n">
        <f aca="false">G851*0.095</f>
        <v>0.38</v>
      </c>
      <c r="N851" s="153" t="n">
        <f aca="false">L851-M851</f>
        <v>213.62</v>
      </c>
      <c r="O851" s="152" t="n">
        <v>1.04</v>
      </c>
      <c r="P851" s="153" t="n">
        <f aca="false">N851*O851</f>
        <v>222.1648</v>
      </c>
      <c r="Q851" s="150" t="n">
        <v>16</v>
      </c>
      <c r="R851" s="153" t="n">
        <f aca="false">P851*Q851</f>
        <v>3554.6368</v>
      </c>
      <c r="S851" s="154" t="n">
        <f aca="false">P851*3</f>
        <v>666.4944</v>
      </c>
      <c r="T851" s="153"/>
      <c r="U851" s="154"/>
      <c r="V851" s="155" t="n">
        <v>4221.13</v>
      </c>
      <c r="W851" s="20" t="n">
        <f aca="false">V851-T851</f>
        <v>4221.13</v>
      </c>
      <c r="X851" s="43" t="n">
        <f aca="false">V851-S851-T851</f>
        <v>3554.6356</v>
      </c>
      <c r="Y851" s="152" t="s">
        <v>418</v>
      </c>
      <c r="Z851" s="2" t="s">
        <v>49</v>
      </c>
      <c r="AA851" s="20" t="s">
        <v>18</v>
      </c>
      <c r="AC851" s="20"/>
    </row>
    <row r="852" customFormat="false" ht="15.75" hidden="false" customHeight="true" outlineLevel="0" collapsed="false">
      <c r="A852" s="20" t="s">
        <v>45</v>
      </c>
      <c r="B852" s="143" t="s">
        <v>210</v>
      </c>
      <c r="C852" s="161"/>
      <c r="D852" s="152" t="s">
        <v>47</v>
      </c>
      <c r="E852" s="151" t="n">
        <v>5612467</v>
      </c>
      <c r="F852" s="158"/>
      <c r="G852" s="159" t="n">
        <v>12</v>
      </c>
      <c r="H852" s="145" t="s">
        <v>33</v>
      </c>
      <c r="I852" s="152"/>
      <c r="J852" s="151" t="n">
        <v>22</v>
      </c>
      <c r="K852" s="145" t="n">
        <v>0</v>
      </c>
      <c r="L852" s="160" t="n">
        <v>598</v>
      </c>
      <c r="M852" s="150" t="n">
        <f aca="false">G852*0.095</f>
        <v>1.14</v>
      </c>
      <c r="N852" s="153" t="n">
        <f aca="false">L852-M852</f>
        <v>596.86</v>
      </c>
      <c r="O852" s="152" t="n">
        <v>1.04</v>
      </c>
      <c r="P852" s="153" t="n">
        <f aca="false">N852*O852</f>
        <v>620.7344</v>
      </c>
      <c r="Q852" s="150" t="n">
        <v>16</v>
      </c>
      <c r="R852" s="153" t="n">
        <f aca="false">P852*Q852</f>
        <v>9931.7504</v>
      </c>
      <c r="S852" s="154" t="n">
        <f aca="false">P852*3</f>
        <v>1862.2032</v>
      </c>
      <c r="T852" s="153"/>
      <c r="U852" s="154"/>
      <c r="V852" s="155" t="n">
        <v>11793.95</v>
      </c>
      <c r="W852" s="20" t="n">
        <f aca="false">V852-T852</f>
        <v>11793.95</v>
      </c>
      <c r="X852" s="43" t="n">
        <f aca="false">V852-S852-T852</f>
        <v>9931.7468</v>
      </c>
      <c r="Y852" s="152" t="s">
        <v>418</v>
      </c>
      <c r="Z852" s="2" t="s">
        <v>49</v>
      </c>
      <c r="AA852" s="20" t="s">
        <v>18</v>
      </c>
      <c r="AC852" s="20"/>
    </row>
    <row r="853" customFormat="false" ht="15.75" hidden="false" customHeight="true" outlineLevel="0" collapsed="false">
      <c r="A853" s="20" t="s">
        <v>45</v>
      </c>
      <c r="B853" s="143" t="s">
        <v>210</v>
      </c>
      <c r="C853" s="150"/>
      <c r="D853" s="152" t="s">
        <v>47</v>
      </c>
      <c r="E853" s="151" t="n">
        <v>5612468</v>
      </c>
      <c r="F853" s="152"/>
      <c r="G853" s="151" t="n">
        <v>59</v>
      </c>
      <c r="H853" s="145" t="s">
        <v>33</v>
      </c>
      <c r="I853" s="152"/>
      <c r="J853" s="151" t="n">
        <v>22</v>
      </c>
      <c r="K853" s="145" t="n">
        <v>0</v>
      </c>
      <c r="L853" s="153" t="n">
        <v>3138</v>
      </c>
      <c r="M853" s="150" t="n">
        <f aca="false">G853*0.095</f>
        <v>5.605</v>
      </c>
      <c r="N853" s="153" t="n">
        <f aca="false">L853-M853</f>
        <v>3132.395</v>
      </c>
      <c r="O853" s="152" t="n">
        <v>1.04</v>
      </c>
      <c r="P853" s="153" t="n">
        <f aca="false">N853*O853</f>
        <v>3257.6908</v>
      </c>
      <c r="Q853" s="150" t="n">
        <v>16</v>
      </c>
      <c r="R853" s="153" t="n">
        <f aca="false">P853*Q853</f>
        <v>52123.0528</v>
      </c>
      <c r="S853" s="154" t="n">
        <f aca="false">P853*3</f>
        <v>9773.0724</v>
      </c>
      <c r="T853" s="153"/>
      <c r="U853" s="154"/>
      <c r="V853" s="155" t="n">
        <v>61896.12</v>
      </c>
      <c r="W853" s="20" t="n">
        <f aca="false">V853-T853</f>
        <v>61896.12</v>
      </c>
      <c r="X853" s="43" t="n">
        <f aca="false">V853-S853-T853</f>
        <v>52123.0476</v>
      </c>
      <c r="Y853" s="152" t="s">
        <v>418</v>
      </c>
      <c r="Z853" s="2" t="s">
        <v>49</v>
      </c>
      <c r="AA853" s="20" t="s">
        <v>18</v>
      </c>
      <c r="AC853" s="20"/>
    </row>
    <row r="854" customFormat="false" ht="15.75" hidden="false" customHeight="true" outlineLevel="0" collapsed="false">
      <c r="A854" s="20" t="s">
        <v>45</v>
      </c>
      <c r="B854" s="143" t="s">
        <v>211</v>
      </c>
      <c r="C854" s="161"/>
      <c r="D854" s="152" t="s">
        <v>47</v>
      </c>
      <c r="E854" s="151" t="n">
        <v>5612469</v>
      </c>
      <c r="F854" s="158"/>
      <c r="G854" s="159" t="n">
        <v>12</v>
      </c>
      <c r="H854" s="145" t="s">
        <v>33</v>
      </c>
      <c r="I854" s="152"/>
      <c r="J854" s="151" t="n">
        <v>22</v>
      </c>
      <c r="K854" s="145" t="n">
        <v>0</v>
      </c>
      <c r="L854" s="160" t="n">
        <v>616</v>
      </c>
      <c r="M854" s="150" t="n">
        <f aca="false">G854*0.095</f>
        <v>1.14</v>
      </c>
      <c r="N854" s="153" t="n">
        <f aca="false">L854-M854</f>
        <v>614.86</v>
      </c>
      <c r="O854" s="152" t="n">
        <v>1.04</v>
      </c>
      <c r="P854" s="153" t="n">
        <f aca="false">N854*O854</f>
        <v>639.4544</v>
      </c>
      <c r="Q854" s="150" t="n">
        <v>16</v>
      </c>
      <c r="R854" s="153" t="n">
        <f aca="false">P854*Q854</f>
        <v>10231.2704</v>
      </c>
      <c r="S854" s="154" t="n">
        <f aca="false">P854*3</f>
        <v>1918.3632</v>
      </c>
      <c r="T854" s="153"/>
      <c r="U854" s="154"/>
      <c r="V854" s="155" t="n">
        <v>12149.63</v>
      </c>
      <c r="W854" s="20" t="n">
        <f aca="false">V854-T854</f>
        <v>12149.63</v>
      </c>
      <c r="X854" s="43" t="n">
        <f aca="false">V854-S854-T854</f>
        <v>10231.2668</v>
      </c>
      <c r="Y854" s="152" t="s">
        <v>418</v>
      </c>
      <c r="Z854" s="2" t="s">
        <v>49</v>
      </c>
      <c r="AA854" s="20" t="s">
        <v>18</v>
      </c>
      <c r="AC854" s="20"/>
    </row>
    <row r="855" customFormat="false" ht="15.75" hidden="false" customHeight="true" outlineLevel="0" collapsed="false">
      <c r="A855" s="20" t="s">
        <v>45</v>
      </c>
      <c r="B855" s="143" t="s">
        <v>211</v>
      </c>
      <c r="C855" s="150"/>
      <c r="D855" s="152" t="s">
        <v>47</v>
      </c>
      <c r="E855" s="151" t="n">
        <v>5612470</v>
      </c>
      <c r="F855" s="152"/>
      <c r="G855" s="151" t="n">
        <v>2</v>
      </c>
      <c r="H855" s="145" t="s">
        <v>33</v>
      </c>
      <c r="I855" s="152"/>
      <c r="J855" s="151" t="n">
        <v>22</v>
      </c>
      <c r="K855" s="145" t="n">
        <v>0</v>
      </c>
      <c r="L855" s="153" t="n">
        <v>103</v>
      </c>
      <c r="M855" s="150" t="n">
        <f aca="false">G855*0.095</f>
        <v>0.19</v>
      </c>
      <c r="N855" s="153" t="n">
        <f aca="false">L855-M855</f>
        <v>102.81</v>
      </c>
      <c r="O855" s="152" t="n">
        <v>1.04</v>
      </c>
      <c r="P855" s="153" t="n">
        <f aca="false">N855*O855</f>
        <v>106.9224</v>
      </c>
      <c r="Q855" s="150" t="n">
        <v>16</v>
      </c>
      <c r="R855" s="153" t="n">
        <f aca="false">P855*Q855</f>
        <v>1710.7584</v>
      </c>
      <c r="S855" s="154" t="n">
        <f aca="false">P855*3</f>
        <v>320.7672</v>
      </c>
      <c r="T855" s="153"/>
      <c r="U855" s="154"/>
      <c r="V855" s="155" t="n">
        <v>2031.53</v>
      </c>
      <c r="W855" s="20" t="n">
        <f aca="false">V855-T855</f>
        <v>2031.53</v>
      </c>
      <c r="X855" s="43" t="n">
        <f aca="false">V855-S855-T855</f>
        <v>1710.7628</v>
      </c>
      <c r="Y855" s="152" t="s">
        <v>418</v>
      </c>
      <c r="Z855" s="2" t="s">
        <v>49</v>
      </c>
      <c r="AA855" s="20" t="s">
        <v>18</v>
      </c>
      <c r="AC855" s="20"/>
    </row>
    <row r="856" customFormat="false" ht="15.75" hidden="false" customHeight="true" outlineLevel="0" collapsed="false">
      <c r="A856" s="20" t="s">
        <v>45</v>
      </c>
      <c r="B856" s="143" t="s">
        <v>211</v>
      </c>
      <c r="C856" s="150"/>
      <c r="D856" s="152" t="s">
        <v>47</v>
      </c>
      <c r="E856" s="151" t="n">
        <v>5612471</v>
      </c>
      <c r="F856" s="152"/>
      <c r="G856" s="151" t="n">
        <v>2</v>
      </c>
      <c r="H856" s="145" t="s">
        <v>33</v>
      </c>
      <c r="I856" s="152"/>
      <c r="J856" s="151" t="n">
        <v>22</v>
      </c>
      <c r="K856" s="145" t="n">
        <v>0</v>
      </c>
      <c r="L856" s="153" t="n">
        <v>96</v>
      </c>
      <c r="M856" s="150" t="n">
        <f aca="false">G856*0.095</f>
        <v>0.19</v>
      </c>
      <c r="N856" s="153" t="n">
        <f aca="false">L856-M856</f>
        <v>95.81</v>
      </c>
      <c r="O856" s="152" t="n">
        <v>1.04</v>
      </c>
      <c r="P856" s="153" t="n">
        <f aca="false">N856*O856</f>
        <v>99.6424</v>
      </c>
      <c r="Q856" s="150" t="n">
        <v>16</v>
      </c>
      <c r="R856" s="153" t="n">
        <f aca="false">P856*Q856</f>
        <v>1594.2784</v>
      </c>
      <c r="S856" s="154" t="n">
        <f aca="false">P856*3</f>
        <v>298.9272</v>
      </c>
      <c r="T856" s="153"/>
      <c r="U856" s="154"/>
      <c r="V856" s="155" t="n">
        <v>1893.21</v>
      </c>
      <c r="W856" s="20" t="n">
        <f aca="false">V856-T856</f>
        <v>1893.21</v>
      </c>
      <c r="X856" s="43" t="n">
        <f aca="false">V856-S856-T856</f>
        <v>1594.2828</v>
      </c>
      <c r="Y856" s="152" t="s">
        <v>418</v>
      </c>
      <c r="Z856" s="2" t="s">
        <v>49</v>
      </c>
      <c r="AA856" s="20" t="s">
        <v>18</v>
      </c>
      <c r="AC856" s="20"/>
    </row>
    <row r="857" customFormat="false" ht="15.75" hidden="false" customHeight="true" outlineLevel="0" collapsed="false">
      <c r="A857" s="20" t="s">
        <v>45</v>
      </c>
      <c r="B857" s="143" t="s">
        <v>211</v>
      </c>
      <c r="C857" s="150"/>
      <c r="D857" s="152" t="s">
        <v>47</v>
      </c>
      <c r="E857" s="151" t="n">
        <v>5612472</v>
      </c>
      <c r="F857" s="152"/>
      <c r="G857" s="151" t="n">
        <v>5</v>
      </c>
      <c r="H857" s="145" t="s">
        <v>33</v>
      </c>
      <c r="I857" s="152"/>
      <c r="J857" s="151" t="n">
        <v>22</v>
      </c>
      <c r="K857" s="145" t="n">
        <v>0</v>
      </c>
      <c r="L857" s="153" t="n">
        <v>240</v>
      </c>
      <c r="M857" s="150" t="n">
        <f aca="false">G857*0.095</f>
        <v>0.475</v>
      </c>
      <c r="N857" s="153" t="n">
        <f aca="false">L857-M857</f>
        <v>239.525</v>
      </c>
      <c r="O857" s="152" t="n">
        <v>1.04</v>
      </c>
      <c r="P857" s="153" t="n">
        <f aca="false">N857*O857</f>
        <v>249.106</v>
      </c>
      <c r="Q857" s="150" t="n">
        <v>16</v>
      </c>
      <c r="R857" s="153" t="n">
        <f aca="false">P857*Q857</f>
        <v>3985.696</v>
      </c>
      <c r="S857" s="154" t="n">
        <f aca="false">P857*3</f>
        <v>747.318</v>
      </c>
      <c r="T857" s="153"/>
      <c r="U857" s="154"/>
      <c r="V857" s="155" t="n">
        <v>4733.02</v>
      </c>
      <c r="W857" s="20" t="n">
        <f aca="false">V857-T857</f>
        <v>4733.02</v>
      </c>
      <c r="X857" s="43" t="n">
        <f aca="false">V857-S857-T857</f>
        <v>3985.702</v>
      </c>
      <c r="Y857" s="152" t="s">
        <v>418</v>
      </c>
      <c r="Z857" s="2" t="s">
        <v>49</v>
      </c>
      <c r="AA857" s="20" t="s">
        <v>18</v>
      </c>
      <c r="AC857" s="20"/>
    </row>
    <row r="858" customFormat="false" ht="15.75" hidden="false" customHeight="true" outlineLevel="0" collapsed="false">
      <c r="A858" s="20" t="s">
        <v>45</v>
      </c>
      <c r="B858" s="143" t="s">
        <v>211</v>
      </c>
      <c r="C858" s="150"/>
      <c r="D858" s="152" t="s">
        <v>47</v>
      </c>
      <c r="E858" s="151" t="n">
        <v>5612473</v>
      </c>
      <c r="F858" s="152"/>
      <c r="G858" s="151" t="n">
        <v>1</v>
      </c>
      <c r="H858" s="145" t="s">
        <v>33</v>
      </c>
      <c r="I858" s="152"/>
      <c r="J858" s="151" t="n">
        <v>22</v>
      </c>
      <c r="K858" s="145" t="n">
        <v>0</v>
      </c>
      <c r="L858" s="153" t="n">
        <v>51</v>
      </c>
      <c r="M858" s="150" t="n">
        <f aca="false">G858*0.095</f>
        <v>0.095</v>
      </c>
      <c r="N858" s="153" t="n">
        <f aca="false">L858-M858</f>
        <v>50.905</v>
      </c>
      <c r="O858" s="152" t="n">
        <v>1.04</v>
      </c>
      <c r="P858" s="153" t="n">
        <f aca="false">N858*O858</f>
        <v>52.9412</v>
      </c>
      <c r="Q858" s="150" t="n">
        <v>16</v>
      </c>
      <c r="R858" s="153" t="n">
        <f aca="false">P858*Q858</f>
        <v>847.0592</v>
      </c>
      <c r="S858" s="154" t="n">
        <f aca="false">P858*3</f>
        <v>158.8236</v>
      </c>
      <c r="T858" s="153"/>
      <c r="U858" s="154"/>
      <c r="V858" s="155" t="n">
        <v>1005.88</v>
      </c>
      <c r="W858" s="20" t="n">
        <f aca="false">V858-T858</f>
        <v>1005.88</v>
      </c>
      <c r="X858" s="43" t="n">
        <f aca="false">V858-S858-T858</f>
        <v>847.0564</v>
      </c>
      <c r="Y858" s="152" t="s">
        <v>418</v>
      </c>
      <c r="Z858" s="2" t="s">
        <v>49</v>
      </c>
      <c r="AA858" s="20" t="s">
        <v>18</v>
      </c>
      <c r="AC858" s="20"/>
    </row>
    <row r="859" customFormat="false" ht="15.75" hidden="false" customHeight="true" outlineLevel="0" collapsed="false">
      <c r="A859" s="20" t="s">
        <v>45</v>
      </c>
      <c r="B859" s="143" t="s">
        <v>211</v>
      </c>
      <c r="C859" s="150"/>
      <c r="D859" s="152" t="s">
        <v>47</v>
      </c>
      <c r="E859" s="151" t="n">
        <v>5612474</v>
      </c>
      <c r="F859" s="152"/>
      <c r="G859" s="151" t="n">
        <v>29</v>
      </c>
      <c r="H859" s="145" t="s">
        <v>33</v>
      </c>
      <c r="I859" s="152"/>
      <c r="J859" s="151" t="n">
        <v>22</v>
      </c>
      <c r="K859" s="145" t="n">
        <v>0</v>
      </c>
      <c r="L859" s="153" t="n">
        <v>1412</v>
      </c>
      <c r="M859" s="150" t="n">
        <f aca="false">G859*0.095</f>
        <v>2.755</v>
      </c>
      <c r="N859" s="153" t="n">
        <f aca="false">L859-M859</f>
        <v>1409.245</v>
      </c>
      <c r="O859" s="152" t="n">
        <v>1.04</v>
      </c>
      <c r="P859" s="153" t="n">
        <f aca="false">N859*O859</f>
        <v>1465.6148</v>
      </c>
      <c r="Q859" s="150" t="n">
        <v>16</v>
      </c>
      <c r="R859" s="153" t="n">
        <f aca="false">P859*Q859</f>
        <v>23449.8368</v>
      </c>
      <c r="S859" s="154" t="n">
        <f aca="false">P859*3</f>
        <v>4396.8444</v>
      </c>
      <c r="T859" s="153"/>
      <c r="U859" s="154"/>
      <c r="V859" s="155" t="n">
        <v>27846.68</v>
      </c>
      <c r="W859" s="20" t="n">
        <f aca="false">V859-T859</f>
        <v>27846.68</v>
      </c>
      <c r="X859" s="43" t="n">
        <f aca="false">V859-S859-T859</f>
        <v>23449.8356</v>
      </c>
      <c r="Y859" s="152" t="s">
        <v>418</v>
      </c>
      <c r="Z859" s="2" t="s">
        <v>49</v>
      </c>
      <c r="AA859" s="20" t="s">
        <v>18</v>
      </c>
      <c r="AC859" s="20"/>
    </row>
    <row r="860" customFormat="false" ht="15.75" hidden="false" customHeight="true" outlineLevel="0" collapsed="false">
      <c r="A860" s="20" t="s">
        <v>45</v>
      </c>
      <c r="B860" s="143" t="s">
        <v>211</v>
      </c>
      <c r="C860" s="162"/>
      <c r="D860" s="152" t="s">
        <v>47</v>
      </c>
      <c r="E860" s="164" t="n">
        <v>5612475</v>
      </c>
      <c r="F860" s="163"/>
      <c r="G860" s="164" t="n">
        <v>10</v>
      </c>
      <c r="H860" s="145" t="s">
        <v>33</v>
      </c>
      <c r="I860" s="163"/>
      <c r="J860" s="164" t="n">
        <v>22</v>
      </c>
      <c r="K860" s="145" t="n">
        <v>0</v>
      </c>
      <c r="L860" s="165" t="n">
        <v>526</v>
      </c>
      <c r="M860" s="162" t="n">
        <f aca="false">G860*0.095</f>
        <v>0.95</v>
      </c>
      <c r="N860" s="165" t="n">
        <f aca="false">L860-M860</f>
        <v>525.05</v>
      </c>
      <c r="O860" s="163" t="n">
        <v>1.04</v>
      </c>
      <c r="P860" s="165" t="n">
        <f aca="false">N860*O860</f>
        <v>546.052</v>
      </c>
      <c r="Q860" s="162" t="n">
        <v>16</v>
      </c>
      <c r="R860" s="165" t="n">
        <f aca="false">P860*Q860</f>
        <v>8736.832</v>
      </c>
      <c r="S860" s="166" t="n">
        <f aca="false">P860*3</f>
        <v>1638.156</v>
      </c>
      <c r="T860" s="165"/>
      <c r="U860" s="166"/>
      <c r="V860" s="196" t="n">
        <v>10374.99</v>
      </c>
      <c r="W860" s="20" t="n">
        <f aca="false">V860-T860</f>
        <v>10374.99</v>
      </c>
      <c r="X860" s="43" t="n">
        <f aca="false">V860-S860-T860</f>
        <v>8736.834</v>
      </c>
      <c r="Y860" s="163" t="s">
        <v>418</v>
      </c>
      <c r="Z860" s="2" t="s">
        <v>49</v>
      </c>
      <c r="AA860" s="20" t="s">
        <v>18</v>
      </c>
      <c r="AC860" s="20"/>
    </row>
    <row r="861" customFormat="false" ht="15.75" hidden="false" customHeight="true" outlineLevel="0" collapsed="false">
      <c r="A861" s="20" t="s">
        <v>45</v>
      </c>
      <c r="B861" s="143" t="s">
        <v>212</v>
      </c>
      <c r="C861" s="150"/>
      <c r="D861" s="152" t="s">
        <v>47</v>
      </c>
      <c r="E861" s="151" t="n">
        <v>5612476</v>
      </c>
      <c r="F861" s="152"/>
      <c r="G861" s="151" t="n">
        <v>17</v>
      </c>
      <c r="H861" s="145" t="s">
        <v>33</v>
      </c>
      <c r="I861" s="152"/>
      <c r="J861" s="151" t="n">
        <v>22</v>
      </c>
      <c r="K861" s="145" t="n">
        <v>0</v>
      </c>
      <c r="L861" s="153" t="n">
        <v>834</v>
      </c>
      <c r="M861" s="150" t="n">
        <f aca="false">G861*0.095</f>
        <v>1.615</v>
      </c>
      <c r="N861" s="153" t="n">
        <f aca="false">L861-M861</f>
        <v>832.385</v>
      </c>
      <c r="O861" s="152" t="n">
        <v>1.04</v>
      </c>
      <c r="P861" s="153" t="n">
        <f aca="false">N861*O861</f>
        <v>865.6804</v>
      </c>
      <c r="Q861" s="150" t="n">
        <v>16</v>
      </c>
      <c r="R861" s="153" t="n">
        <f aca="false">P861*Q861</f>
        <v>13850.8864</v>
      </c>
      <c r="S861" s="154" t="n">
        <f aca="false">P861*3</f>
        <v>2597.0412</v>
      </c>
      <c r="T861" s="153"/>
      <c r="U861" s="154"/>
      <c r="V861" s="155" t="n">
        <v>16447.93</v>
      </c>
      <c r="W861" s="20" t="n">
        <f aca="false">V861-T861</f>
        <v>16447.93</v>
      </c>
      <c r="X861" s="43" t="n">
        <f aca="false">V861-S861-T861</f>
        <v>13850.8888</v>
      </c>
      <c r="Y861" s="152" t="s">
        <v>418</v>
      </c>
      <c r="Z861" s="2" t="s">
        <v>49</v>
      </c>
      <c r="AA861" s="20" t="s">
        <v>18</v>
      </c>
      <c r="AC861" s="20"/>
    </row>
    <row r="862" customFormat="false" ht="15.75" hidden="false" customHeight="true" outlineLevel="0" collapsed="false">
      <c r="A862" s="20" t="s">
        <v>45</v>
      </c>
      <c r="B862" s="143" t="s">
        <v>212</v>
      </c>
      <c r="C862" s="150"/>
      <c r="D862" s="152" t="s">
        <v>47</v>
      </c>
      <c r="E862" s="151" t="n">
        <v>5612477</v>
      </c>
      <c r="F862" s="152"/>
      <c r="G862" s="151" t="n">
        <v>21</v>
      </c>
      <c r="H862" s="145" t="s">
        <v>33</v>
      </c>
      <c r="I862" s="152"/>
      <c r="J862" s="151" t="n">
        <v>22</v>
      </c>
      <c r="K862" s="145" t="n">
        <v>0</v>
      </c>
      <c r="L862" s="153" t="n">
        <v>1078</v>
      </c>
      <c r="M862" s="150" t="n">
        <f aca="false">G862*0.095</f>
        <v>1.995</v>
      </c>
      <c r="N862" s="153" t="n">
        <f aca="false">L862-M862</f>
        <v>1076.005</v>
      </c>
      <c r="O862" s="152" t="n">
        <v>1.04</v>
      </c>
      <c r="P862" s="153" t="n">
        <f aca="false">N862*O862</f>
        <v>1119.0452</v>
      </c>
      <c r="Q862" s="150" t="n">
        <v>16</v>
      </c>
      <c r="R862" s="153" t="n">
        <f aca="false">P862*Q862</f>
        <v>17904.7232</v>
      </c>
      <c r="S862" s="154" t="n">
        <f aca="false">P862*3</f>
        <v>3357.1356</v>
      </c>
      <c r="T862" s="153"/>
      <c r="U862" s="154"/>
      <c r="V862" s="155" t="n">
        <v>21261.86</v>
      </c>
      <c r="W862" s="20" t="n">
        <f aca="false">V862-T862</f>
        <v>21261.86</v>
      </c>
      <c r="X862" s="43" t="n">
        <f aca="false">V862-S862-T862</f>
        <v>17904.7244</v>
      </c>
      <c r="Y862" s="152" t="s">
        <v>418</v>
      </c>
      <c r="Z862" s="2" t="s">
        <v>49</v>
      </c>
      <c r="AA862" s="20" t="s">
        <v>18</v>
      </c>
      <c r="AC862" s="20"/>
    </row>
    <row r="863" customFormat="false" ht="15.75" hidden="false" customHeight="true" outlineLevel="0" collapsed="false">
      <c r="A863" s="20" t="s">
        <v>45</v>
      </c>
      <c r="B863" s="143" t="s">
        <v>212</v>
      </c>
      <c r="C863" s="150"/>
      <c r="D863" s="152" t="s">
        <v>47</v>
      </c>
      <c r="E863" s="151" t="n">
        <v>5612478</v>
      </c>
      <c r="F863" s="158"/>
      <c r="G863" s="159" t="n">
        <v>13</v>
      </c>
      <c r="H863" s="145" t="s">
        <v>33</v>
      </c>
      <c r="I863" s="152"/>
      <c r="J863" s="151" t="n">
        <v>22</v>
      </c>
      <c r="K863" s="145" t="n">
        <v>0</v>
      </c>
      <c r="L863" s="160" t="n">
        <v>701</v>
      </c>
      <c r="M863" s="150" t="n">
        <f aca="false">G863*0.095</f>
        <v>1.235</v>
      </c>
      <c r="N863" s="153" t="n">
        <f aca="false">L863-M863</f>
        <v>699.765</v>
      </c>
      <c r="O863" s="152" t="n">
        <v>1.04</v>
      </c>
      <c r="P863" s="153" t="n">
        <f aca="false">N863*O863</f>
        <v>727.7556</v>
      </c>
      <c r="Q863" s="150" t="n">
        <v>16</v>
      </c>
      <c r="R863" s="153" t="n">
        <f aca="false">P863*Q863</f>
        <v>11644.0896</v>
      </c>
      <c r="S863" s="154" t="n">
        <f aca="false">P863*3</f>
        <v>2183.2668</v>
      </c>
      <c r="T863" s="153"/>
      <c r="U863" s="154"/>
      <c r="V863" s="155" t="n">
        <v>13827.36</v>
      </c>
      <c r="W863" s="20" t="n">
        <f aca="false">V863-T863</f>
        <v>13827.36</v>
      </c>
      <c r="X863" s="43" t="n">
        <f aca="false">V863-S863-T863</f>
        <v>11644.0932</v>
      </c>
      <c r="Y863" s="152" t="s">
        <v>418</v>
      </c>
      <c r="Z863" s="2" t="s">
        <v>49</v>
      </c>
      <c r="AA863" s="20" t="s">
        <v>18</v>
      </c>
      <c r="AC863" s="20"/>
    </row>
    <row r="864" customFormat="false" ht="15.75" hidden="false" customHeight="true" outlineLevel="0" collapsed="false">
      <c r="A864" s="20" t="s">
        <v>45</v>
      </c>
      <c r="B864" s="143" t="s">
        <v>212</v>
      </c>
      <c r="C864" s="150"/>
      <c r="D864" s="152" t="s">
        <v>47</v>
      </c>
      <c r="E864" s="151" t="n">
        <v>5612479</v>
      </c>
      <c r="F864" s="152"/>
      <c r="G864" s="151" t="n">
        <v>20</v>
      </c>
      <c r="H864" s="145" t="s">
        <v>33</v>
      </c>
      <c r="I864" s="152"/>
      <c r="J864" s="151" t="n">
        <v>22</v>
      </c>
      <c r="K864" s="145" t="n">
        <v>0</v>
      </c>
      <c r="L864" s="153" t="n">
        <v>1102</v>
      </c>
      <c r="M864" s="150" t="n">
        <f aca="false">G864*0.095</f>
        <v>1.9</v>
      </c>
      <c r="N864" s="153" t="n">
        <f aca="false">L864-M864</f>
        <v>1100.1</v>
      </c>
      <c r="O864" s="152" t="n">
        <v>1.04</v>
      </c>
      <c r="P864" s="153" t="n">
        <f aca="false">N864*O864</f>
        <v>1144.104</v>
      </c>
      <c r="Q864" s="150" t="n">
        <v>16</v>
      </c>
      <c r="R864" s="153" t="n">
        <f aca="false">P864*Q864</f>
        <v>18305.664</v>
      </c>
      <c r="S864" s="154" t="n">
        <f aca="false">P864*3</f>
        <v>3432.312</v>
      </c>
      <c r="T864" s="153"/>
      <c r="U864" s="154"/>
      <c r="V864" s="155" t="n">
        <v>21737.97</v>
      </c>
      <c r="W864" s="20" t="n">
        <f aca="false">V864-T864</f>
        <v>21737.97</v>
      </c>
      <c r="X864" s="43" t="n">
        <f aca="false">V864-S864-T864</f>
        <v>18305.658</v>
      </c>
      <c r="Y864" s="152" t="s">
        <v>418</v>
      </c>
      <c r="Z864" s="2" t="s">
        <v>49</v>
      </c>
      <c r="AA864" s="20" t="s">
        <v>18</v>
      </c>
      <c r="AC864" s="20"/>
    </row>
    <row r="865" customFormat="false" ht="15.75" hidden="false" customHeight="true" outlineLevel="0" collapsed="false">
      <c r="A865" s="20" t="s">
        <v>45</v>
      </c>
      <c r="B865" s="143" t="s">
        <v>212</v>
      </c>
      <c r="C865" s="150"/>
      <c r="D865" s="152" t="s">
        <v>47</v>
      </c>
      <c r="E865" s="151" t="n">
        <v>5612480</v>
      </c>
      <c r="F865" s="158"/>
      <c r="G865" s="159" t="n">
        <v>15</v>
      </c>
      <c r="H865" s="145" t="s">
        <v>33</v>
      </c>
      <c r="I865" s="152"/>
      <c r="J865" s="151" t="n">
        <v>22</v>
      </c>
      <c r="K865" s="145" t="n">
        <v>0</v>
      </c>
      <c r="L865" s="160" t="n">
        <v>754</v>
      </c>
      <c r="M865" s="150" t="n">
        <f aca="false">G865*0.095</f>
        <v>1.425</v>
      </c>
      <c r="N865" s="153" t="n">
        <f aca="false">L865-M865</f>
        <v>752.575</v>
      </c>
      <c r="O865" s="152" t="n">
        <v>1.04</v>
      </c>
      <c r="P865" s="153" t="n">
        <f aca="false">N865*O865</f>
        <v>782.678</v>
      </c>
      <c r="Q865" s="150" t="n">
        <v>16</v>
      </c>
      <c r="R865" s="153" t="n">
        <f aca="false">P865*Q865</f>
        <v>12522.848</v>
      </c>
      <c r="S865" s="154" t="n">
        <f aca="false">P865*3</f>
        <v>2348.034</v>
      </c>
      <c r="T865" s="153"/>
      <c r="U865" s="154"/>
      <c r="V865" s="155" t="n">
        <v>14870.88</v>
      </c>
      <c r="W865" s="20" t="n">
        <f aca="false">V865-T865</f>
        <v>14870.88</v>
      </c>
      <c r="X865" s="43" t="n">
        <f aca="false">V865-S865-T865</f>
        <v>12522.846</v>
      </c>
      <c r="Y865" s="152" t="s">
        <v>418</v>
      </c>
      <c r="Z865" s="2" t="s">
        <v>49</v>
      </c>
      <c r="AA865" s="20" t="s">
        <v>18</v>
      </c>
      <c r="AC865" s="20"/>
    </row>
    <row r="866" customFormat="false" ht="15.75" hidden="false" customHeight="true" outlineLevel="0" collapsed="false">
      <c r="A866" s="20" t="s">
        <v>45</v>
      </c>
      <c r="B866" s="143" t="s">
        <v>212</v>
      </c>
      <c r="C866" s="150"/>
      <c r="D866" s="152" t="s">
        <v>47</v>
      </c>
      <c r="E866" s="151" t="n">
        <v>5612481</v>
      </c>
      <c r="F866" s="152"/>
      <c r="G866" s="151" t="n">
        <v>19</v>
      </c>
      <c r="H866" s="145" t="s">
        <v>33</v>
      </c>
      <c r="I866" s="152"/>
      <c r="J866" s="151" t="n">
        <v>22</v>
      </c>
      <c r="K866" s="145" t="n">
        <v>0</v>
      </c>
      <c r="L866" s="153" t="n">
        <v>979</v>
      </c>
      <c r="M866" s="150" t="n">
        <f aca="false">G866*0.095</f>
        <v>1.805</v>
      </c>
      <c r="N866" s="153" t="n">
        <f aca="false">L866-M866</f>
        <v>977.195</v>
      </c>
      <c r="O866" s="152" t="n">
        <v>1.04</v>
      </c>
      <c r="P866" s="153" t="n">
        <f aca="false">N866*O866</f>
        <v>1016.2828</v>
      </c>
      <c r="Q866" s="150" t="n">
        <v>16</v>
      </c>
      <c r="R866" s="153" t="n">
        <f aca="false">P866*Q866</f>
        <v>16260.5248</v>
      </c>
      <c r="S866" s="154" t="n">
        <f aca="false">P866*3</f>
        <v>3048.8484</v>
      </c>
      <c r="T866" s="153"/>
      <c r="U866" s="154"/>
      <c r="V866" s="155" t="n">
        <v>19309.37</v>
      </c>
      <c r="W866" s="20" t="n">
        <f aca="false">V866-T866</f>
        <v>19309.37</v>
      </c>
      <c r="X866" s="43" t="n">
        <f aca="false">V866-S866-T866</f>
        <v>16260.5216</v>
      </c>
      <c r="Y866" s="152" t="s">
        <v>418</v>
      </c>
      <c r="Z866" s="2" t="s">
        <v>49</v>
      </c>
      <c r="AA866" s="20" t="s">
        <v>18</v>
      </c>
      <c r="AC866" s="20"/>
    </row>
    <row r="867" customFormat="false" ht="15.75" hidden="false" customHeight="true" outlineLevel="0" collapsed="false">
      <c r="A867" s="20" t="s">
        <v>45</v>
      </c>
      <c r="B867" s="143" t="s">
        <v>212</v>
      </c>
      <c r="C867" s="150"/>
      <c r="D867" s="152" t="s">
        <v>47</v>
      </c>
      <c r="E867" s="151" t="n">
        <v>5612482</v>
      </c>
      <c r="F867" s="158"/>
      <c r="G867" s="159" t="n">
        <v>10</v>
      </c>
      <c r="H867" s="145" t="s">
        <v>33</v>
      </c>
      <c r="I867" s="152"/>
      <c r="J867" s="151" t="n">
        <v>22</v>
      </c>
      <c r="K867" s="145" t="n">
        <v>0</v>
      </c>
      <c r="L867" s="160" t="n">
        <v>529</v>
      </c>
      <c r="M867" s="150" t="n">
        <f aca="false">G867*0.095</f>
        <v>0.95</v>
      </c>
      <c r="N867" s="153" t="n">
        <f aca="false">L867-M867</f>
        <v>528.05</v>
      </c>
      <c r="O867" s="152" t="n">
        <v>1.04</v>
      </c>
      <c r="P867" s="153" t="n">
        <f aca="false">N867*O867</f>
        <v>549.172</v>
      </c>
      <c r="Q867" s="150" t="n">
        <v>16</v>
      </c>
      <c r="R867" s="153" t="n">
        <f aca="false">P867*Q867</f>
        <v>8786.752</v>
      </c>
      <c r="S867" s="154" t="n">
        <f aca="false">P867*3</f>
        <v>1647.516</v>
      </c>
      <c r="T867" s="153"/>
      <c r="U867" s="154"/>
      <c r="V867" s="155" t="n">
        <v>10434.27</v>
      </c>
      <c r="W867" s="20" t="n">
        <f aca="false">V867-T867</f>
        <v>10434.27</v>
      </c>
      <c r="X867" s="43" t="n">
        <f aca="false">V867-S867-T867</f>
        <v>8786.754</v>
      </c>
      <c r="Y867" s="152" t="s">
        <v>418</v>
      </c>
      <c r="Z867" s="2" t="s">
        <v>49</v>
      </c>
      <c r="AA867" s="20" t="s">
        <v>18</v>
      </c>
      <c r="AC867" s="20"/>
    </row>
    <row r="868" customFormat="false" ht="15.75" hidden="false" customHeight="true" outlineLevel="0" collapsed="false">
      <c r="A868" s="20" t="s">
        <v>45</v>
      </c>
      <c r="B868" s="143" t="s">
        <v>212</v>
      </c>
      <c r="C868" s="150"/>
      <c r="D868" s="152" t="s">
        <v>47</v>
      </c>
      <c r="E868" s="151" t="n">
        <v>5612483</v>
      </c>
      <c r="F868" s="152"/>
      <c r="G868" s="151" t="n">
        <v>23</v>
      </c>
      <c r="H868" s="145" t="s">
        <v>33</v>
      </c>
      <c r="I868" s="152"/>
      <c r="J868" s="151" t="n">
        <v>22</v>
      </c>
      <c r="K868" s="145" t="n">
        <v>0</v>
      </c>
      <c r="L868" s="153" t="n">
        <v>1164</v>
      </c>
      <c r="M868" s="150" t="n">
        <f aca="false">G868*0.095</f>
        <v>2.185</v>
      </c>
      <c r="N868" s="153" t="n">
        <f aca="false">L868-M868</f>
        <v>1161.815</v>
      </c>
      <c r="O868" s="152" t="n">
        <v>1.04</v>
      </c>
      <c r="P868" s="153" t="n">
        <f aca="false">N868*O868</f>
        <v>1208.2876</v>
      </c>
      <c r="Q868" s="150" t="n">
        <v>16</v>
      </c>
      <c r="R868" s="153" t="n">
        <f aca="false">P868*Q868</f>
        <v>19332.6016</v>
      </c>
      <c r="S868" s="154" t="n">
        <f aca="false">P868*3</f>
        <v>3624.8628</v>
      </c>
      <c r="T868" s="153"/>
      <c r="U868" s="154"/>
      <c r="V868" s="155" t="n">
        <v>22957.46</v>
      </c>
      <c r="W868" s="20" t="n">
        <f aca="false">V868-T868</f>
        <v>22957.46</v>
      </c>
      <c r="X868" s="43" t="n">
        <f aca="false">V868-S868-T868</f>
        <v>19332.5972</v>
      </c>
      <c r="Y868" s="152" t="s">
        <v>418</v>
      </c>
      <c r="Z868" s="2" t="s">
        <v>49</v>
      </c>
      <c r="AA868" s="20" t="s">
        <v>18</v>
      </c>
      <c r="AC868" s="20"/>
    </row>
    <row r="869" customFormat="false" ht="15.75" hidden="false" customHeight="true" outlineLevel="0" collapsed="false">
      <c r="A869" s="20" t="s">
        <v>45</v>
      </c>
      <c r="B869" s="143" t="s">
        <v>212</v>
      </c>
      <c r="C869" s="150"/>
      <c r="D869" s="152" t="s">
        <v>47</v>
      </c>
      <c r="E869" s="151" t="n">
        <v>5612484</v>
      </c>
      <c r="F869" s="158"/>
      <c r="G869" s="159" t="n">
        <v>10</v>
      </c>
      <c r="H869" s="145" t="s">
        <v>33</v>
      </c>
      <c r="I869" s="152"/>
      <c r="J869" s="151" t="n">
        <v>22</v>
      </c>
      <c r="K869" s="145" t="n">
        <v>0</v>
      </c>
      <c r="L869" s="160" t="n">
        <v>501</v>
      </c>
      <c r="M869" s="150" t="n">
        <f aca="false">G869*0.095</f>
        <v>0.95</v>
      </c>
      <c r="N869" s="153" t="n">
        <f aca="false">L869-M869</f>
        <v>500.05</v>
      </c>
      <c r="O869" s="152" t="n">
        <v>1.04</v>
      </c>
      <c r="P869" s="153" t="n">
        <f aca="false">N869*O869</f>
        <v>520.052</v>
      </c>
      <c r="Q869" s="150" t="n">
        <v>16</v>
      </c>
      <c r="R869" s="153" t="n">
        <f aca="false">P869*Q869</f>
        <v>8320.832</v>
      </c>
      <c r="S869" s="154" t="n">
        <f aca="false">P869*3</f>
        <v>1560.156</v>
      </c>
      <c r="T869" s="153"/>
      <c r="U869" s="154"/>
      <c r="V869" s="155" t="n">
        <v>9880.99</v>
      </c>
      <c r="W869" s="20" t="n">
        <f aca="false">V869-T869</f>
        <v>9880.99</v>
      </c>
      <c r="X869" s="43" t="n">
        <f aca="false">V869-S869-T869</f>
        <v>8320.834</v>
      </c>
      <c r="Y869" s="152" t="s">
        <v>418</v>
      </c>
      <c r="Z869" s="2" t="s">
        <v>49</v>
      </c>
      <c r="AA869" s="20" t="s">
        <v>18</v>
      </c>
      <c r="AC869" s="20"/>
    </row>
    <row r="870" customFormat="false" ht="15.75" hidden="false" customHeight="true" outlineLevel="0" collapsed="false">
      <c r="A870" s="20" t="s">
        <v>45</v>
      </c>
      <c r="B870" s="143" t="s">
        <v>212</v>
      </c>
      <c r="C870" s="150"/>
      <c r="D870" s="152" t="s">
        <v>47</v>
      </c>
      <c r="E870" s="151" t="n">
        <v>5612485</v>
      </c>
      <c r="F870" s="152"/>
      <c r="G870" s="151" t="n">
        <v>13</v>
      </c>
      <c r="H870" s="145" t="s">
        <v>33</v>
      </c>
      <c r="I870" s="152"/>
      <c r="J870" s="151" t="n">
        <v>22</v>
      </c>
      <c r="K870" s="145" t="n">
        <v>0</v>
      </c>
      <c r="L870" s="153" t="n">
        <v>665</v>
      </c>
      <c r="M870" s="150" t="n">
        <f aca="false">G870*0.095</f>
        <v>1.235</v>
      </c>
      <c r="N870" s="153" t="n">
        <f aca="false">L870-M870</f>
        <v>663.765</v>
      </c>
      <c r="O870" s="152" t="n">
        <v>1.04</v>
      </c>
      <c r="P870" s="153" t="n">
        <f aca="false">N870*O870</f>
        <v>690.3156</v>
      </c>
      <c r="Q870" s="150" t="n">
        <v>16</v>
      </c>
      <c r="R870" s="153" t="n">
        <f aca="false">P870*Q870</f>
        <v>11045.0496</v>
      </c>
      <c r="S870" s="154" t="n">
        <f aca="false">P870*3</f>
        <v>2070.9468</v>
      </c>
      <c r="T870" s="153"/>
      <c r="U870" s="154"/>
      <c r="V870" s="155" t="n">
        <v>13116</v>
      </c>
      <c r="W870" s="20" t="n">
        <f aca="false">V870-T870</f>
        <v>13116</v>
      </c>
      <c r="X870" s="43" t="n">
        <f aca="false">V870-S870-T870</f>
        <v>11045.0532</v>
      </c>
      <c r="Y870" s="152" t="s">
        <v>418</v>
      </c>
      <c r="Z870" s="2" t="s">
        <v>49</v>
      </c>
      <c r="AA870" s="20" t="s">
        <v>18</v>
      </c>
      <c r="AC870" s="20"/>
    </row>
    <row r="871" customFormat="false" ht="15.75" hidden="false" customHeight="true" outlineLevel="0" collapsed="false">
      <c r="A871" s="20" t="s">
        <v>45</v>
      </c>
      <c r="B871" s="143" t="s">
        <v>212</v>
      </c>
      <c r="C871" s="150"/>
      <c r="D871" s="152" t="s">
        <v>47</v>
      </c>
      <c r="E871" s="151" t="n">
        <v>5612486</v>
      </c>
      <c r="F871" s="152"/>
      <c r="G871" s="151" t="n">
        <v>4</v>
      </c>
      <c r="H871" s="145" t="s">
        <v>33</v>
      </c>
      <c r="I871" s="152"/>
      <c r="J871" s="151" t="n">
        <v>22</v>
      </c>
      <c r="K871" s="145" t="n">
        <v>0</v>
      </c>
      <c r="L871" s="153" t="n">
        <v>197</v>
      </c>
      <c r="M871" s="150" t="n">
        <f aca="false">G871*0.095</f>
        <v>0.38</v>
      </c>
      <c r="N871" s="153" t="n">
        <f aca="false">L871-M871</f>
        <v>196.62</v>
      </c>
      <c r="O871" s="152" t="n">
        <v>1.04</v>
      </c>
      <c r="P871" s="153" t="n">
        <f aca="false">N871*O871</f>
        <v>204.4848</v>
      </c>
      <c r="Q871" s="150" t="n">
        <v>16</v>
      </c>
      <c r="R871" s="153" t="n">
        <f aca="false">P871*Q871</f>
        <v>3271.7568</v>
      </c>
      <c r="S871" s="154" t="n">
        <f aca="false">P871*3</f>
        <v>613.4544</v>
      </c>
      <c r="T871" s="153"/>
      <c r="U871" s="154"/>
      <c r="V871" s="155" t="n">
        <v>3885.21</v>
      </c>
      <c r="W871" s="20" t="n">
        <f aca="false">V871-T871</f>
        <v>3885.21</v>
      </c>
      <c r="X871" s="43" t="n">
        <f aca="false">V871-S871-T871</f>
        <v>3271.7556</v>
      </c>
      <c r="Y871" s="152" t="s">
        <v>418</v>
      </c>
      <c r="Z871" s="2" t="s">
        <v>49</v>
      </c>
      <c r="AA871" s="20" t="s">
        <v>18</v>
      </c>
      <c r="AC871" s="20"/>
    </row>
    <row r="872" customFormat="false" ht="15.75" hidden="false" customHeight="true" outlineLevel="0" collapsed="false">
      <c r="A872" s="20" t="s">
        <v>45</v>
      </c>
      <c r="B872" s="143" t="s">
        <v>212</v>
      </c>
      <c r="C872" s="150"/>
      <c r="D872" s="152" t="s">
        <v>47</v>
      </c>
      <c r="E872" s="151" t="n">
        <v>5612487</v>
      </c>
      <c r="F872" s="152"/>
      <c r="G872" s="151" t="n">
        <v>19</v>
      </c>
      <c r="H872" s="145" t="s">
        <v>33</v>
      </c>
      <c r="I872" s="152"/>
      <c r="J872" s="151" t="n">
        <v>22</v>
      </c>
      <c r="K872" s="145" t="n">
        <v>0</v>
      </c>
      <c r="L872" s="153" t="n">
        <v>938</v>
      </c>
      <c r="M872" s="150" t="n">
        <f aca="false">G872*0.095</f>
        <v>1.805</v>
      </c>
      <c r="N872" s="153" t="n">
        <f aca="false">L872-M872</f>
        <v>936.195</v>
      </c>
      <c r="O872" s="152" t="n">
        <v>1.04</v>
      </c>
      <c r="P872" s="153" t="n">
        <f aca="false">N872*O872</f>
        <v>973.6428</v>
      </c>
      <c r="Q872" s="150" t="n">
        <v>16</v>
      </c>
      <c r="R872" s="153" t="n">
        <f aca="false">P872*Q872</f>
        <v>15578.2848</v>
      </c>
      <c r="S872" s="154" t="n">
        <f aca="false">P872*3</f>
        <v>2920.9284</v>
      </c>
      <c r="T872" s="153"/>
      <c r="U872" s="154"/>
      <c r="V872" s="155" t="n">
        <v>18499.21</v>
      </c>
      <c r="W872" s="20" t="n">
        <f aca="false">V872-T872</f>
        <v>18499.21</v>
      </c>
      <c r="X872" s="43" t="n">
        <f aca="false">V872-S872-T872</f>
        <v>15578.2816</v>
      </c>
      <c r="Y872" s="152" t="s">
        <v>418</v>
      </c>
      <c r="Z872" s="2" t="s">
        <v>49</v>
      </c>
      <c r="AA872" s="20" t="s">
        <v>18</v>
      </c>
      <c r="AC872" s="20"/>
    </row>
    <row r="873" customFormat="false" ht="15.75" hidden="false" customHeight="true" outlineLevel="0" collapsed="false">
      <c r="A873" s="20" t="s">
        <v>45</v>
      </c>
      <c r="B873" s="143" t="s">
        <v>212</v>
      </c>
      <c r="C873" s="150"/>
      <c r="D873" s="152" t="s">
        <v>47</v>
      </c>
      <c r="E873" s="151" t="n">
        <v>5612488</v>
      </c>
      <c r="F873" s="152"/>
      <c r="G873" s="151" t="n">
        <v>2</v>
      </c>
      <c r="H873" s="145" t="s">
        <v>33</v>
      </c>
      <c r="I873" s="152"/>
      <c r="J873" s="151" t="n">
        <v>22</v>
      </c>
      <c r="K873" s="145" t="n">
        <v>0</v>
      </c>
      <c r="L873" s="153" t="n">
        <v>97</v>
      </c>
      <c r="M873" s="150" t="n">
        <f aca="false">G873*0.095</f>
        <v>0.19</v>
      </c>
      <c r="N873" s="153" t="n">
        <f aca="false">L873-M873</f>
        <v>96.81</v>
      </c>
      <c r="O873" s="152" t="n">
        <v>1.04</v>
      </c>
      <c r="P873" s="153" t="n">
        <f aca="false">N873*O873</f>
        <v>100.6824</v>
      </c>
      <c r="Q873" s="150" t="n">
        <v>16</v>
      </c>
      <c r="R873" s="153" t="n">
        <f aca="false">P873*Q873</f>
        <v>1610.9184</v>
      </c>
      <c r="S873" s="154" t="n">
        <f aca="false">P873*3</f>
        <v>302.0472</v>
      </c>
      <c r="T873" s="153"/>
      <c r="U873" s="154"/>
      <c r="V873" s="155" t="n">
        <v>1912.97</v>
      </c>
      <c r="W873" s="20" t="n">
        <f aca="false">V873-T873</f>
        <v>1912.97</v>
      </c>
      <c r="X873" s="43" t="n">
        <f aca="false">V873-S873-T873</f>
        <v>1610.9228</v>
      </c>
      <c r="Y873" s="152" t="s">
        <v>418</v>
      </c>
      <c r="Z873" s="2" t="s">
        <v>49</v>
      </c>
      <c r="AA873" s="20" t="s">
        <v>18</v>
      </c>
      <c r="AC873" s="20"/>
    </row>
    <row r="874" customFormat="false" ht="15.75" hidden="false" customHeight="true" outlineLevel="0" collapsed="false">
      <c r="A874" s="20" t="s">
        <v>45</v>
      </c>
      <c r="B874" s="143" t="s">
        <v>212</v>
      </c>
      <c r="C874" s="150"/>
      <c r="D874" s="152" t="s">
        <v>47</v>
      </c>
      <c r="E874" s="151" t="n">
        <v>5612489</v>
      </c>
      <c r="F874" s="152"/>
      <c r="G874" s="151" t="n">
        <v>15</v>
      </c>
      <c r="H874" s="145" t="s">
        <v>33</v>
      </c>
      <c r="I874" s="152"/>
      <c r="J874" s="151" t="n">
        <v>22</v>
      </c>
      <c r="K874" s="145" t="n">
        <v>0</v>
      </c>
      <c r="L874" s="153" t="n">
        <v>776</v>
      </c>
      <c r="M874" s="150" t="n">
        <f aca="false">G874*0.095</f>
        <v>1.425</v>
      </c>
      <c r="N874" s="153" t="n">
        <f aca="false">L874-M874</f>
        <v>774.575</v>
      </c>
      <c r="O874" s="152" t="n">
        <v>1.04</v>
      </c>
      <c r="P874" s="153" t="n">
        <f aca="false">N874*O874</f>
        <v>805.558</v>
      </c>
      <c r="Q874" s="150" t="n">
        <v>16</v>
      </c>
      <c r="R874" s="153" t="n">
        <f aca="false">P874*Q874</f>
        <v>12888.928</v>
      </c>
      <c r="S874" s="154" t="n">
        <f aca="false">P874*3</f>
        <v>2416.674</v>
      </c>
      <c r="T874" s="153"/>
      <c r="U874" s="154"/>
      <c r="V874" s="155" t="n">
        <v>15305.6</v>
      </c>
      <c r="W874" s="20" t="n">
        <f aca="false">V874-T874</f>
        <v>15305.6</v>
      </c>
      <c r="X874" s="43" t="n">
        <f aca="false">V874-S874-T874</f>
        <v>12888.926</v>
      </c>
      <c r="Y874" s="152" t="s">
        <v>418</v>
      </c>
      <c r="Z874" s="2" t="s">
        <v>49</v>
      </c>
      <c r="AA874" s="20" t="s">
        <v>18</v>
      </c>
      <c r="AC874" s="20"/>
    </row>
    <row r="875" customFormat="false" ht="15.75" hidden="false" customHeight="true" outlineLevel="0" collapsed="false">
      <c r="A875" s="20" t="s">
        <v>45</v>
      </c>
      <c r="B875" s="143" t="s">
        <v>212</v>
      </c>
      <c r="C875" s="150"/>
      <c r="D875" s="152" t="s">
        <v>47</v>
      </c>
      <c r="E875" s="151" t="n">
        <v>5612490</v>
      </c>
      <c r="F875" s="152"/>
      <c r="G875" s="151" t="n">
        <v>8</v>
      </c>
      <c r="H875" s="145" t="s">
        <v>33</v>
      </c>
      <c r="I875" s="152"/>
      <c r="J875" s="151" t="n">
        <v>22</v>
      </c>
      <c r="K875" s="145" t="n">
        <v>0</v>
      </c>
      <c r="L875" s="153" t="n">
        <v>384</v>
      </c>
      <c r="M875" s="150" t="n">
        <f aca="false">G875*0.095</f>
        <v>0.76</v>
      </c>
      <c r="N875" s="153" t="n">
        <f aca="false">L875-M875</f>
        <v>383.24</v>
      </c>
      <c r="O875" s="152" t="n">
        <v>1.04</v>
      </c>
      <c r="P875" s="153" t="n">
        <f aca="false">N875*O875</f>
        <v>398.5696</v>
      </c>
      <c r="Q875" s="150" t="n">
        <v>16</v>
      </c>
      <c r="R875" s="153" t="n">
        <f aca="false">P875*Q875</f>
        <v>6377.1136</v>
      </c>
      <c r="S875" s="154" t="n">
        <f aca="false">P875*3</f>
        <v>1195.7088</v>
      </c>
      <c r="T875" s="153"/>
      <c r="U875" s="154"/>
      <c r="V875" s="155" t="n">
        <v>7572.82</v>
      </c>
      <c r="W875" s="20" t="n">
        <f aca="false">V875-T875</f>
        <v>7572.82</v>
      </c>
      <c r="X875" s="43" t="n">
        <f aca="false">V875-S875-T875</f>
        <v>6377.1112</v>
      </c>
      <c r="Y875" s="152" t="s">
        <v>418</v>
      </c>
      <c r="Z875" s="2" t="s">
        <v>49</v>
      </c>
      <c r="AA875" s="20" t="s">
        <v>18</v>
      </c>
      <c r="AC875" s="20"/>
    </row>
    <row r="876" customFormat="false" ht="15.75" hidden="false" customHeight="true" outlineLevel="0" collapsed="false">
      <c r="A876" s="20" t="s">
        <v>45</v>
      </c>
      <c r="B876" s="143" t="s">
        <v>212</v>
      </c>
      <c r="C876" s="150"/>
      <c r="D876" s="152" t="s">
        <v>47</v>
      </c>
      <c r="E876" s="151" t="n">
        <v>5612491</v>
      </c>
      <c r="F876" s="152"/>
      <c r="G876" s="151" t="n">
        <v>5</v>
      </c>
      <c r="H876" s="145" t="s">
        <v>33</v>
      </c>
      <c r="I876" s="152"/>
      <c r="J876" s="151" t="n">
        <v>22</v>
      </c>
      <c r="K876" s="145" t="n">
        <v>0</v>
      </c>
      <c r="L876" s="153" t="n">
        <v>231</v>
      </c>
      <c r="M876" s="150" t="n">
        <f aca="false">G876*0.095</f>
        <v>0.475</v>
      </c>
      <c r="N876" s="153" t="n">
        <f aca="false">L876-M876</f>
        <v>230.525</v>
      </c>
      <c r="O876" s="152" t="n">
        <v>1.04</v>
      </c>
      <c r="P876" s="153" t="n">
        <f aca="false">N876*O876</f>
        <v>239.746</v>
      </c>
      <c r="Q876" s="150" t="n">
        <v>16</v>
      </c>
      <c r="R876" s="153" t="n">
        <f aca="false">P876*Q876</f>
        <v>3835.936</v>
      </c>
      <c r="S876" s="154" t="n">
        <f aca="false">P876*3</f>
        <v>719.238</v>
      </c>
      <c r="T876" s="153"/>
      <c r="U876" s="154"/>
      <c r="V876" s="155" t="n">
        <v>4555.18</v>
      </c>
      <c r="W876" s="20" t="n">
        <f aca="false">V876-T876</f>
        <v>4555.18</v>
      </c>
      <c r="X876" s="43" t="n">
        <f aca="false">V876-S876-T876</f>
        <v>3835.942</v>
      </c>
      <c r="Y876" s="152" t="s">
        <v>418</v>
      </c>
      <c r="Z876" s="2" t="s">
        <v>49</v>
      </c>
      <c r="AA876" s="20" t="s">
        <v>18</v>
      </c>
      <c r="AC876" s="20"/>
    </row>
    <row r="877" customFormat="false" ht="15.75" hidden="false" customHeight="true" outlineLevel="0" collapsed="false">
      <c r="A877" s="20" t="s">
        <v>45</v>
      </c>
      <c r="B877" s="143" t="s">
        <v>212</v>
      </c>
      <c r="C877" s="150"/>
      <c r="D877" s="152" t="s">
        <v>47</v>
      </c>
      <c r="E877" s="151" t="n">
        <v>5612492</v>
      </c>
      <c r="F877" s="152"/>
      <c r="G877" s="151" t="n">
        <v>13</v>
      </c>
      <c r="H877" s="145" t="s">
        <v>33</v>
      </c>
      <c r="I877" s="152"/>
      <c r="J877" s="151" t="n">
        <v>22</v>
      </c>
      <c r="K877" s="145" t="n">
        <v>0</v>
      </c>
      <c r="L877" s="153" t="n">
        <v>634</v>
      </c>
      <c r="M877" s="150" t="n">
        <f aca="false">G877*0.095</f>
        <v>1.235</v>
      </c>
      <c r="N877" s="153" t="n">
        <f aca="false">L877-M877</f>
        <v>632.765</v>
      </c>
      <c r="O877" s="152" t="n">
        <v>1.04</v>
      </c>
      <c r="P877" s="153" t="n">
        <f aca="false">N877*O877</f>
        <v>658.0756</v>
      </c>
      <c r="Q877" s="150" t="n">
        <v>16</v>
      </c>
      <c r="R877" s="153" t="n">
        <f aca="false">P877*Q877</f>
        <v>10529.2096</v>
      </c>
      <c r="S877" s="154" t="n">
        <f aca="false">P877*3</f>
        <v>1974.2268</v>
      </c>
      <c r="T877" s="153"/>
      <c r="U877" s="154"/>
      <c r="V877" s="155" t="n">
        <v>12503.44</v>
      </c>
      <c r="W877" s="20" t="n">
        <f aca="false">V877-T877</f>
        <v>12503.44</v>
      </c>
      <c r="X877" s="43" t="n">
        <f aca="false">V877-S877-T877</f>
        <v>10529.2132</v>
      </c>
      <c r="Y877" s="152" t="s">
        <v>418</v>
      </c>
      <c r="Z877" s="2" t="s">
        <v>49</v>
      </c>
      <c r="AA877" s="20" t="s">
        <v>18</v>
      </c>
      <c r="AC877" s="20"/>
    </row>
    <row r="878" customFormat="false" ht="15.75" hidden="false" customHeight="true" outlineLevel="0" collapsed="false">
      <c r="A878" s="20" t="s">
        <v>45</v>
      </c>
      <c r="B878" s="143" t="s">
        <v>214</v>
      </c>
      <c r="C878" s="150"/>
      <c r="D878" s="152" t="s">
        <v>47</v>
      </c>
      <c r="E878" s="151" t="n">
        <v>5612493</v>
      </c>
      <c r="F878" s="152"/>
      <c r="G878" s="151" t="n">
        <v>62</v>
      </c>
      <c r="H878" s="145" t="s">
        <v>33</v>
      </c>
      <c r="I878" s="152"/>
      <c r="J878" s="151" t="n">
        <v>22</v>
      </c>
      <c r="K878" s="145" t="n">
        <v>0</v>
      </c>
      <c r="L878" s="153" t="n">
        <v>3156</v>
      </c>
      <c r="M878" s="150" t="n">
        <f aca="false">G878*0.095</f>
        <v>5.89</v>
      </c>
      <c r="N878" s="153" t="n">
        <f aca="false">L878-M878</f>
        <v>3150.11</v>
      </c>
      <c r="O878" s="152" t="n">
        <v>1.04</v>
      </c>
      <c r="P878" s="153" t="n">
        <f aca="false">N878*O878</f>
        <v>3276.1144</v>
      </c>
      <c r="Q878" s="150" t="n">
        <v>16</v>
      </c>
      <c r="R878" s="153" t="n">
        <f aca="false">P878*Q878</f>
        <v>52417.8304</v>
      </c>
      <c r="S878" s="154" t="n">
        <f aca="false">P878*3</f>
        <v>9828.3432</v>
      </c>
      <c r="T878" s="153"/>
      <c r="U878" s="154"/>
      <c r="V878" s="155" t="n">
        <v>62246.17</v>
      </c>
      <c r="W878" s="20" t="n">
        <f aca="false">V878-T878</f>
        <v>62246.17</v>
      </c>
      <c r="X878" s="43" t="n">
        <f aca="false">V878-S878-T878</f>
        <v>52417.8268</v>
      </c>
      <c r="Y878" s="152" t="s">
        <v>418</v>
      </c>
      <c r="Z878" s="2" t="s">
        <v>49</v>
      </c>
      <c r="AA878" s="20" t="s">
        <v>18</v>
      </c>
      <c r="AC878" s="20"/>
    </row>
    <row r="879" customFormat="false" ht="15.75" hidden="false" customHeight="true" outlineLevel="0" collapsed="false">
      <c r="A879" s="20" t="s">
        <v>45</v>
      </c>
      <c r="B879" s="143" t="s">
        <v>214</v>
      </c>
      <c r="C879" s="150"/>
      <c r="D879" s="152" t="s">
        <v>47</v>
      </c>
      <c r="E879" s="151" t="n">
        <v>5612494</v>
      </c>
      <c r="F879" s="152"/>
      <c r="G879" s="151" t="n">
        <v>14</v>
      </c>
      <c r="H879" s="145" t="s">
        <v>33</v>
      </c>
      <c r="I879" s="152"/>
      <c r="J879" s="151" t="n">
        <v>22</v>
      </c>
      <c r="K879" s="145" t="n">
        <v>0</v>
      </c>
      <c r="L879" s="153" t="n">
        <v>706</v>
      </c>
      <c r="M879" s="150" t="n">
        <f aca="false">G879*0.095</f>
        <v>1.33</v>
      </c>
      <c r="N879" s="153" t="n">
        <f aca="false">L879-M879</f>
        <v>704.67</v>
      </c>
      <c r="O879" s="152" t="n">
        <v>1.04</v>
      </c>
      <c r="P879" s="153" t="n">
        <f aca="false">N879*O879</f>
        <v>732.8568</v>
      </c>
      <c r="Q879" s="150" t="n">
        <v>16</v>
      </c>
      <c r="R879" s="153" t="n">
        <f aca="false">P879*Q879</f>
        <v>11725.7088</v>
      </c>
      <c r="S879" s="154" t="n">
        <f aca="false">P879*3</f>
        <v>2198.5704</v>
      </c>
      <c r="T879" s="153"/>
      <c r="U879" s="154"/>
      <c r="V879" s="155" t="n">
        <v>13924.28</v>
      </c>
      <c r="W879" s="20" t="n">
        <f aca="false">V879-T879</f>
        <v>13924.28</v>
      </c>
      <c r="X879" s="43" t="n">
        <f aca="false">V879-S879-T879</f>
        <v>11725.7096</v>
      </c>
      <c r="Y879" s="152" t="s">
        <v>418</v>
      </c>
      <c r="Z879" s="2" t="s">
        <v>49</v>
      </c>
      <c r="AA879" s="20" t="s">
        <v>18</v>
      </c>
      <c r="AC879" s="20"/>
    </row>
    <row r="880" customFormat="false" ht="15.75" hidden="false" customHeight="true" outlineLevel="0" collapsed="false">
      <c r="A880" s="20" t="s">
        <v>45</v>
      </c>
      <c r="B880" s="143" t="s">
        <v>214</v>
      </c>
      <c r="C880" s="150"/>
      <c r="D880" s="152" t="s">
        <v>47</v>
      </c>
      <c r="E880" s="151" t="n">
        <v>5612495</v>
      </c>
      <c r="F880" s="152"/>
      <c r="G880" s="151" t="n">
        <v>12</v>
      </c>
      <c r="H880" s="145" t="s">
        <v>33</v>
      </c>
      <c r="I880" s="152"/>
      <c r="J880" s="151" t="n">
        <v>22</v>
      </c>
      <c r="K880" s="145" t="n">
        <v>0</v>
      </c>
      <c r="L880" s="153" t="n">
        <v>643</v>
      </c>
      <c r="M880" s="150" t="n">
        <f aca="false">G880*0.095</f>
        <v>1.14</v>
      </c>
      <c r="N880" s="153" t="n">
        <f aca="false">L880-M880</f>
        <v>641.86</v>
      </c>
      <c r="O880" s="152" t="n">
        <v>1.04</v>
      </c>
      <c r="P880" s="153" t="n">
        <f aca="false">N880*O880</f>
        <v>667.5344</v>
      </c>
      <c r="Q880" s="150" t="n">
        <v>16</v>
      </c>
      <c r="R880" s="153" t="n">
        <f aca="false">P880*Q880</f>
        <v>10680.5504</v>
      </c>
      <c r="S880" s="154" t="n">
        <f aca="false">P880*3</f>
        <v>2002.6032</v>
      </c>
      <c r="T880" s="153"/>
      <c r="U880" s="154"/>
      <c r="V880" s="155" t="n">
        <v>12683.15</v>
      </c>
      <c r="W880" s="20" t="n">
        <f aca="false">V880-T880</f>
        <v>12683.15</v>
      </c>
      <c r="X880" s="43" t="n">
        <f aca="false">V880-S880-T880</f>
        <v>10680.5468</v>
      </c>
      <c r="Y880" s="152" t="s">
        <v>418</v>
      </c>
      <c r="Z880" s="2" t="s">
        <v>49</v>
      </c>
      <c r="AA880" s="20" t="s">
        <v>18</v>
      </c>
      <c r="AC880" s="20"/>
    </row>
    <row r="881" customFormat="false" ht="15.75" hidden="false" customHeight="true" outlineLevel="0" collapsed="false">
      <c r="A881" s="20" t="s">
        <v>45</v>
      </c>
      <c r="B881" s="143" t="s">
        <v>214</v>
      </c>
      <c r="C881" s="150"/>
      <c r="D881" s="152" t="s">
        <v>47</v>
      </c>
      <c r="E881" s="151" t="n">
        <v>5612496</v>
      </c>
      <c r="F881" s="152"/>
      <c r="G881" s="151" t="n">
        <v>33</v>
      </c>
      <c r="H881" s="145" t="s">
        <v>33</v>
      </c>
      <c r="I881" s="152"/>
      <c r="J881" s="151" t="n">
        <v>22</v>
      </c>
      <c r="K881" s="145" t="n">
        <v>0</v>
      </c>
      <c r="L881" s="153" t="n">
        <v>1657</v>
      </c>
      <c r="M881" s="150" t="n">
        <f aca="false">G881*0.095</f>
        <v>3.135</v>
      </c>
      <c r="N881" s="153" t="n">
        <f aca="false">L881-M881</f>
        <v>1653.865</v>
      </c>
      <c r="O881" s="152" t="n">
        <v>1.04</v>
      </c>
      <c r="P881" s="153" t="n">
        <f aca="false">N881*O881</f>
        <v>1720.0196</v>
      </c>
      <c r="Q881" s="150" t="n">
        <v>16</v>
      </c>
      <c r="R881" s="153" t="n">
        <f aca="false">P881*Q881</f>
        <v>27520.3136</v>
      </c>
      <c r="S881" s="154" t="n">
        <f aca="false">P881*3</f>
        <v>5160.0588</v>
      </c>
      <c r="T881" s="153"/>
      <c r="U881" s="154"/>
      <c r="V881" s="155" t="n">
        <v>32680.37</v>
      </c>
      <c r="W881" s="20" t="n">
        <f aca="false">V881-T881</f>
        <v>32680.37</v>
      </c>
      <c r="X881" s="43" t="n">
        <f aca="false">V881-S881-T881</f>
        <v>27520.3112</v>
      </c>
      <c r="Y881" s="152" t="s">
        <v>418</v>
      </c>
      <c r="Z881" s="2" t="s">
        <v>49</v>
      </c>
      <c r="AA881" s="20" t="s">
        <v>18</v>
      </c>
      <c r="AC881" s="20"/>
    </row>
    <row r="882" customFormat="false" ht="15.75" hidden="false" customHeight="true" outlineLevel="0" collapsed="false">
      <c r="A882" s="20" t="s">
        <v>45</v>
      </c>
      <c r="B882" s="143" t="s">
        <v>214</v>
      </c>
      <c r="C882" s="150"/>
      <c r="D882" s="152" t="s">
        <v>47</v>
      </c>
      <c r="E882" s="151" t="n">
        <v>5612497</v>
      </c>
      <c r="F882" s="152"/>
      <c r="G882" s="151" t="n">
        <v>8</v>
      </c>
      <c r="H882" s="145" t="s">
        <v>33</v>
      </c>
      <c r="I882" s="152"/>
      <c r="J882" s="151" t="n">
        <v>22</v>
      </c>
      <c r="K882" s="145" t="n">
        <v>0</v>
      </c>
      <c r="L882" s="153" t="n">
        <v>368</v>
      </c>
      <c r="M882" s="150" t="n">
        <f aca="false">G882*0.095</f>
        <v>0.76</v>
      </c>
      <c r="N882" s="153" t="n">
        <f aca="false">L882-M882</f>
        <v>367.24</v>
      </c>
      <c r="O882" s="152" t="n">
        <v>1.04</v>
      </c>
      <c r="P882" s="153" t="n">
        <f aca="false">N882*O882</f>
        <v>381.9296</v>
      </c>
      <c r="Q882" s="150" t="n">
        <v>16</v>
      </c>
      <c r="R882" s="153" t="n">
        <f aca="false">P882*Q882</f>
        <v>6110.8736</v>
      </c>
      <c r="S882" s="154" t="n">
        <f aca="false">P882*3</f>
        <v>1145.7888</v>
      </c>
      <c r="T882" s="153"/>
      <c r="U882" s="154"/>
      <c r="V882" s="155" t="n">
        <v>7256.66</v>
      </c>
      <c r="W882" s="20" t="n">
        <f aca="false">V882-T882</f>
        <v>7256.66</v>
      </c>
      <c r="X882" s="43" t="n">
        <f aca="false">V882-S882-T882</f>
        <v>6110.8712</v>
      </c>
      <c r="Y882" s="152" t="s">
        <v>418</v>
      </c>
      <c r="Z882" s="2" t="s">
        <v>49</v>
      </c>
      <c r="AA882" s="20" t="s">
        <v>18</v>
      </c>
      <c r="AC882" s="20"/>
    </row>
    <row r="883" customFormat="false" ht="15.75" hidden="false" customHeight="true" outlineLevel="0" collapsed="false">
      <c r="A883" s="20" t="s">
        <v>45</v>
      </c>
      <c r="B883" s="143" t="s">
        <v>214</v>
      </c>
      <c r="C883" s="150"/>
      <c r="D883" s="152" t="s">
        <v>47</v>
      </c>
      <c r="E883" s="151" t="n">
        <v>5612498</v>
      </c>
      <c r="F883" s="158"/>
      <c r="G883" s="159" t="n">
        <v>2</v>
      </c>
      <c r="H883" s="145" t="s">
        <v>33</v>
      </c>
      <c r="I883" s="152"/>
      <c r="J883" s="151" t="n">
        <v>22</v>
      </c>
      <c r="K883" s="145" t="n">
        <v>0</v>
      </c>
      <c r="L883" s="153" t="n">
        <v>101</v>
      </c>
      <c r="M883" s="150" t="n">
        <f aca="false">G883*0.095</f>
        <v>0.19</v>
      </c>
      <c r="N883" s="153" t="n">
        <f aca="false">L883-M883</f>
        <v>100.81</v>
      </c>
      <c r="O883" s="152" t="n">
        <v>1.04</v>
      </c>
      <c r="P883" s="153" t="n">
        <f aca="false">N883*O883</f>
        <v>104.8424</v>
      </c>
      <c r="Q883" s="150" t="n">
        <v>16</v>
      </c>
      <c r="R883" s="153" t="n">
        <f aca="false">P883*Q883</f>
        <v>1677.4784</v>
      </c>
      <c r="S883" s="154" t="n">
        <f aca="false">P883*3</f>
        <v>314.5272</v>
      </c>
      <c r="T883" s="153"/>
      <c r="U883" s="154"/>
      <c r="V883" s="155" t="n">
        <v>1992.01</v>
      </c>
      <c r="W883" s="20" t="n">
        <f aca="false">V883-T883</f>
        <v>1992.01</v>
      </c>
      <c r="X883" s="43" t="n">
        <f aca="false">V883-S883-T883</f>
        <v>1677.4828</v>
      </c>
      <c r="Y883" s="152" t="s">
        <v>418</v>
      </c>
      <c r="Z883" s="2" t="s">
        <v>49</v>
      </c>
      <c r="AA883" s="20" t="s">
        <v>18</v>
      </c>
      <c r="AC883" s="20"/>
    </row>
    <row r="884" customFormat="false" ht="15.75" hidden="false" customHeight="true" outlineLevel="0" collapsed="false">
      <c r="A884" s="20" t="s">
        <v>45</v>
      </c>
      <c r="B884" s="143" t="s">
        <v>214</v>
      </c>
      <c r="C884" s="150"/>
      <c r="D884" s="152" t="s">
        <v>47</v>
      </c>
      <c r="E884" s="151" t="n">
        <v>5612499</v>
      </c>
      <c r="F884" s="152"/>
      <c r="G884" s="151" t="n">
        <v>2</v>
      </c>
      <c r="H884" s="145" t="s">
        <v>33</v>
      </c>
      <c r="I884" s="152"/>
      <c r="J884" s="151" t="n">
        <v>22</v>
      </c>
      <c r="K884" s="145" t="n">
        <v>0</v>
      </c>
      <c r="L884" s="153" t="n">
        <v>111</v>
      </c>
      <c r="M884" s="150" t="n">
        <f aca="false">G884*0.095</f>
        <v>0.19</v>
      </c>
      <c r="N884" s="153" t="n">
        <f aca="false">L884-M884</f>
        <v>110.81</v>
      </c>
      <c r="O884" s="152" t="n">
        <v>1.04</v>
      </c>
      <c r="P884" s="153" t="n">
        <f aca="false">N884*O884</f>
        <v>115.2424</v>
      </c>
      <c r="Q884" s="150" t="n">
        <v>16</v>
      </c>
      <c r="R884" s="153" t="n">
        <f aca="false">P884*Q884</f>
        <v>1843.8784</v>
      </c>
      <c r="S884" s="154" t="n">
        <f aca="false">P884*3</f>
        <v>345.7272</v>
      </c>
      <c r="T884" s="153"/>
      <c r="U884" s="154"/>
      <c r="V884" s="155" t="n">
        <v>2189.61</v>
      </c>
      <c r="W884" s="20" t="n">
        <f aca="false">V884-T884</f>
        <v>2189.61</v>
      </c>
      <c r="X884" s="43" t="n">
        <f aca="false">V884-S884-T884</f>
        <v>1843.8828</v>
      </c>
      <c r="Y884" s="152" t="s">
        <v>418</v>
      </c>
      <c r="Z884" s="2" t="s">
        <v>49</v>
      </c>
      <c r="AA884" s="20" t="s">
        <v>18</v>
      </c>
      <c r="AC884" s="20"/>
    </row>
    <row r="885" customFormat="false" ht="15.75" hidden="false" customHeight="true" outlineLevel="0" collapsed="false">
      <c r="A885" s="20" t="s">
        <v>45</v>
      </c>
      <c r="B885" s="143" t="s">
        <v>214</v>
      </c>
      <c r="C885" s="150"/>
      <c r="D885" s="152" t="s">
        <v>47</v>
      </c>
      <c r="E885" s="151" t="n">
        <v>5612500</v>
      </c>
      <c r="F885" s="158"/>
      <c r="G885" s="159" t="n">
        <v>7</v>
      </c>
      <c r="H885" s="145" t="s">
        <v>33</v>
      </c>
      <c r="I885" s="152"/>
      <c r="J885" s="151" t="n">
        <v>22</v>
      </c>
      <c r="K885" s="145" t="n">
        <v>0</v>
      </c>
      <c r="L885" s="160" t="n">
        <v>367</v>
      </c>
      <c r="M885" s="150" t="n">
        <f aca="false">G885*0.095</f>
        <v>0.665</v>
      </c>
      <c r="N885" s="153" t="n">
        <f aca="false">L885-M885</f>
        <v>366.335</v>
      </c>
      <c r="O885" s="152" t="n">
        <v>1.04</v>
      </c>
      <c r="P885" s="153" t="n">
        <f aca="false">N885*O885</f>
        <v>380.9884</v>
      </c>
      <c r="Q885" s="150" t="n">
        <v>16</v>
      </c>
      <c r="R885" s="153" t="n">
        <f aca="false">P885*Q885</f>
        <v>6095.8144</v>
      </c>
      <c r="S885" s="154" t="n">
        <f aca="false">P885*3</f>
        <v>1142.9652</v>
      </c>
      <c r="T885" s="153"/>
      <c r="U885" s="154"/>
      <c r="V885" s="155" t="n">
        <v>7238.78</v>
      </c>
      <c r="W885" s="20" t="n">
        <f aca="false">V885-T885</f>
        <v>7238.78</v>
      </c>
      <c r="X885" s="43" t="n">
        <f aca="false">V885-S885-T885</f>
        <v>6095.8148</v>
      </c>
      <c r="Y885" s="152" t="s">
        <v>418</v>
      </c>
      <c r="Z885" s="2" t="s">
        <v>49</v>
      </c>
      <c r="AA885" s="20" t="s">
        <v>18</v>
      </c>
      <c r="AC885" s="20"/>
    </row>
    <row r="886" customFormat="false" ht="15.75" hidden="false" customHeight="true" outlineLevel="0" collapsed="false">
      <c r="A886" s="20" t="s">
        <v>45</v>
      </c>
      <c r="B886" s="143" t="s">
        <v>214</v>
      </c>
      <c r="C886" s="150"/>
      <c r="D886" s="152" t="s">
        <v>47</v>
      </c>
      <c r="E886" s="151" t="n">
        <v>5092751</v>
      </c>
      <c r="F886" s="152"/>
      <c r="G886" s="151" t="n">
        <v>4</v>
      </c>
      <c r="H886" s="145" t="s">
        <v>33</v>
      </c>
      <c r="I886" s="152"/>
      <c r="J886" s="151" t="n">
        <v>22</v>
      </c>
      <c r="K886" s="145" t="n">
        <v>0</v>
      </c>
      <c r="L886" s="153" t="n">
        <v>188</v>
      </c>
      <c r="M886" s="150" t="n">
        <f aca="false">G886*0.095</f>
        <v>0.38</v>
      </c>
      <c r="N886" s="153" t="n">
        <f aca="false">L886-M886</f>
        <v>187.62</v>
      </c>
      <c r="O886" s="152" t="n">
        <v>1.04</v>
      </c>
      <c r="P886" s="153" t="n">
        <f aca="false">N886*O886</f>
        <v>195.1248</v>
      </c>
      <c r="Q886" s="150" t="n">
        <v>16</v>
      </c>
      <c r="R886" s="153" t="n">
        <f aca="false">P886*Q886</f>
        <v>3121.9968</v>
      </c>
      <c r="S886" s="154" t="n">
        <f aca="false">P886*3</f>
        <v>585.3744</v>
      </c>
      <c r="T886" s="153"/>
      <c r="U886" s="154"/>
      <c r="V886" s="155" t="n">
        <v>3707.37</v>
      </c>
      <c r="W886" s="20" t="n">
        <f aca="false">V886-T886</f>
        <v>3707.37</v>
      </c>
      <c r="X886" s="43" t="n">
        <f aca="false">V886-S886-T886</f>
        <v>3121.9956</v>
      </c>
      <c r="Y886" s="152" t="s">
        <v>418</v>
      </c>
      <c r="Z886" s="2" t="s">
        <v>49</v>
      </c>
      <c r="AA886" s="20" t="s">
        <v>18</v>
      </c>
      <c r="AC886" s="20"/>
    </row>
    <row r="887" customFormat="false" ht="15.75" hidden="false" customHeight="true" outlineLevel="0" collapsed="false">
      <c r="A887" s="20" t="s">
        <v>45</v>
      </c>
      <c r="B887" s="143" t="s">
        <v>214</v>
      </c>
      <c r="C887" s="150"/>
      <c r="D887" s="152" t="s">
        <v>47</v>
      </c>
      <c r="E887" s="151" t="n">
        <v>5092752</v>
      </c>
      <c r="F887" s="158"/>
      <c r="G887" s="159" t="n">
        <v>12</v>
      </c>
      <c r="H887" s="145" t="s">
        <v>33</v>
      </c>
      <c r="I887" s="152"/>
      <c r="J887" s="151" t="n">
        <v>22</v>
      </c>
      <c r="K887" s="145" t="n">
        <v>0</v>
      </c>
      <c r="L887" s="160" t="n">
        <v>545</v>
      </c>
      <c r="M887" s="150" t="n">
        <f aca="false">G887*0.095</f>
        <v>1.14</v>
      </c>
      <c r="N887" s="153" t="n">
        <f aca="false">L887-M887</f>
        <v>543.86</v>
      </c>
      <c r="O887" s="152" t="n">
        <v>1.04</v>
      </c>
      <c r="P887" s="153" t="n">
        <f aca="false">N887*O887</f>
        <v>565.6144</v>
      </c>
      <c r="Q887" s="150" t="n">
        <v>16</v>
      </c>
      <c r="R887" s="153" t="n">
        <f aca="false">P887*Q887</f>
        <v>9049.8304</v>
      </c>
      <c r="S887" s="154" t="n">
        <f aca="false">P887*3</f>
        <v>1696.8432</v>
      </c>
      <c r="T887" s="153"/>
      <c r="U887" s="154"/>
      <c r="V887" s="155" t="n">
        <v>10746.67</v>
      </c>
      <c r="W887" s="20" t="n">
        <f aca="false">V887-T887</f>
        <v>10746.67</v>
      </c>
      <c r="X887" s="43" t="n">
        <f aca="false">V887-S887-T887</f>
        <v>9049.8268</v>
      </c>
      <c r="Y887" s="152" t="s">
        <v>418</v>
      </c>
      <c r="Z887" s="2" t="s">
        <v>49</v>
      </c>
      <c r="AA887" s="20" t="s">
        <v>18</v>
      </c>
      <c r="AC887" s="20"/>
    </row>
    <row r="888" customFormat="false" ht="15.75" hidden="false" customHeight="true" outlineLevel="0" collapsed="false">
      <c r="A888" s="20" t="s">
        <v>45</v>
      </c>
      <c r="B888" s="143" t="s">
        <v>214</v>
      </c>
      <c r="C888" s="150"/>
      <c r="D888" s="152" t="s">
        <v>47</v>
      </c>
      <c r="E888" s="151" t="n">
        <v>5092753</v>
      </c>
      <c r="F888" s="152"/>
      <c r="G888" s="151" t="n">
        <v>31</v>
      </c>
      <c r="H888" s="145" t="s">
        <v>33</v>
      </c>
      <c r="I888" s="152"/>
      <c r="J888" s="151" t="n">
        <v>22</v>
      </c>
      <c r="K888" s="145" t="n">
        <v>0</v>
      </c>
      <c r="L888" s="153" t="n">
        <v>1731</v>
      </c>
      <c r="M888" s="150" t="n">
        <f aca="false">G888*0.095</f>
        <v>2.945</v>
      </c>
      <c r="N888" s="153" t="n">
        <f aca="false">L888-M888</f>
        <v>1728.055</v>
      </c>
      <c r="O888" s="152" t="n">
        <v>1.04</v>
      </c>
      <c r="P888" s="153" t="n">
        <f aca="false">N888*O888</f>
        <v>1797.1772</v>
      </c>
      <c r="Q888" s="150" t="n">
        <v>16</v>
      </c>
      <c r="R888" s="153" t="n">
        <f aca="false">P888*Q888</f>
        <v>28754.8352</v>
      </c>
      <c r="S888" s="154" t="n">
        <f aca="false">P888*3</f>
        <v>5391.5316</v>
      </c>
      <c r="T888" s="153"/>
      <c r="U888" s="154"/>
      <c r="V888" s="155" t="n">
        <v>34146.37</v>
      </c>
      <c r="W888" s="20" t="n">
        <f aca="false">V888-T888</f>
        <v>34146.37</v>
      </c>
      <c r="X888" s="43" t="n">
        <f aca="false">V888-S888-T888</f>
        <v>28754.8384</v>
      </c>
      <c r="Y888" s="152" t="s">
        <v>418</v>
      </c>
      <c r="Z888" s="2" t="s">
        <v>49</v>
      </c>
      <c r="AA888" s="20" t="s">
        <v>18</v>
      </c>
      <c r="AC888" s="20"/>
    </row>
    <row r="889" customFormat="false" ht="15.75" hidden="false" customHeight="true" outlineLevel="0" collapsed="false">
      <c r="A889" s="20" t="s">
        <v>45</v>
      </c>
      <c r="B889" s="143" t="s">
        <v>214</v>
      </c>
      <c r="C889" s="150"/>
      <c r="D889" s="152" t="s">
        <v>47</v>
      </c>
      <c r="E889" s="151" t="n">
        <v>5092754</v>
      </c>
      <c r="F889" s="152"/>
      <c r="G889" s="151" t="n">
        <v>21</v>
      </c>
      <c r="H889" s="145" t="s">
        <v>33</v>
      </c>
      <c r="I889" s="152"/>
      <c r="J889" s="151" t="n">
        <v>22</v>
      </c>
      <c r="K889" s="145" t="n">
        <v>0</v>
      </c>
      <c r="L889" s="153" t="n">
        <v>1097</v>
      </c>
      <c r="M889" s="150" t="n">
        <f aca="false">G889*0.095</f>
        <v>1.995</v>
      </c>
      <c r="N889" s="153" t="n">
        <f aca="false">L889-M889</f>
        <v>1095.005</v>
      </c>
      <c r="O889" s="152" t="n">
        <v>1.04</v>
      </c>
      <c r="P889" s="153" t="n">
        <f aca="false">N889*O889</f>
        <v>1138.8052</v>
      </c>
      <c r="Q889" s="150" t="n">
        <v>16</v>
      </c>
      <c r="R889" s="153" t="n">
        <f aca="false">P889*Q889</f>
        <v>18220.8832</v>
      </c>
      <c r="S889" s="154" t="n">
        <f aca="false">P889*3</f>
        <v>3416.4156</v>
      </c>
      <c r="T889" s="153"/>
      <c r="U889" s="154"/>
      <c r="V889" s="155" t="n">
        <v>21637.3</v>
      </c>
      <c r="W889" s="20" t="n">
        <f aca="false">V889-T889</f>
        <v>21637.3</v>
      </c>
      <c r="X889" s="43" t="n">
        <f aca="false">V889-S889-T889</f>
        <v>18220.8844</v>
      </c>
      <c r="Y889" s="152" t="s">
        <v>418</v>
      </c>
      <c r="Z889" s="2" t="s">
        <v>49</v>
      </c>
      <c r="AA889" s="20" t="s">
        <v>18</v>
      </c>
      <c r="AC889" s="20"/>
    </row>
    <row r="890" customFormat="false" ht="15.75" hidden="false" customHeight="true" outlineLevel="0" collapsed="false">
      <c r="A890" s="20" t="s">
        <v>45</v>
      </c>
      <c r="B890" s="143" t="s">
        <v>214</v>
      </c>
      <c r="C890" s="150"/>
      <c r="D890" s="152" t="s">
        <v>47</v>
      </c>
      <c r="E890" s="151" t="n">
        <v>5092755</v>
      </c>
      <c r="F890" s="152"/>
      <c r="G890" s="151" t="n">
        <v>74</v>
      </c>
      <c r="H890" s="145" t="s">
        <v>33</v>
      </c>
      <c r="I890" s="152"/>
      <c r="J890" s="151" t="n">
        <v>22</v>
      </c>
      <c r="K890" s="145" t="n">
        <v>0</v>
      </c>
      <c r="L890" s="153" t="n">
        <v>3589</v>
      </c>
      <c r="M890" s="150" t="n">
        <f aca="false">G890*0.095</f>
        <v>7.03</v>
      </c>
      <c r="N890" s="153" t="n">
        <f aca="false">L890-M890</f>
        <v>3581.97</v>
      </c>
      <c r="O890" s="152" t="n">
        <v>1.04</v>
      </c>
      <c r="P890" s="153" t="n">
        <f aca="false">N890*O890</f>
        <v>3725.2488</v>
      </c>
      <c r="Q890" s="150" t="n">
        <v>16</v>
      </c>
      <c r="R890" s="153" t="n">
        <f aca="false">P890*Q890</f>
        <v>59603.9808</v>
      </c>
      <c r="S890" s="154" t="n">
        <f aca="false">P890*3</f>
        <v>11175.7464</v>
      </c>
      <c r="T890" s="153"/>
      <c r="U890" s="154"/>
      <c r="V890" s="155" t="n">
        <v>70779.73</v>
      </c>
      <c r="W890" s="20" t="n">
        <f aca="false">V890-T890</f>
        <v>70779.73</v>
      </c>
      <c r="X890" s="43" t="n">
        <f aca="false">V890-S890-T890</f>
        <v>59603.9836</v>
      </c>
      <c r="Y890" s="152" t="s">
        <v>418</v>
      </c>
      <c r="Z890" s="2" t="s">
        <v>49</v>
      </c>
      <c r="AA890" s="20" t="s">
        <v>18</v>
      </c>
      <c r="AC890" s="20"/>
    </row>
    <row r="891" customFormat="false" ht="15.75" hidden="false" customHeight="true" outlineLevel="0" collapsed="false">
      <c r="A891" s="20" t="s">
        <v>45</v>
      </c>
      <c r="B891" s="143" t="s">
        <v>214</v>
      </c>
      <c r="C891" s="150"/>
      <c r="D891" s="152" t="s">
        <v>47</v>
      </c>
      <c r="E891" s="151" t="n">
        <v>5092756</v>
      </c>
      <c r="F891" s="152"/>
      <c r="G891" s="151" t="n">
        <v>13</v>
      </c>
      <c r="H891" s="145" t="s">
        <v>33</v>
      </c>
      <c r="I891" s="152"/>
      <c r="J891" s="151" t="n">
        <v>22</v>
      </c>
      <c r="K891" s="145" t="n">
        <v>0</v>
      </c>
      <c r="L891" s="153" t="n">
        <v>668</v>
      </c>
      <c r="M891" s="150" t="n">
        <f aca="false">G891*0.095</f>
        <v>1.235</v>
      </c>
      <c r="N891" s="153" t="n">
        <f aca="false">L891-M891</f>
        <v>666.765</v>
      </c>
      <c r="O891" s="152" t="n">
        <v>1.04</v>
      </c>
      <c r="P891" s="153" t="n">
        <f aca="false">N891*O891</f>
        <v>693.4356</v>
      </c>
      <c r="Q891" s="150" t="n">
        <v>16</v>
      </c>
      <c r="R891" s="153" t="n">
        <f aca="false">P891*Q891</f>
        <v>11094.9696</v>
      </c>
      <c r="S891" s="154" t="n">
        <f aca="false">P891*3</f>
        <v>2080.3068</v>
      </c>
      <c r="T891" s="153"/>
      <c r="U891" s="154"/>
      <c r="V891" s="155" t="n">
        <v>13175.28</v>
      </c>
      <c r="W891" s="20" t="n">
        <f aca="false">V891-T891</f>
        <v>13175.28</v>
      </c>
      <c r="X891" s="43" t="n">
        <f aca="false">V891-S891-T891</f>
        <v>11094.9732</v>
      </c>
      <c r="Y891" s="152" t="s">
        <v>418</v>
      </c>
      <c r="Z891" s="2" t="s">
        <v>49</v>
      </c>
      <c r="AA891" s="20" t="s">
        <v>18</v>
      </c>
      <c r="AC891" s="20"/>
    </row>
    <row r="892" customFormat="false" ht="15.75" hidden="false" customHeight="true" outlineLevel="0" collapsed="false">
      <c r="A892" s="20" t="s">
        <v>45</v>
      </c>
      <c r="B892" s="143" t="s">
        <v>214</v>
      </c>
      <c r="C892" s="150"/>
      <c r="D892" s="152" t="s">
        <v>47</v>
      </c>
      <c r="E892" s="151" t="n">
        <v>5092757</v>
      </c>
      <c r="F892" s="152"/>
      <c r="G892" s="151" t="n">
        <v>12</v>
      </c>
      <c r="H892" s="145" t="s">
        <v>33</v>
      </c>
      <c r="I892" s="152"/>
      <c r="J892" s="151" t="n">
        <v>22</v>
      </c>
      <c r="K892" s="145" t="n">
        <v>0</v>
      </c>
      <c r="L892" s="153" t="n">
        <v>661</v>
      </c>
      <c r="M892" s="150" t="n">
        <f aca="false">G892*0.095</f>
        <v>1.14</v>
      </c>
      <c r="N892" s="153" t="n">
        <f aca="false">L892-M892</f>
        <v>659.86</v>
      </c>
      <c r="O892" s="152" t="n">
        <v>1.04</v>
      </c>
      <c r="P892" s="153" t="n">
        <f aca="false">N892*O892</f>
        <v>686.2544</v>
      </c>
      <c r="Q892" s="150" t="n">
        <v>16</v>
      </c>
      <c r="R892" s="153" t="n">
        <f aca="false">P892*Q892</f>
        <v>10980.0704</v>
      </c>
      <c r="S892" s="154" t="n">
        <f aca="false">P892*3</f>
        <v>2058.7632</v>
      </c>
      <c r="T892" s="153"/>
      <c r="U892" s="154"/>
      <c r="V892" s="155" t="n">
        <v>13038.83</v>
      </c>
      <c r="W892" s="20" t="n">
        <f aca="false">V892-T892</f>
        <v>13038.83</v>
      </c>
      <c r="X892" s="43" t="n">
        <f aca="false">V892-S892-T892</f>
        <v>10980.0668</v>
      </c>
      <c r="Y892" s="152" t="s">
        <v>418</v>
      </c>
      <c r="Z892" s="2" t="s">
        <v>49</v>
      </c>
      <c r="AA892" s="20" t="s">
        <v>18</v>
      </c>
      <c r="AC892" s="20"/>
    </row>
    <row r="893" customFormat="false" ht="15.75" hidden="false" customHeight="true" outlineLevel="0" collapsed="false">
      <c r="A893" s="20" t="s">
        <v>329</v>
      </c>
      <c r="B893" s="143" t="s">
        <v>211</v>
      </c>
      <c r="C893" s="150" t="s">
        <v>697</v>
      </c>
      <c r="D893" s="9" t="s">
        <v>312</v>
      </c>
      <c r="E893" s="151" t="n">
        <v>5788734</v>
      </c>
      <c r="F893" s="152" t="n">
        <v>11955847</v>
      </c>
      <c r="G893" s="151" t="n">
        <v>20</v>
      </c>
      <c r="H893" s="145" t="s">
        <v>33</v>
      </c>
      <c r="I893" s="152"/>
      <c r="J893" s="151" t="n">
        <v>25</v>
      </c>
      <c r="K893" s="145" t="n">
        <v>0</v>
      </c>
      <c r="L893" s="153" t="n">
        <v>841</v>
      </c>
      <c r="M893" s="150" t="n">
        <f aca="false">G893*0.095</f>
        <v>1.9</v>
      </c>
      <c r="N893" s="153" t="n">
        <f aca="false">L893-M893</f>
        <v>839.1</v>
      </c>
      <c r="O893" s="152" t="n">
        <v>1.04</v>
      </c>
      <c r="P893" s="153" t="n">
        <f aca="false">N893*O893</f>
        <v>872.664</v>
      </c>
      <c r="Q893" s="150" t="n">
        <v>16</v>
      </c>
      <c r="R893" s="153" t="n">
        <f aca="false">P893*Q893</f>
        <v>13962.624</v>
      </c>
      <c r="S893" s="154" t="n">
        <f aca="false">P893*3</f>
        <v>2617.992</v>
      </c>
      <c r="T893" s="153" t="n">
        <f aca="false">P893*2</f>
        <v>1745.328</v>
      </c>
      <c r="U893" s="154"/>
      <c r="V893" s="156" t="n">
        <v>18325.94</v>
      </c>
      <c r="W893" s="20" t="n">
        <f aca="false">V893-T893</f>
        <v>16580.612</v>
      </c>
      <c r="X893" s="43" t="n">
        <f aca="false">V893-S893-T893</f>
        <v>13962.62</v>
      </c>
      <c r="Y893" s="152" t="s">
        <v>313</v>
      </c>
      <c r="Z893" s="20" t="s">
        <v>35</v>
      </c>
      <c r="AA893" s="20" t="s">
        <v>18</v>
      </c>
      <c r="AB893" s="2"/>
      <c r="AC893" s="2"/>
    </row>
    <row r="894" customFormat="false" ht="15.75" hidden="false" customHeight="true" outlineLevel="0" collapsed="false">
      <c r="A894" s="20" t="s">
        <v>329</v>
      </c>
      <c r="B894" s="143" t="s">
        <v>211</v>
      </c>
      <c r="C894" s="150" t="s">
        <v>698</v>
      </c>
      <c r="D894" s="9" t="s">
        <v>312</v>
      </c>
      <c r="E894" s="151" t="n">
        <v>5788735</v>
      </c>
      <c r="F894" s="152" t="n">
        <v>11955848</v>
      </c>
      <c r="G894" s="151" t="n">
        <v>20</v>
      </c>
      <c r="H894" s="145" t="s">
        <v>33</v>
      </c>
      <c r="I894" s="152"/>
      <c r="J894" s="151" t="n">
        <v>25</v>
      </c>
      <c r="K894" s="145" t="n">
        <v>0</v>
      </c>
      <c r="L894" s="153" t="n">
        <v>911</v>
      </c>
      <c r="M894" s="150" t="n">
        <f aca="false">G894*0.095</f>
        <v>1.9</v>
      </c>
      <c r="N894" s="153" t="n">
        <f aca="false">L894-M894</f>
        <v>909.1</v>
      </c>
      <c r="O894" s="152" t="n">
        <v>1.04</v>
      </c>
      <c r="P894" s="153" t="n">
        <f aca="false">N894*O894</f>
        <v>945.464</v>
      </c>
      <c r="Q894" s="150" t="n">
        <v>16</v>
      </c>
      <c r="R894" s="153" t="n">
        <f aca="false">P894*Q894</f>
        <v>15127.424</v>
      </c>
      <c r="S894" s="154" t="n">
        <f aca="false">P894*3</f>
        <v>2836.392</v>
      </c>
      <c r="T894" s="153" t="n">
        <f aca="false">P894*2</f>
        <v>1890.928</v>
      </c>
      <c r="U894" s="154"/>
      <c r="V894" s="156" t="n">
        <v>19854.74</v>
      </c>
      <c r="W894" s="20" t="n">
        <f aca="false">V894-T894</f>
        <v>17963.812</v>
      </c>
      <c r="X894" s="43" t="n">
        <f aca="false">V894-S894-T894</f>
        <v>15127.42</v>
      </c>
      <c r="Y894" s="152" t="s">
        <v>313</v>
      </c>
      <c r="Z894" s="20" t="s">
        <v>35</v>
      </c>
      <c r="AA894" s="20" t="s">
        <v>18</v>
      </c>
      <c r="AB894" s="2"/>
      <c r="AC894" s="2"/>
    </row>
    <row r="895" customFormat="false" ht="15.75" hidden="false" customHeight="true" outlineLevel="0" collapsed="false">
      <c r="A895" s="20" t="s">
        <v>329</v>
      </c>
      <c r="B895" s="143" t="s">
        <v>211</v>
      </c>
      <c r="C895" s="150" t="s">
        <v>699</v>
      </c>
      <c r="D895" s="9" t="s">
        <v>312</v>
      </c>
      <c r="E895" s="151" t="n">
        <v>5788736</v>
      </c>
      <c r="F895" s="152" t="n">
        <v>11955849</v>
      </c>
      <c r="G895" s="151" t="n">
        <v>20</v>
      </c>
      <c r="H895" s="145" t="s">
        <v>33</v>
      </c>
      <c r="I895" s="152"/>
      <c r="J895" s="151" t="n">
        <v>25</v>
      </c>
      <c r="K895" s="145" t="n">
        <v>0</v>
      </c>
      <c r="L895" s="153" t="n">
        <v>916</v>
      </c>
      <c r="M895" s="150" t="n">
        <f aca="false">G895*0.095</f>
        <v>1.9</v>
      </c>
      <c r="N895" s="153" t="n">
        <f aca="false">L895-M895</f>
        <v>914.1</v>
      </c>
      <c r="O895" s="152" t="n">
        <v>1.04</v>
      </c>
      <c r="P895" s="153" t="n">
        <f aca="false">N895*O895</f>
        <v>950.664</v>
      </c>
      <c r="Q895" s="150" t="n">
        <v>16</v>
      </c>
      <c r="R895" s="153" t="n">
        <f aca="false">P895*Q895</f>
        <v>15210.624</v>
      </c>
      <c r="S895" s="154" t="n">
        <f aca="false">P895*3</f>
        <v>2851.992</v>
      </c>
      <c r="T895" s="153" t="n">
        <f aca="false">P895*2</f>
        <v>1901.328</v>
      </c>
      <c r="U895" s="154"/>
      <c r="V895" s="156" t="n">
        <v>19963.94</v>
      </c>
      <c r="W895" s="20" t="n">
        <f aca="false">V895-T895</f>
        <v>18062.612</v>
      </c>
      <c r="X895" s="43" t="n">
        <f aca="false">V895-S895-T895</f>
        <v>15210.62</v>
      </c>
      <c r="Y895" s="152" t="s">
        <v>313</v>
      </c>
      <c r="Z895" s="20" t="s">
        <v>35</v>
      </c>
      <c r="AA895" s="20" t="s">
        <v>18</v>
      </c>
      <c r="AB895" s="2"/>
      <c r="AC895" s="2"/>
    </row>
    <row r="896" customFormat="false" ht="15.75" hidden="false" customHeight="true" outlineLevel="0" collapsed="false">
      <c r="A896" s="20" t="s">
        <v>329</v>
      </c>
      <c r="B896" s="143" t="s">
        <v>211</v>
      </c>
      <c r="C896" s="150" t="s">
        <v>700</v>
      </c>
      <c r="D896" s="9" t="s">
        <v>312</v>
      </c>
      <c r="E896" s="151" t="n">
        <v>5788737</v>
      </c>
      <c r="F896" s="152" t="n">
        <v>11955850</v>
      </c>
      <c r="G896" s="151" t="n">
        <v>20</v>
      </c>
      <c r="H896" s="145" t="s">
        <v>33</v>
      </c>
      <c r="I896" s="152"/>
      <c r="J896" s="151" t="n">
        <v>25</v>
      </c>
      <c r="K896" s="145" t="n">
        <v>0</v>
      </c>
      <c r="L896" s="153" t="n">
        <v>929</v>
      </c>
      <c r="M896" s="150" t="n">
        <f aca="false">G896*0.095</f>
        <v>1.9</v>
      </c>
      <c r="N896" s="153" t="n">
        <f aca="false">L896-M896</f>
        <v>927.1</v>
      </c>
      <c r="O896" s="152" t="n">
        <v>1.04</v>
      </c>
      <c r="P896" s="153" t="n">
        <f aca="false">N896*O896</f>
        <v>964.184</v>
      </c>
      <c r="Q896" s="150" t="n">
        <v>16</v>
      </c>
      <c r="R896" s="153" t="n">
        <f aca="false">P896*Q896</f>
        <v>15426.944</v>
      </c>
      <c r="S896" s="154" t="n">
        <f aca="false">P896*3</f>
        <v>2892.552</v>
      </c>
      <c r="T896" s="153" t="n">
        <f aca="false">P896*2</f>
        <v>1928.368</v>
      </c>
      <c r="U896" s="154"/>
      <c r="V896" s="156" t="n">
        <v>20247.86</v>
      </c>
      <c r="W896" s="20" t="n">
        <f aca="false">V896-T896</f>
        <v>18319.492</v>
      </c>
      <c r="X896" s="43" t="n">
        <f aca="false">V896-S896-T896</f>
        <v>15426.94</v>
      </c>
      <c r="Y896" s="152" t="s">
        <v>313</v>
      </c>
      <c r="Z896" s="20" t="s">
        <v>35</v>
      </c>
      <c r="AA896" s="20" t="s">
        <v>18</v>
      </c>
      <c r="AB896" s="2"/>
      <c r="AC896" s="2"/>
    </row>
    <row r="897" customFormat="false" ht="15.75" hidden="false" customHeight="true" outlineLevel="0" collapsed="false">
      <c r="A897" s="20" t="s">
        <v>329</v>
      </c>
      <c r="B897" s="143" t="s">
        <v>211</v>
      </c>
      <c r="C897" s="150" t="s">
        <v>701</v>
      </c>
      <c r="D897" s="9" t="s">
        <v>312</v>
      </c>
      <c r="E897" s="151" t="n">
        <v>5788738</v>
      </c>
      <c r="F897" s="152" t="n">
        <v>9983951</v>
      </c>
      <c r="G897" s="151" t="n">
        <v>14</v>
      </c>
      <c r="H897" s="145" t="s">
        <v>33</v>
      </c>
      <c r="I897" s="152"/>
      <c r="J897" s="151" t="n">
        <v>25</v>
      </c>
      <c r="K897" s="145" t="n">
        <v>0</v>
      </c>
      <c r="L897" s="153" t="n">
        <v>650</v>
      </c>
      <c r="M897" s="150" t="n">
        <f aca="false">G897*0.095</f>
        <v>1.33</v>
      </c>
      <c r="N897" s="153" t="n">
        <f aca="false">L897-M897</f>
        <v>648.67</v>
      </c>
      <c r="O897" s="152" t="n">
        <v>1.04</v>
      </c>
      <c r="P897" s="153" t="n">
        <f aca="false">N897*O897</f>
        <v>674.6168</v>
      </c>
      <c r="Q897" s="150" t="n">
        <v>16</v>
      </c>
      <c r="R897" s="153" t="n">
        <f aca="false">P897*Q897-0.01</f>
        <v>10793.8588</v>
      </c>
      <c r="S897" s="154" t="n">
        <f aca="false">P897*3</f>
        <v>2023.8504</v>
      </c>
      <c r="T897" s="153" t="n">
        <f aca="false">P897*2</f>
        <v>1349.2336</v>
      </c>
      <c r="U897" s="154"/>
      <c r="V897" s="156" t="n">
        <v>14166.94</v>
      </c>
      <c r="W897" s="20" t="n">
        <f aca="false">V897-T897</f>
        <v>12817.7064</v>
      </c>
      <c r="X897" s="43" t="n">
        <f aca="false">V897-S897-T897</f>
        <v>10793.856</v>
      </c>
      <c r="Y897" s="152" t="s">
        <v>313</v>
      </c>
      <c r="Z897" s="20" t="s">
        <v>35</v>
      </c>
      <c r="AA897" s="20" t="s">
        <v>18</v>
      </c>
      <c r="AB897" s="2"/>
      <c r="AC897" s="2"/>
    </row>
    <row r="898" customFormat="false" ht="15.75" hidden="false" customHeight="true" outlineLevel="0" collapsed="false">
      <c r="A898" s="20" t="s">
        <v>329</v>
      </c>
      <c r="B898" s="143" t="s">
        <v>211</v>
      </c>
      <c r="C898" s="150" t="s">
        <v>702</v>
      </c>
      <c r="D898" s="9" t="s">
        <v>312</v>
      </c>
      <c r="E898" s="151" t="n">
        <v>5788739</v>
      </c>
      <c r="F898" s="152" t="n">
        <v>9983952</v>
      </c>
      <c r="G898" s="151" t="n">
        <v>20</v>
      </c>
      <c r="H898" s="145" t="s">
        <v>33</v>
      </c>
      <c r="I898" s="152"/>
      <c r="J898" s="151" t="n">
        <v>25</v>
      </c>
      <c r="K898" s="145" t="n">
        <v>0</v>
      </c>
      <c r="L898" s="153" t="n">
        <v>997</v>
      </c>
      <c r="M898" s="150" t="n">
        <f aca="false">G898*0.095</f>
        <v>1.9</v>
      </c>
      <c r="N898" s="153" t="n">
        <f aca="false">L898-M898</f>
        <v>995.1</v>
      </c>
      <c r="O898" s="152" t="n">
        <v>1.04</v>
      </c>
      <c r="P898" s="153" t="n">
        <f aca="false">N898*O898</f>
        <v>1034.904</v>
      </c>
      <c r="Q898" s="150" t="n">
        <v>16</v>
      </c>
      <c r="R898" s="153" t="n">
        <f aca="false">P898*Q898</f>
        <v>16558.464</v>
      </c>
      <c r="S898" s="154" t="n">
        <f aca="false">P898*3</f>
        <v>3104.712</v>
      </c>
      <c r="T898" s="153" t="n">
        <v>2000</v>
      </c>
      <c r="U898" s="154"/>
      <c r="V898" s="156" t="n">
        <v>21663.17</v>
      </c>
      <c r="W898" s="20" t="n">
        <f aca="false">V898-T898</f>
        <v>19663.17</v>
      </c>
      <c r="X898" s="43" t="n">
        <f aca="false">V898-S898-T898</f>
        <v>16558.458</v>
      </c>
      <c r="Y898" s="152" t="s">
        <v>313</v>
      </c>
      <c r="Z898" s="20" t="s">
        <v>35</v>
      </c>
      <c r="AA898" s="20" t="s">
        <v>18</v>
      </c>
      <c r="AB898" s="2"/>
      <c r="AC898" s="2"/>
    </row>
    <row r="899" customFormat="false" ht="15.75" hidden="false" customHeight="true" outlineLevel="0" collapsed="false">
      <c r="A899" s="20" t="s">
        <v>329</v>
      </c>
      <c r="B899" s="143" t="s">
        <v>211</v>
      </c>
      <c r="C899" s="150" t="s">
        <v>703</v>
      </c>
      <c r="D899" s="9" t="s">
        <v>312</v>
      </c>
      <c r="E899" s="151" t="n">
        <v>5788740</v>
      </c>
      <c r="F899" s="152" t="n">
        <v>9983953</v>
      </c>
      <c r="G899" s="151" t="n">
        <v>9</v>
      </c>
      <c r="H899" s="145" t="s">
        <v>33</v>
      </c>
      <c r="I899" s="152"/>
      <c r="J899" s="151" t="n">
        <v>25</v>
      </c>
      <c r="K899" s="145" t="n">
        <v>0</v>
      </c>
      <c r="L899" s="153" t="n">
        <v>468</v>
      </c>
      <c r="M899" s="150" t="n">
        <f aca="false">G899*0.095</f>
        <v>0.855</v>
      </c>
      <c r="N899" s="153" t="n">
        <f aca="false">L899-M899</f>
        <v>467.145</v>
      </c>
      <c r="O899" s="152" t="n">
        <v>1.04</v>
      </c>
      <c r="P899" s="153" t="n">
        <f aca="false">N899*O899</f>
        <v>485.8308</v>
      </c>
      <c r="Q899" s="150" t="n">
        <v>16</v>
      </c>
      <c r="R899" s="153" t="n">
        <f aca="false">P899*Q899-0.01</f>
        <v>7773.2828</v>
      </c>
      <c r="S899" s="154" t="n">
        <f aca="false">P899*3</f>
        <v>1457.4924</v>
      </c>
      <c r="T899" s="153" t="n">
        <f aca="false">P899*2</f>
        <v>971.6616</v>
      </c>
      <c r="U899" s="154"/>
      <c r="V899" s="156" t="n">
        <v>10202.43</v>
      </c>
      <c r="W899" s="20" t="n">
        <f aca="false">V899-T899</f>
        <v>9230.7684</v>
      </c>
      <c r="X899" s="43" t="n">
        <f aca="false">V899-S899-T899</f>
        <v>7773.276</v>
      </c>
      <c r="Y899" s="152" t="s">
        <v>313</v>
      </c>
      <c r="Z899" s="20" t="s">
        <v>35</v>
      </c>
      <c r="AA899" s="20" t="s">
        <v>18</v>
      </c>
      <c r="AB899" s="2"/>
      <c r="AC899" s="2"/>
    </row>
    <row r="900" customFormat="false" ht="15.75" hidden="false" customHeight="true" outlineLevel="0" collapsed="false">
      <c r="A900" s="20" t="s">
        <v>329</v>
      </c>
      <c r="B900" s="143" t="s">
        <v>211</v>
      </c>
      <c r="C900" s="150" t="s">
        <v>704</v>
      </c>
      <c r="D900" s="9" t="s">
        <v>312</v>
      </c>
      <c r="E900" s="151" t="n">
        <v>5788741</v>
      </c>
      <c r="F900" s="152" t="n">
        <v>9983954</v>
      </c>
      <c r="G900" s="151" t="n">
        <v>11</v>
      </c>
      <c r="H900" s="145" t="s">
        <v>33</v>
      </c>
      <c r="I900" s="152"/>
      <c r="J900" s="151" t="n">
        <v>25</v>
      </c>
      <c r="K900" s="145" t="n">
        <v>0</v>
      </c>
      <c r="L900" s="153" t="n">
        <v>572</v>
      </c>
      <c r="M900" s="150" t="n">
        <f aca="false">G900*0.095</f>
        <v>1.045</v>
      </c>
      <c r="N900" s="153" t="n">
        <f aca="false">L900-M900</f>
        <v>570.955</v>
      </c>
      <c r="O900" s="152" t="n">
        <v>1.04</v>
      </c>
      <c r="P900" s="153" t="n">
        <f aca="false">N900*O900</f>
        <v>593.7932</v>
      </c>
      <c r="Q900" s="150" t="n">
        <v>16</v>
      </c>
      <c r="R900" s="153" t="n">
        <f aca="false">P900*Q900</f>
        <v>9500.6912</v>
      </c>
      <c r="S900" s="154" t="n">
        <f aca="false">P900*3</f>
        <v>1781.3796</v>
      </c>
      <c r="T900" s="153" t="n">
        <f aca="false">P900*2</f>
        <v>1187.5864</v>
      </c>
      <c r="U900" s="154"/>
      <c r="V900" s="156" t="n">
        <v>12469.66</v>
      </c>
      <c r="W900" s="20" t="n">
        <f aca="false">V900-T900</f>
        <v>11282.0736</v>
      </c>
      <c r="X900" s="43" t="n">
        <f aca="false">V900-S900-T900</f>
        <v>9500.694</v>
      </c>
      <c r="Y900" s="152" t="s">
        <v>313</v>
      </c>
      <c r="Z900" s="20" t="s">
        <v>35</v>
      </c>
      <c r="AA900" s="20" t="s">
        <v>18</v>
      </c>
      <c r="AB900" s="2"/>
      <c r="AC900" s="2"/>
    </row>
    <row r="901" customFormat="false" ht="15.75" hidden="false" customHeight="true" outlineLevel="0" collapsed="false">
      <c r="A901" s="20" t="s">
        <v>329</v>
      </c>
      <c r="B901" s="143" t="s">
        <v>211</v>
      </c>
      <c r="C901" s="150" t="s">
        <v>705</v>
      </c>
      <c r="D901" s="9" t="s">
        <v>312</v>
      </c>
      <c r="E901" s="151" t="n">
        <v>5788742</v>
      </c>
      <c r="F901" s="152" t="n">
        <v>9983955</v>
      </c>
      <c r="G901" s="151" t="n">
        <v>6</v>
      </c>
      <c r="H901" s="145" t="s">
        <v>33</v>
      </c>
      <c r="I901" s="152"/>
      <c r="J901" s="151" t="n">
        <v>25</v>
      </c>
      <c r="K901" s="145" t="n">
        <v>0</v>
      </c>
      <c r="L901" s="153" t="n">
        <v>266</v>
      </c>
      <c r="M901" s="150" t="n">
        <f aca="false">G901*0.095</f>
        <v>0.57</v>
      </c>
      <c r="N901" s="153" t="n">
        <f aca="false">L901-M901</f>
        <v>265.43</v>
      </c>
      <c r="O901" s="152" t="n">
        <v>1.04</v>
      </c>
      <c r="P901" s="153" t="n">
        <f aca="false">N901*O901</f>
        <v>276.0472</v>
      </c>
      <c r="Q901" s="150" t="n">
        <v>16</v>
      </c>
      <c r="R901" s="153" t="n">
        <f aca="false">P901*Q901-0.01</f>
        <v>4416.7452</v>
      </c>
      <c r="S901" s="154" t="n">
        <f aca="false">P901*3</f>
        <v>828.1416</v>
      </c>
      <c r="T901" s="153" t="n">
        <f aca="false">P901*2</f>
        <v>552.0944</v>
      </c>
      <c r="U901" s="154"/>
      <c r="V901" s="156" t="n">
        <v>5796.98</v>
      </c>
      <c r="W901" s="20" t="n">
        <f aca="false">V901-T901</f>
        <v>5244.8856</v>
      </c>
      <c r="X901" s="43" t="n">
        <f aca="false">V901-S901-T901</f>
        <v>4416.744</v>
      </c>
      <c r="Y901" s="152" t="s">
        <v>313</v>
      </c>
      <c r="Z901" s="20" t="s">
        <v>35</v>
      </c>
      <c r="AA901" s="20" t="s">
        <v>18</v>
      </c>
      <c r="AB901" s="2"/>
      <c r="AC901" s="2"/>
    </row>
    <row r="902" customFormat="false" ht="15.75" hidden="false" customHeight="true" outlineLevel="0" collapsed="false">
      <c r="A902" s="20" t="s">
        <v>329</v>
      </c>
      <c r="B902" s="143" t="s">
        <v>211</v>
      </c>
      <c r="C902" s="150" t="s">
        <v>706</v>
      </c>
      <c r="D902" s="9" t="s">
        <v>312</v>
      </c>
      <c r="E902" s="151" t="n">
        <v>5788743</v>
      </c>
      <c r="F902" s="152" t="n">
        <v>9983956</v>
      </c>
      <c r="G902" s="151" t="n">
        <v>20</v>
      </c>
      <c r="H902" s="145" t="s">
        <v>33</v>
      </c>
      <c r="I902" s="152"/>
      <c r="J902" s="151" t="n">
        <v>25</v>
      </c>
      <c r="K902" s="145" t="n">
        <v>0</v>
      </c>
      <c r="L902" s="153" t="n">
        <v>989</v>
      </c>
      <c r="M902" s="150" t="n">
        <f aca="false">G902*0.095</f>
        <v>1.9</v>
      </c>
      <c r="N902" s="153" t="n">
        <f aca="false">L902-M902</f>
        <v>987.1</v>
      </c>
      <c r="O902" s="152" t="n">
        <v>1.04</v>
      </c>
      <c r="P902" s="153" t="n">
        <f aca="false">N902*O902</f>
        <v>1026.584</v>
      </c>
      <c r="Q902" s="150" t="n">
        <v>16</v>
      </c>
      <c r="R902" s="153" t="n">
        <f aca="false">P902*Q902</f>
        <v>16425.344</v>
      </c>
      <c r="S902" s="154" t="n">
        <f aca="false">P902*3</f>
        <v>3079.752</v>
      </c>
      <c r="T902" s="153" t="n">
        <v>2000</v>
      </c>
      <c r="U902" s="154"/>
      <c r="V902" s="156" t="n">
        <v>21505.09</v>
      </c>
      <c r="W902" s="20" t="n">
        <f aca="false">V902-T902</f>
        <v>19505.09</v>
      </c>
      <c r="X902" s="43" t="n">
        <f aca="false">V902-S902-T902</f>
        <v>16425.338</v>
      </c>
      <c r="Y902" s="152" t="s">
        <v>313</v>
      </c>
      <c r="Z902" s="20" t="s">
        <v>35</v>
      </c>
      <c r="AA902" s="20" t="s">
        <v>18</v>
      </c>
      <c r="AB902" s="2"/>
      <c r="AC902" s="2"/>
    </row>
    <row r="903" customFormat="false" ht="15.75" hidden="false" customHeight="true" outlineLevel="0" collapsed="false">
      <c r="A903" s="20" t="s">
        <v>329</v>
      </c>
      <c r="B903" s="143" t="s">
        <v>211</v>
      </c>
      <c r="C903" s="150" t="s">
        <v>707</v>
      </c>
      <c r="D903" s="9" t="s">
        <v>312</v>
      </c>
      <c r="E903" s="151" t="n">
        <v>5788744</v>
      </c>
      <c r="F903" s="152" t="n">
        <v>9983957</v>
      </c>
      <c r="G903" s="151" t="n">
        <v>20</v>
      </c>
      <c r="H903" s="145" t="s">
        <v>33</v>
      </c>
      <c r="I903" s="152"/>
      <c r="J903" s="151" t="n">
        <v>25</v>
      </c>
      <c r="K903" s="145" t="n">
        <v>0</v>
      </c>
      <c r="L903" s="153" t="n">
        <v>993</v>
      </c>
      <c r="M903" s="150" t="n">
        <f aca="false">G903*0.095</f>
        <v>1.9</v>
      </c>
      <c r="N903" s="153" t="n">
        <f aca="false">L903-M903</f>
        <v>991.1</v>
      </c>
      <c r="O903" s="152" t="n">
        <v>1.04</v>
      </c>
      <c r="P903" s="153" t="n">
        <f aca="false">N903*O903</f>
        <v>1030.744</v>
      </c>
      <c r="Q903" s="150" t="n">
        <v>16</v>
      </c>
      <c r="R903" s="153" t="n">
        <f aca="false">P903*Q903</f>
        <v>16491.904</v>
      </c>
      <c r="S903" s="154" t="n">
        <f aca="false">P903*3</f>
        <v>3092.232</v>
      </c>
      <c r="T903" s="153" t="n">
        <v>2000</v>
      </c>
      <c r="U903" s="154"/>
      <c r="V903" s="156" t="n">
        <v>21584.13</v>
      </c>
      <c r="W903" s="20" t="n">
        <f aca="false">V903-T903</f>
        <v>19584.13</v>
      </c>
      <c r="X903" s="43" t="n">
        <f aca="false">V903-S903-T903</f>
        <v>16491.898</v>
      </c>
      <c r="Y903" s="152" t="s">
        <v>313</v>
      </c>
      <c r="Z903" s="20" t="s">
        <v>35</v>
      </c>
      <c r="AA903" s="20" t="s">
        <v>18</v>
      </c>
      <c r="AB903" s="2"/>
      <c r="AC903" s="2"/>
    </row>
    <row r="904" customFormat="false" ht="15.75" hidden="false" customHeight="true" outlineLevel="0" collapsed="false">
      <c r="A904" s="20" t="s">
        <v>329</v>
      </c>
      <c r="B904" s="143" t="s">
        <v>211</v>
      </c>
      <c r="C904" s="150" t="s">
        <v>708</v>
      </c>
      <c r="D904" s="9" t="s">
        <v>312</v>
      </c>
      <c r="E904" s="151" t="n">
        <v>5788745</v>
      </c>
      <c r="F904" s="152" t="n">
        <v>9983958</v>
      </c>
      <c r="G904" s="151" t="n">
        <v>20</v>
      </c>
      <c r="H904" s="145" t="s">
        <v>33</v>
      </c>
      <c r="I904" s="152"/>
      <c r="J904" s="151" t="n">
        <v>25</v>
      </c>
      <c r="K904" s="145" t="n">
        <v>0</v>
      </c>
      <c r="L904" s="153" t="n">
        <v>897</v>
      </c>
      <c r="M904" s="150" t="n">
        <f aca="false">G904*0.095</f>
        <v>1.9</v>
      </c>
      <c r="N904" s="153" t="n">
        <f aca="false">L904-M904</f>
        <v>895.1</v>
      </c>
      <c r="O904" s="152" t="n">
        <v>1.04</v>
      </c>
      <c r="P904" s="153" t="n">
        <f aca="false">N904*O904</f>
        <v>930.904</v>
      </c>
      <c r="Q904" s="150" t="n">
        <v>16</v>
      </c>
      <c r="R904" s="153" t="n">
        <f aca="false">P904*Q904</f>
        <v>14894.464</v>
      </c>
      <c r="S904" s="154" t="n">
        <f aca="false">P904*3</f>
        <v>2792.712</v>
      </c>
      <c r="T904" s="153" t="n">
        <f aca="false">P904*2</f>
        <v>1861.808</v>
      </c>
      <c r="U904" s="154"/>
      <c r="V904" s="156" t="n">
        <v>19548.98</v>
      </c>
      <c r="W904" s="20" t="n">
        <f aca="false">V904-T904</f>
        <v>17687.172</v>
      </c>
      <c r="X904" s="43" t="n">
        <f aca="false">V904-S904-T904</f>
        <v>14894.46</v>
      </c>
      <c r="Y904" s="152" t="s">
        <v>313</v>
      </c>
      <c r="Z904" s="20" t="s">
        <v>35</v>
      </c>
      <c r="AA904" s="20" t="s">
        <v>18</v>
      </c>
      <c r="AB904" s="2"/>
      <c r="AC904" s="2"/>
    </row>
    <row r="905" customFormat="false" ht="15.75" hidden="false" customHeight="true" outlineLevel="0" collapsed="false">
      <c r="A905" s="20" t="s">
        <v>329</v>
      </c>
      <c r="B905" s="143" t="s">
        <v>211</v>
      </c>
      <c r="C905" s="150" t="s">
        <v>709</v>
      </c>
      <c r="D905" s="9" t="s">
        <v>312</v>
      </c>
      <c r="E905" s="151" t="n">
        <v>5788746</v>
      </c>
      <c r="F905" s="152" t="n">
        <v>9983964</v>
      </c>
      <c r="G905" s="151" t="n">
        <v>7</v>
      </c>
      <c r="H905" s="145" t="s">
        <v>33</v>
      </c>
      <c r="I905" s="152"/>
      <c r="J905" s="151" t="n">
        <v>25</v>
      </c>
      <c r="K905" s="145" t="n">
        <v>0</v>
      </c>
      <c r="L905" s="153" t="n">
        <v>359</v>
      </c>
      <c r="M905" s="150" t="n">
        <f aca="false">G905*0.095</f>
        <v>0.665</v>
      </c>
      <c r="N905" s="153" t="n">
        <f aca="false">L905-M905</f>
        <v>358.335</v>
      </c>
      <c r="O905" s="152" t="n">
        <v>1.04</v>
      </c>
      <c r="P905" s="153" t="n">
        <f aca="false">N905*O905</f>
        <v>372.6684</v>
      </c>
      <c r="Q905" s="150" t="n">
        <v>16</v>
      </c>
      <c r="R905" s="153" t="n">
        <f aca="false">P905*Q905</f>
        <v>5962.6944</v>
      </c>
      <c r="S905" s="154" t="n">
        <f aca="false">P905*3-0.01</f>
        <v>1117.9952</v>
      </c>
      <c r="T905" s="153" t="n">
        <f aca="false">P905*2</f>
        <v>745.3368</v>
      </c>
      <c r="U905" s="154"/>
      <c r="V905" s="156" t="n">
        <v>7826.03</v>
      </c>
      <c r="W905" s="20" t="n">
        <f aca="false">V905-T905</f>
        <v>7080.6932</v>
      </c>
      <c r="X905" s="43" t="n">
        <f aca="false">V905-S905-T905</f>
        <v>5962.698</v>
      </c>
      <c r="Y905" s="152" t="s">
        <v>313</v>
      </c>
      <c r="Z905" s="20" t="s">
        <v>35</v>
      </c>
      <c r="AA905" s="20" t="s">
        <v>18</v>
      </c>
      <c r="AB905" s="2"/>
      <c r="AC905" s="2"/>
    </row>
    <row r="906" customFormat="false" ht="15.75" hidden="false" customHeight="true" outlineLevel="0" collapsed="false">
      <c r="A906" s="20" t="s">
        <v>329</v>
      </c>
      <c r="B906" s="143" t="s">
        <v>211</v>
      </c>
      <c r="C906" s="162" t="s">
        <v>710</v>
      </c>
      <c r="D906" s="163" t="s">
        <v>31</v>
      </c>
      <c r="E906" s="164" t="n">
        <v>5788747</v>
      </c>
      <c r="F906" s="163" t="n">
        <v>11955955</v>
      </c>
      <c r="G906" s="164" t="n">
        <v>37</v>
      </c>
      <c r="H906" s="145" t="s">
        <v>33</v>
      </c>
      <c r="I906" s="163"/>
      <c r="J906" s="164" t="n">
        <v>25</v>
      </c>
      <c r="K906" s="145" t="n">
        <v>0</v>
      </c>
      <c r="L906" s="165" t="n">
        <v>1750</v>
      </c>
      <c r="M906" s="162" t="n">
        <f aca="false">G906*0.095</f>
        <v>3.515</v>
      </c>
      <c r="N906" s="165" t="n">
        <f aca="false">L906-M906</f>
        <v>1746.485</v>
      </c>
      <c r="O906" s="163" t="n">
        <v>1.04</v>
      </c>
      <c r="P906" s="165" t="n">
        <f aca="false">N906*O906</f>
        <v>1816.3444</v>
      </c>
      <c r="Q906" s="162" t="n">
        <v>16</v>
      </c>
      <c r="R906" s="165" t="n">
        <f aca="false">P906*Q906-0.01</f>
        <v>29061.5004</v>
      </c>
      <c r="S906" s="166" t="n">
        <f aca="false">P906*3</f>
        <v>5449.0332</v>
      </c>
      <c r="T906" s="165"/>
      <c r="U906" s="166"/>
      <c r="V906" s="167" t="n">
        <v>34510.53</v>
      </c>
      <c r="W906" s="20" t="n">
        <f aca="false">V906-T906</f>
        <v>34510.53</v>
      </c>
      <c r="X906" s="43" t="n">
        <f aca="false">V906-S906-T906</f>
        <v>29061.4968</v>
      </c>
      <c r="Y906" s="163" t="s">
        <v>31</v>
      </c>
      <c r="Z906" s="20" t="s">
        <v>35</v>
      </c>
      <c r="AA906" s="20" t="s">
        <v>18</v>
      </c>
      <c r="AB906" s="2"/>
      <c r="AC906" s="2"/>
    </row>
    <row r="907" customFormat="false" ht="15.75" hidden="true" customHeight="true" outlineLevel="0" collapsed="false">
      <c r="A907" s="20" t="s">
        <v>593</v>
      </c>
      <c r="B907" s="143" t="s">
        <v>211</v>
      </c>
      <c r="C907" s="161"/>
      <c r="D907" s="177" t="s">
        <v>282</v>
      </c>
      <c r="E907" s="178" t="n">
        <v>5741634</v>
      </c>
      <c r="F907" s="158"/>
      <c r="G907" s="159" t="n">
        <v>2</v>
      </c>
      <c r="H907" s="145" t="s">
        <v>122</v>
      </c>
      <c r="I907" s="158"/>
      <c r="J907" s="159" t="n">
        <v>14</v>
      </c>
      <c r="K907" s="145" t="n">
        <v>0</v>
      </c>
      <c r="L907" s="160" t="n">
        <v>79</v>
      </c>
      <c r="M907" s="150" t="n">
        <f aca="false">+G907*0.095</f>
        <v>0.19</v>
      </c>
      <c r="N907" s="153" t="n">
        <f aca="false">+L907-M907</f>
        <v>78.81</v>
      </c>
      <c r="O907" s="152" t="n">
        <v>1</v>
      </c>
      <c r="P907" s="153" t="n">
        <f aca="false">+N907*O907</f>
        <v>78.81</v>
      </c>
      <c r="Q907" s="150" t="n">
        <v>19</v>
      </c>
      <c r="R907" s="153" t="n">
        <f aca="false">+P907*Q907</f>
        <v>1497.39</v>
      </c>
      <c r="S907" s="154" t="n">
        <f aca="false">+P907*4</f>
        <v>315.24</v>
      </c>
      <c r="T907" s="154" t="n">
        <f aca="false">+P907*2</f>
        <v>157.62</v>
      </c>
      <c r="U907" s="154"/>
      <c r="V907" s="155" t="n">
        <f aca="false">+R907+S907+T907</f>
        <v>1970.25</v>
      </c>
      <c r="W907" s="20" t="n">
        <f aca="false">V907-T907</f>
        <v>1812.63</v>
      </c>
      <c r="X907" s="43" t="n">
        <f aca="false">V907-S907-T907</f>
        <v>1497.39</v>
      </c>
      <c r="Y907" s="177" t="s">
        <v>282</v>
      </c>
      <c r="Z907" s="20" t="s">
        <v>35</v>
      </c>
      <c r="AA907" s="20" t="s">
        <v>18</v>
      </c>
    </row>
    <row r="908" customFormat="false" ht="15.75" hidden="false" customHeight="true" outlineLevel="0" collapsed="false">
      <c r="A908" s="20" t="s">
        <v>593</v>
      </c>
      <c r="B908" s="143" t="s">
        <v>211</v>
      </c>
      <c r="C908" s="161"/>
      <c r="D908" s="177" t="s">
        <v>282</v>
      </c>
      <c r="E908" s="178" t="n">
        <v>5741635</v>
      </c>
      <c r="F908" s="158"/>
      <c r="G908" s="159" t="n">
        <v>16</v>
      </c>
      <c r="H908" s="145" t="s">
        <v>33</v>
      </c>
      <c r="I908" s="158"/>
      <c r="J908" s="159" t="n">
        <v>25</v>
      </c>
      <c r="K908" s="145" t="n">
        <v>0</v>
      </c>
      <c r="L908" s="160" t="n">
        <v>827</v>
      </c>
      <c r="M908" s="150" t="n">
        <f aca="false">+G908*0.095</f>
        <v>1.52</v>
      </c>
      <c r="N908" s="153" t="n">
        <f aca="false">+L908-M908</f>
        <v>825.48</v>
      </c>
      <c r="O908" s="152" t="n">
        <v>1</v>
      </c>
      <c r="P908" s="153" t="n">
        <f aca="false">+N908*O908</f>
        <v>825.48</v>
      </c>
      <c r="Q908" s="150" t="n">
        <v>16</v>
      </c>
      <c r="R908" s="153" t="n">
        <f aca="false">+P908*Q908</f>
        <v>13207.68</v>
      </c>
      <c r="S908" s="154" t="n">
        <f aca="false">+P908*3</f>
        <v>2476.44</v>
      </c>
      <c r="T908" s="154" t="n">
        <f aca="false">+P908*2</f>
        <v>1650.96</v>
      </c>
      <c r="U908" s="154"/>
      <c r="V908" s="155" t="n">
        <f aca="false">+R908+S908+T908</f>
        <v>17335.08</v>
      </c>
      <c r="W908" s="20" t="n">
        <f aca="false">V908-T908</f>
        <v>15684.12</v>
      </c>
      <c r="X908" s="43" t="n">
        <f aca="false">V908-S908-T908</f>
        <v>13207.68</v>
      </c>
      <c r="Y908" s="177" t="s">
        <v>282</v>
      </c>
      <c r="Z908" s="20" t="s">
        <v>35</v>
      </c>
      <c r="AA908" s="20" t="s">
        <v>18</v>
      </c>
    </row>
    <row r="909" customFormat="false" ht="15.75" hidden="false" customHeight="true" outlineLevel="0" collapsed="false">
      <c r="A909" s="20" t="s">
        <v>593</v>
      </c>
      <c r="B909" s="143" t="s">
        <v>211</v>
      </c>
      <c r="C909" s="161"/>
      <c r="D909" s="177" t="s">
        <v>282</v>
      </c>
      <c r="E909" s="178" t="n">
        <v>5741636</v>
      </c>
      <c r="F909" s="158"/>
      <c r="G909" s="159" t="n">
        <v>8</v>
      </c>
      <c r="H909" s="145" t="s">
        <v>33</v>
      </c>
      <c r="I909" s="158"/>
      <c r="J909" s="159" t="n">
        <v>25</v>
      </c>
      <c r="K909" s="145" t="n">
        <v>0</v>
      </c>
      <c r="L909" s="160" t="n">
        <v>455</v>
      </c>
      <c r="M909" s="150" t="n">
        <f aca="false">+G909*0.095</f>
        <v>0.76</v>
      </c>
      <c r="N909" s="153" t="n">
        <f aca="false">+L909-M909</f>
        <v>454.24</v>
      </c>
      <c r="O909" s="152" t="n">
        <v>1</v>
      </c>
      <c r="P909" s="153" t="n">
        <f aca="false">+N909*O909</f>
        <v>454.24</v>
      </c>
      <c r="Q909" s="150" t="n">
        <v>16</v>
      </c>
      <c r="R909" s="153" t="n">
        <f aca="false">+P909*Q909</f>
        <v>7267.84</v>
      </c>
      <c r="S909" s="154" t="n">
        <f aca="false">+P909*3</f>
        <v>1362.72</v>
      </c>
      <c r="T909" s="154" t="n">
        <f aca="false">+P909*2</f>
        <v>908.48</v>
      </c>
      <c r="U909" s="154"/>
      <c r="V909" s="155" t="n">
        <f aca="false">+R909+S909+T909</f>
        <v>9539.04</v>
      </c>
      <c r="W909" s="20" t="n">
        <f aca="false">V909-T909</f>
        <v>8630.56</v>
      </c>
      <c r="X909" s="43" t="n">
        <f aca="false">V909-S909-T909</f>
        <v>7267.84</v>
      </c>
      <c r="Y909" s="177" t="s">
        <v>282</v>
      </c>
      <c r="Z909" s="20" t="s">
        <v>35</v>
      </c>
      <c r="AA909" s="20" t="s">
        <v>18</v>
      </c>
    </row>
    <row r="910" customFormat="false" ht="15.75" hidden="false" customHeight="true" outlineLevel="0" collapsed="false">
      <c r="A910" s="20" t="s">
        <v>593</v>
      </c>
      <c r="B910" s="143" t="s">
        <v>211</v>
      </c>
      <c r="C910" s="161"/>
      <c r="D910" s="177" t="s">
        <v>282</v>
      </c>
      <c r="E910" s="178" t="n">
        <v>5741637</v>
      </c>
      <c r="F910" s="158"/>
      <c r="G910" s="159" t="n">
        <v>8</v>
      </c>
      <c r="H910" s="145" t="s">
        <v>33</v>
      </c>
      <c r="I910" s="158"/>
      <c r="J910" s="159" t="n">
        <v>25</v>
      </c>
      <c r="K910" s="145" t="n">
        <v>0</v>
      </c>
      <c r="L910" s="160" t="n">
        <v>446</v>
      </c>
      <c r="M910" s="150" t="n">
        <f aca="false">+G910*0.095</f>
        <v>0.76</v>
      </c>
      <c r="N910" s="153" t="n">
        <f aca="false">+L910-M910</f>
        <v>445.24</v>
      </c>
      <c r="O910" s="152" t="n">
        <v>1</v>
      </c>
      <c r="P910" s="153" t="n">
        <f aca="false">+N910*O910</f>
        <v>445.24</v>
      </c>
      <c r="Q910" s="150" t="n">
        <v>16</v>
      </c>
      <c r="R910" s="153" t="n">
        <f aca="false">+P910*Q910</f>
        <v>7123.84</v>
      </c>
      <c r="S910" s="154" t="n">
        <f aca="false">+P910*3</f>
        <v>1335.72</v>
      </c>
      <c r="T910" s="154" t="n">
        <f aca="false">+P910*2</f>
        <v>890.48</v>
      </c>
      <c r="U910" s="154"/>
      <c r="V910" s="155" t="n">
        <f aca="false">+R910+S910+T910</f>
        <v>9350.04</v>
      </c>
      <c r="W910" s="20" t="n">
        <f aca="false">V910-T910</f>
        <v>8459.56</v>
      </c>
      <c r="X910" s="43" t="n">
        <f aca="false">V910-S910-T910</f>
        <v>7123.84</v>
      </c>
      <c r="Y910" s="177" t="s">
        <v>282</v>
      </c>
      <c r="Z910" s="20" t="s">
        <v>35</v>
      </c>
      <c r="AA910" s="20" t="s">
        <v>18</v>
      </c>
    </row>
    <row r="911" customFormat="false" ht="15.75" hidden="false" customHeight="true" outlineLevel="0" collapsed="false">
      <c r="A911" s="20" t="s">
        <v>593</v>
      </c>
      <c r="B911" s="143" t="s">
        <v>211</v>
      </c>
      <c r="C911" s="161"/>
      <c r="D911" s="177" t="s">
        <v>282</v>
      </c>
      <c r="E911" s="178" t="n">
        <v>5741638</v>
      </c>
      <c r="F911" s="158"/>
      <c r="G911" s="159" t="n">
        <v>8</v>
      </c>
      <c r="H911" s="145" t="s">
        <v>33</v>
      </c>
      <c r="I911" s="158"/>
      <c r="J911" s="159" t="n">
        <v>25</v>
      </c>
      <c r="K911" s="145" t="n">
        <v>0</v>
      </c>
      <c r="L911" s="160" t="n">
        <v>431</v>
      </c>
      <c r="M911" s="150" t="n">
        <f aca="false">+G911*0.095</f>
        <v>0.76</v>
      </c>
      <c r="N911" s="153" t="n">
        <f aca="false">+L911-M911</f>
        <v>430.24</v>
      </c>
      <c r="O911" s="152" t="n">
        <v>1</v>
      </c>
      <c r="P911" s="153" t="n">
        <f aca="false">+N911*O911</f>
        <v>430.24</v>
      </c>
      <c r="Q911" s="150" t="n">
        <v>16</v>
      </c>
      <c r="R911" s="153" t="n">
        <f aca="false">+P911*Q911</f>
        <v>6883.84</v>
      </c>
      <c r="S911" s="154" t="n">
        <f aca="false">+P911*3</f>
        <v>1290.72</v>
      </c>
      <c r="T911" s="154" t="n">
        <f aca="false">+P911*2</f>
        <v>860.48</v>
      </c>
      <c r="U911" s="154"/>
      <c r="V911" s="155" t="n">
        <f aca="false">+R911+S911+T911</f>
        <v>9035.04</v>
      </c>
      <c r="W911" s="20" t="n">
        <f aca="false">V911-T911</f>
        <v>8174.56</v>
      </c>
      <c r="X911" s="43" t="n">
        <f aca="false">V911-S911-T911</f>
        <v>6883.84</v>
      </c>
      <c r="Y911" s="177" t="s">
        <v>282</v>
      </c>
      <c r="Z911" s="20" t="s">
        <v>35</v>
      </c>
      <c r="AA911" s="20" t="s">
        <v>18</v>
      </c>
    </row>
    <row r="912" customFormat="false" ht="15.75" hidden="false" customHeight="true" outlineLevel="0" collapsed="false">
      <c r="A912" s="20" t="s">
        <v>593</v>
      </c>
      <c r="B912" s="143" t="s">
        <v>211</v>
      </c>
      <c r="C912" s="161"/>
      <c r="D912" s="177" t="s">
        <v>282</v>
      </c>
      <c r="E912" s="178" t="n">
        <v>5741639</v>
      </c>
      <c r="F912" s="158"/>
      <c r="G912" s="159" t="n">
        <v>8</v>
      </c>
      <c r="H912" s="145" t="s">
        <v>33</v>
      </c>
      <c r="I912" s="158"/>
      <c r="J912" s="159" t="n">
        <v>25</v>
      </c>
      <c r="K912" s="145" t="n">
        <v>0</v>
      </c>
      <c r="L912" s="160" t="n">
        <v>440</v>
      </c>
      <c r="M912" s="150" t="n">
        <f aca="false">+G912*0.095</f>
        <v>0.76</v>
      </c>
      <c r="N912" s="153" t="n">
        <f aca="false">+L912-M912</f>
        <v>439.24</v>
      </c>
      <c r="O912" s="152" t="n">
        <v>1</v>
      </c>
      <c r="P912" s="153" t="n">
        <f aca="false">+N912*O912</f>
        <v>439.24</v>
      </c>
      <c r="Q912" s="150" t="n">
        <v>16</v>
      </c>
      <c r="R912" s="153" t="n">
        <f aca="false">+P912*Q912</f>
        <v>7027.84</v>
      </c>
      <c r="S912" s="154" t="n">
        <f aca="false">+P912*3</f>
        <v>1317.72</v>
      </c>
      <c r="T912" s="154" t="n">
        <f aca="false">+P912*2</f>
        <v>878.48</v>
      </c>
      <c r="U912" s="154"/>
      <c r="V912" s="155" t="n">
        <f aca="false">+R912+S912+T912</f>
        <v>9224.04</v>
      </c>
      <c r="W912" s="20" t="n">
        <f aca="false">V912-T912</f>
        <v>8345.56</v>
      </c>
      <c r="X912" s="43" t="n">
        <f aca="false">V912-S912-T912</f>
        <v>7027.84</v>
      </c>
      <c r="Y912" s="177" t="s">
        <v>282</v>
      </c>
      <c r="Z912" s="20" t="s">
        <v>35</v>
      </c>
      <c r="AA912" s="20" t="s">
        <v>18</v>
      </c>
    </row>
    <row r="913" customFormat="false" ht="15.75" hidden="false" customHeight="true" outlineLevel="0" collapsed="false">
      <c r="A913" s="20" t="s">
        <v>593</v>
      </c>
      <c r="B913" s="143" t="s">
        <v>211</v>
      </c>
      <c r="C913" s="161"/>
      <c r="D913" s="177" t="s">
        <v>282</v>
      </c>
      <c r="E913" s="178" t="n">
        <v>5741640</v>
      </c>
      <c r="F913" s="158"/>
      <c r="G913" s="159" t="n">
        <v>4</v>
      </c>
      <c r="H913" s="145" t="s">
        <v>33</v>
      </c>
      <c r="I913" s="158"/>
      <c r="J913" s="159" t="n">
        <v>25</v>
      </c>
      <c r="K913" s="145" t="n">
        <v>0</v>
      </c>
      <c r="L913" s="160" t="n">
        <v>223</v>
      </c>
      <c r="M913" s="150" t="n">
        <f aca="false">+G913*0.095</f>
        <v>0.38</v>
      </c>
      <c r="N913" s="153" t="n">
        <f aca="false">+L913-M913</f>
        <v>222.62</v>
      </c>
      <c r="O913" s="152" t="n">
        <v>1</v>
      </c>
      <c r="P913" s="153" t="n">
        <f aca="false">+N913*O913</f>
        <v>222.62</v>
      </c>
      <c r="Q913" s="150" t="n">
        <v>16</v>
      </c>
      <c r="R913" s="153" t="n">
        <f aca="false">+P913*Q913</f>
        <v>3561.92</v>
      </c>
      <c r="S913" s="154" t="n">
        <f aca="false">+P913*3</f>
        <v>667.86</v>
      </c>
      <c r="T913" s="154" t="n">
        <f aca="false">+P913*2</f>
        <v>445.24</v>
      </c>
      <c r="U913" s="154"/>
      <c r="V913" s="155" t="n">
        <f aca="false">+R913+S913+T913</f>
        <v>4675.02</v>
      </c>
      <c r="W913" s="20" t="n">
        <f aca="false">V913-T913</f>
        <v>4229.78</v>
      </c>
      <c r="X913" s="43" t="n">
        <f aca="false">V913-S913-T913</f>
        <v>3561.92</v>
      </c>
      <c r="Y913" s="177" t="s">
        <v>282</v>
      </c>
      <c r="Z913" s="20" t="s">
        <v>35</v>
      </c>
      <c r="AA913" s="20" t="s">
        <v>18</v>
      </c>
    </row>
    <row r="914" customFormat="false" ht="15.75" hidden="false" customHeight="true" outlineLevel="0" collapsed="false">
      <c r="A914" s="20" t="s">
        <v>593</v>
      </c>
      <c r="B914" s="143" t="s">
        <v>211</v>
      </c>
      <c r="C914" s="161"/>
      <c r="D914" s="177" t="s">
        <v>282</v>
      </c>
      <c r="E914" s="178" t="n">
        <v>5741641</v>
      </c>
      <c r="F914" s="158"/>
      <c r="G914" s="159" t="n">
        <v>20</v>
      </c>
      <c r="H914" s="145" t="s">
        <v>33</v>
      </c>
      <c r="I914" s="158"/>
      <c r="J914" s="159" t="n">
        <v>25</v>
      </c>
      <c r="K914" s="145" t="n">
        <v>0</v>
      </c>
      <c r="L914" s="160" t="n">
        <v>1075</v>
      </c>
      <c r="M914" s="150" t="n">
        <f aca="false">+G914*0.095</f>
        <v>1.9</v>
      </c>
      <c r="N914" s="153" t="n">
        <f aca="false">+L914-M914</f>
        <v>1073.1</v>
      </c>
      <c r="O914" s="152" t="n">
        <v>1</v>
      </c>
      <c r="P914" s="153" t="n">
        <f aca="false">+N914*O914</f>
        <v>1073.1</v>
      </c>
      <c r="Q914" s="150" t="n">
        <v>16</v>
      </c>
      <c r="R914" s="153" t="n">
        <f aca="false">+P914*Q914</f>
        <v>17169.6</v>
      </c>
      <c r="S914" s="154" t="n">
        <f aca="false">+P914*3</f>
        <v>3219.3</v>
      </c>
      <c r="T914" s="154" t="n">
        <f aca="false">+P914*2</f>
        <v>2146.2</v>
      </c>
      <c r="U914" s="154"/>
      <c r="V914" s="155" t="n">
        <f aca="false">+R914+S914+T914</f>
        <v>22535.1</v>
      </c>
      <c r="W914" s="20" t="n">
        <f aca="false">V914-T914</f>
        <v>20388.9</v>
      </c>
      <c r="X914" s="43" t="n">
        <f aca="false">V914-S914-T914</f>
        <v>17169.6</v>
      </c>
      <c r="Y914" s="177" t="s">
        <v>282</v>
      </c>
      <c r="Z914" s="20" t="s">
        <v>35</v>
      </c>
      <c r="AA914" s="20" t="s">
        <v>18</v>
      </c>
    </row>
    <row r="915" customFormat="false" ht="15.75" hidden="false" customHeight="true" outlineLevel="0" collapsed="false">
      <c r="A915" s="20" t="s">
        <v>593</v>
      </c>
      <c r="B915" s="143" t="s">
        <v>211</v>
      </c>
      <c r="C915" s="161"/>
      <c r="D915" s="177" t="s">
        <v>282</v>
      </c>
      <c r="E915" s="178" t="n">
        <v>5741642</v>
      </c>
      <c r="F915" s="158"/>
      <c r="G915" s="159" t="n">
        <v>5</v>
      </c>
      <c r="H915" s="145" t="s">
        <v>33</v>
      </c>
      <c r="I915" s="158"/>
      <c r="J915" s="159" t="n">
        <v>25</v>
      </c>
      <c r="K915" s="145" t="n">
        <v>0</v>
      </c>
      <c r="L915" s="160" t="n">
        <v>280</v>
      </c>
      <c r="M915" s="150" t="n">
        <f aca="false">+G915*0.095</f>
        <v>0.475</v>
      </c>
      <c r="N915" s="153" t="n">
        <f aca="false">+L915-M915</f>
        <v>279.525</v>
      </c>
      <c r="O915" s="152" t="n">
        <v>1</v>
      </c>
      <c r="P915" s="153" t="n">
        <f aca="false">+N915*O915</f>
        <v>279.525</v>
      </c>
      <c r="Q915" s="150" t="n">
        <v>16</v>
      </c>
      <c r="R915" s="153" t="n">
        <f aca="false">+P915*Q915</f>
        <v>4472.4</v>
      </c>
      <c r="S915" s="154" t="n">
        <f aca="false">+P915*3</f>
        <v>838.575</v>
      </c>
      <c r="T915" s="154" t="n">
        <f aca="false">+P915*2</f>
        <v>559.05</v>
      </c>
      <c r="U915" s="154"/>
      <c r="V915" s="155" t="n">
        <f aca="false">+R915+S915+T915</f>
        <v>5870.025</v>
      </c>
      <c r="W915" s="20" t="n">
        <f aca="false">V915-T915</f>
        <v>5310.975</v>
      </c>
      <c r="X915" s="43" t="n">
        <f aca="false">V915-S915-T915</f>
        <v>4472.4</v>
      </c>
      <c r="Y915" s="177" t="s">
        <v>282</v>
      </c>
      <c r="Z915" s="20" t="s">
        <v>35</v>
      </c>
      <c r="AA915" s="20" t="s">
        <v>18</v>
      </c>
    </row>
    <row r="916" customFormat="false" ht="15.75" hidden="false" customHeight="true" outlineLevel="0" collapsed="false">
      <c r="A916" s="20" t="s">
        <v>593</v>
      </c>
      <c r="B916" s="143" t="s">
        <v>211</v>
      </c>
      <c r="C916" s="161"/>
      <c r="D916" s="177" t="s">
        <v>282</v>
      </c>
      <c r="E916" s="178" t="n">
        <v>5741643</v>
      </c>
      <c r="F916" s="158"/>
      <c r="G916" s="159" t="n">
        <v>9</v>
      </c>
      <c r="H916" s="145" t="s">
        <v>33</v>
      </c>
      <c r="I916" s="158"/>
      <c r="J916" s="159" t="n">
        <v>25</v>
      </c>
      <c r="K916" s="145" t="n">
        <v>0</v>
      </c>
      <c r="L916" s="160" t="n">
        <v>510</v>
      </c>
      <c r="M916" s="150" t="n">
        <f aca="false">+G916*0.095</f>
        <v>0.855</v>
      </c>
      <c r="N916" s="153" t="n">
        <f aca="false">+L916-M916</f>
        <v>509.145</v>
      </c>
      <c r="O916" s="152" t="n">
        <v>1</v>
      </c>
      <c r="P916" s="153" t="n">
        <f aca="false">+N916*O916</f>
        <v>509.145</v>
      </c>
      <c r="Q916" s="150" t="n">
        <v>16</v>
      </c>
      <c r="R916" s="153" t="n">
        <f aca="false">+P916*Q916</f>
        <v>8146.32</v>
      </c>
      <c r="S916" s="154" t="n">
        <f aca="false">+P916*3</f>
        <v>1527.435</v>
      </c>
      <c r="T916" s="154" t="n">
        <f aca="false">+P916*2</f>
        <v>1018.29</v>
      </c>
      <c r="U916" s="154"/>
      <c r="V916" s="155" t="n">
        <f aca="false">+R916+S916+T916</f>
        <v>10692.045</v>
      </c>
      <c r="W916" s="20" t="n">
        <f aca="false">V916-T916</f>
        <v>9673.755</v>
      </c>
      <c r="X916" s="43" t="n">
        <f aca="false">V916-S916-T916</f>
        <v>8146.32</v>
      </c>
      <c r="Y916" s="177" t="s">
        <v>282</v>
      </c>
      <c r="Z916" s="20" t="s">
        <v>35</v>
      </c>
      <c r="AA916" s="20" t="s">
        <v>18</v>
      </c>
    </row>
    <row r="917" customFormat="false" ht="15.75" hidden="false" customHeight="true" outlineLevel="0" collapsed="false">
      <c r="A917" s="20" t="s">
        <v>593</v>
      </c>
      <c r="B917" s="143" t="s">
        <v>211</v>
      </c>
      <c r="C917" s="161"/>
      <c r="D917" s="177" t="s">
        <v>282</v>
      </c>
      <c r="E917" s="178" t="n">
        <v>5741644</v>
      </c>
      <c r="F917" s="158"/>
      <c r="G917" s="159" t="n">
        <v>2</v>
      </c>
      <c r="H917" s="145" t="s">
        <v>33</v>
      </c>
      <c r="I917" s="158"/>
      <c r="J917" s="159" t="n">
        <v>25</v>
      </c>
      <c r="K917" s="145" t="n">
        <v>0</v>
      </c>
      <c r="L917" s="160" t="n">
        <v>69</v>
      </c>
      <c r="M917" s="150" t="n">
        <f aca="false">+G917*0.095</f>
        <v>0.19</v>
      </c>
      <c r="N917" s="153" t="n">
        <f aca="false">+L917-M917</f>
        <v>68.81</v>
      </c>
      <c r="O917" s="152" t="n">
        <v>1</v>
      </c>
      <c r="P917" s="153" t="n">
        <f aca="false">+N917*O917</f>
        <v>68.81</v>
      </c>
      <c r="Q917" s="150" t="n">
        <v>16</v>
      </c>
      <c r="R917" s="153" t="n">
        <f aca="false">+P917*Q917</f>
        <v>1100.96</v>
      </c>
      <c r="S917" s="154" t="n">
        <f aca="false">+P917*3</f>
        <v>206.43</v>
      </c>
      <c r="T917" s="154" t="n">
        <f aca="false">+P917*2</f>
        <v>137.62</v>
      </c>
      <c r="U917" s="154"/>
      <c r="V917" s="155" t="n">
        <f aca="false">+R917+S917+T917</f>
        <v>1445.01</v>
      </c>
      <c r="W917" s="20" t="n">
        <f aca="false">V917-T917</f>
        <v>1307.39</v>
      </c>
      <c r="X917" s="43" t="n">
        <f aca="false">V917-S917-T917</f>
        <v>1100.96</v>
      </c>
      <c r="Y917" s="177" t="s">
        <v>282</v>
      </c>
      <c r="Z917" s="20" t="s">
        <v>35</v>
      </c>
      <c r="AA917" s="20" t="s">
        <v>18</v>
      </c>
    </row>
    <row r="918" customFormat="false" ht="15.75" hidden="false" customHeight="true" outlineLevel="0" collapsed="false">
      <c r="A918" s="20" t="s">
        <v>593</v>
      </c>
      <c r="B918" s="143" t="s">
        <v>212</v>
      </c>
      <c r="C918" s="161"/>
      <c r="D918" s="177" t="s">
        <v>358</v>
      </c>
      <c r="E918" s="178" t="n">
        <v>5741645</v>
      </c>
      <c r="F918" s="158"/>
      <c r="G918" s="159" t="n">
        <v>5</v>
      </c>
      <c r="H918" s="145" t="s">
        <v>33</v>
      </c>
      <c r="I918" s="158"/>
      <c r="J918" s="159" t="n">
        <v>23</v>
      </c>
      <c r="K918" s="145" t="n">
        <v>0</v>
      </c>
      <c r="L918" s="160" t="n">
        <v>266</v>
      </c>
      <c r="M918" s="150" t="n">
        <f aca="false">+G918*0.095</f>
        <v>0.475</v>
      </c>
      <c r="N918" s="153" t="n">
        <f aca="false">+L918-M918</f>
        <v>265.525</v>
      </c>
      <c r="O918" s="152" t="n">
        <v>1.026</v>
      </c>
      <c r="P918" s="153" t="n">
        <f aca="false">+N918*O918</f>
        <v>272.42865</v>
      </c>
      <c r="Q918" s="150" t="n">
        <v>16</v>
      </c>
      <c r="R918" s="153" t="n">
        <f aca="false">+P918*Q918</f>
        <v>4358.8584</v>
      </c>
      <c r="S918" s="154" t="n">
        <f aca="false">+P918*3</f>
        <v>817.28595</v>
      </c>
      <c r="T918" s="154"/>
      <c r="U918" s="154"/>
      <c r="V918" s="155" t="n">
        <f aca="false">+R918+S918+T918</f>
        <v>5176.14435</v>
      </c>
      <c r="W918" s="20" t="n">
        <f aca="false">V918-T918</f>
        <v>5176.14435</v>
      </c>
      <c r="X918" s="43" t="n">
        <f aca="false">V918-S918-T918</f>
        <v>4358.8584</v>
      </c>
      <c r="Y918" s="177" t="s">
        <v>358</v>
      </c>
      <c r="Z918" s="20" t="s">
        <v>35</v>
      </c>
      <c r="AA918" s="20" t="s">
        <v>18</v>
      </c>
    </row>
    <row r="919" customFormat="false" ht="15.75" hidden="true" customHeight="true" outlineLevel="0" collapsed="false">
      <c r="A919" s="20" t="s">
        <v>593</v>
      </c>
      <c r="B919" s="143" t="s">
        <v>212</v>
      </c>
      <c r="C919" s="161"/>
      <c r="D919" s="177" t="s">
        <v>282</v>
      </c>
      <c r="E919" s="178" t="n">
        <v>5741646</v>
      </c>
      <c r="F919" s="158"/>
      <c r="G919" s="159" t="n">
        <v>10</v>
      </c>
      <c r="H919" s="145" t="s">
        <v>122</v>
      </c>
      <c r="I919" s="158"/>
      <c r="J919" s="159" t="n">
        <v>13.6</v>
      </c>
      <c r="K919" s="145" t="n">
        <v>0</v>
      </c>
      <c r="L919" s="160" t="n">
        <v>594</v>
      </c>
      <c r="M919" s="150" t="n">
        <f aca="false">+G919*0.095</f>
        <v>0.95</v>
      </c>
      <c r="N919" s="153" t="n">
        <f aca="false">+L919-M919</f>
        <v>593.05</v>
      </c>
      <c r="O919" s="152" t="n">
        <v>1</v>
      </c>
      <c r="P919" s="153" t="n">
        <f aca="false">+N919*O919</f>
        <v>593.05</v>
      </c>
      <c r="Q919" s="150" t="n">
        <v>19</v>
      </c>
      <c r="R919" s="153" t="n">
        <f aca="false">+P919*Q919</f>
        <v>11267.95</v>
      </c>
      <c r="S919" s="154" t="n">
        <f aca="false">+P919*4</f>
        <v>2372.2</v>
      </c>
      <c r="T919" s="154" t="n">
        <f aca="false">+P919*2</f>
        <v>1186.1</v>
      </c>
      <c r="U919" s="154"/>
      <c r="V919" s="155" t="n">
        <f aca="false">+R919+S919+T919</f>
        <v>14826.25</v>
      </c>
      <c r="W919" s="20" t="n">
        <f aca="false">V919-T919</f>
        <v>13640.15</v>
      </c>
      <c r="X919" s="43" t="n">
        <f aca="false">V919-S919-T919</f>
        <v>11267.95</v>
      </c>
      <c r="Y919" s="177" t="s">
        <v>282</v>
      </c>
      <c r="Z919" s="20" t="s">
        <v>35</v>
      </c>
      <c r="AA919" s="20" t="s">
        <v>18</v>
      </c>
    </row>
    <row r="920" customFormat="false" ht="15.75" hidden="false" customHeight="true" outlineLevel="0" collapsed="false">
      <c r="A920" s="20" t="s">
        <v>593</v>
      </c>
      <c r="B920" s="143" t="s">
        <v>212</v>
      </c>
      <c r="C920" s="161"/>
      <c r="D920" s="177" t="s">
        <v>282</v>
      </c>
      <c r="E920" s="178" t="n">
        <v>5741647</v>
      </c>
      <c r="F920" s="158"/>
      <c r="G920" s="159" t="n">
        <v>6</v>
      </c>
      <c r="H920" s="145" t="s">
        <v>33</v>
      </c>
      <c r="I920" s="158"/>
      <c r="J920" s="159" t="n">
        <v>25</v>
      </c>
      <c r="K920" s="145" t="n">
        <v>0</v>
      </c>
      <c r="L920" s="160" t="n">
        <v>332</v>
      </c>
      <c r="M920" s="150" t="n">
        <f aca="false">+G920*0.095</f>
        <v>0.57</v>
      </c>
      <c r="N920" s="153" t="n">
        <f aca="false">+L920-M920</f>
        <v>331.43</v>
      </c>
      <c r="O920" s="152" t="n">
        <v>1</v>
      </c>
      <c r="P920" s="153" t="n">
        <f aca="false">+N920*O920</f>
        <v>331.43</v>
      </c>
      <c r="Q920" s="150" t="n">
        <v>16</v>
      </c>
      <c r="R920" s="153" t="n">
        <f aca="false">+P920*Q920</f>
        <v>5302.88</v>
      </c>
      <c r="S920" s="154" t="n">
        <f aca="false">+P920*3</f>
        <v>994.29</v>
      </c>
      <c r="T920" s="154" t="n">
        <f aca="false">+P920*2</f>
        <v>662.86</v>
      </c>
      <c r="U920" s="154"/>
      <c r="V920" s="155" t="n">
        <f aca="false">+R920+S920+T920</f>
        <v>6960.03</v>
      </c>
      <c r="W920" s="20" t="n">
        <f aca="false">V920-T920</f>
        <v>6297.17</v>
      </c>
      <c r="X920" s="43" t="n">
        <f aca="false">V920-S920-T920</f>
        <v>5302.88</v>
      </c>
      <c r="Y920" s="177" t="s">
        <v>282</v>
      </c>
      <c r="Z920" s="20" t="s">
        <v>35</v>
      </c>
      <c r="AA920" s="20" t="s">
        <v>18</v>
      </c>
    </row>
    <row r="921" customFormat="false" ht="15.75" hidden="false" customHeight="true" outlineLevel="0" collapsed="false">
      <c r="A921" s="20" t="s">
        <v>593</v>
      </c>
      <c r="B921" s="143" t="s">
        <v>212</v>
      </c>
      <c r="C921" s="161"/>
      <c r="D921" s="177" t="s">
        <v>282</v>
      </c>
      <c r="E921" s="178" t="n">
        <v>5741648</v>
      </c>
      <c r="F921" s="158"/>
      <c r="G921" s="159" t="n">
        <v>10</v>
      </c>
      <c r="H921" s="145" t="s">
        <v>33</v>
      </c>
      <c r="I921" s="158"/>
      <c r="J921" s="159" t="n">
        <v>25</v>
      </c>
      <c r="K921" s="145" t="n">
        <v>0</v>
      </c>
      <c r="L921" s="160" t="n">
        <v>501</v>
      </c>
      <c r="M921" s="150" t="n">
        <f aca="false">+G921*0.095</f>
        <v>0.95</v>
      </c>
      <c r="N921" s="153" t="n">
        <f aca="false">+L921-M921</f>
        <v>500.05</v>
      </c>
      <c r="O921" s="152" t="n">
        <v>1</v>
      </c>
      <c r="P921" s="153" t="n">
        <f aca="false">+N921*O921</f>
        <v>500.05</v>
      </c>
      <c r="Q921" s="150" t="n">
        <v>16</v>
      </c>
      <c r="R921" s="153" t="n">
        <f aca="false">+P921*Q921</f>
        <v>8000.8</v>
      </c>
      <c r="S921" s="154" t="n">
        <f aca="false">+P921*3</f>
        <v>1500.15</v>
      </c>
      <c r="T921" s="154" t="n">
        <f aca="false">+P921*2</f>
        <v>1000.1</v>
      </c>
      <c r="U921" s="154"/>
      <c r="V921" s="155" t="n">
        <f aca="false">+R921+S921+T921</f>
        <v>10501.05</v>
      </c>
      <c r="W921" s="20" t="n">
        <f aca="false">V921-T921</f>
        <v>9500.95</v>
      </c>
      <c r="X921" s="43" t="n">
        <f aca="false">V921-S921-T921</f>
        <v>8000.8</v>
      </c>
      <c r="Y921" s="177" t="s">
        <v>282</v>
      </c>
      <c r="Z921" s="20" t="s">
        <v>35</v>
      </c>
      <c r="AA921" s="20" t="s">
        <v>18</v>
      </c>
    </row>
    <row r="922" customFormat="false" ht="15.75" hidden="false" customHeight="true" outlineLevel="0" collapsed="false">
      <c r="A922" s="20" t="s">
        <v>593</v>
      </c>
      <c r="B922" s="143" t="s">
        <v>212</v>
      </c>
      <c r="C922" s="161"/>
      <c r="D922" s="177" t="s">
        <v>282</v>
      </c>
      <c r="E922" s="178" t="n">
        <v>5741649</v>
      </c>
      <c r="F922" s="158"/>
      <c r="G922" s="159" t="n">
        <v>8</v>
      </c>
      <c r="H922" s="145" t="s">
        <v>33</v>
      </c>
      <c r="I922" s="158"/>
      <c r="J922" s="159" t="n">
        <v>25</v>
      </c>
      <c r="K922" s="145" t="n">
        <v>0</v>
      </c>
      <c r="L922" s="160" t="n">
        <v>443</v>
      </c>
      <c r="M922" s="150" t="n">
        <f aca="false">+G922*0.095</f>
        <v>0.76</v>
      </c>
      <c r="N922" s="153" t="n">
        <f aca="false">+L922-M922</f>
        <v>442.24</v>
      </c>
      <c r="O922" s="152" t="n">
        <v>1</v>
      </c>
      <c r="P922" s="153" t="n">
        <f aca="false">+N922*O922</f>
        <v>442.24</v>
      </c>
      <c r="Q922" s="150" t="n">
        <v>16</v>
      </c>
      <c r="R922" s="153" t="n">
        <f aca="false">+P922*Q922</f>
        <v>7075.84</v>
      </c>
      <c r="S922" s="154" t="n">
        <f aca="false">+P922*3</f>
        <v>1326.72</v>
      </c>
      <c r="T922" s="154" t="n">
        <f aca="false">+P922*2</f>
        <v>884.48</v>
      </c>
      <c r="U922" s="154"/>
      <c r="V922" s="155" t="n">
        <f aca="false">+R922+S922+T922</f>
        <v>9287.04</v>
      </c>
      <c r="W922" s="20" t="n">
        <f aca="false">V922-T922</f>
        <v>8402.56</v>
      </c>
      <c r="X922" s="43" t="n">
        <f aca="false">V922-S922-T922</f>
        <v>7075.84</v>
      </c>
      <c r="Y922" s="177" t="s">
        <v>282</v>
      </c>
      <c r="Z922" s="20" t="s">
        <v>35</v>
      </c>
      <c r="AA922" s="20" t="s">
        <v>18</v>
      </c>
    </row>
    <row r="923" customFormat="false" ht="15.75" hidden="false" customHeight="true" outlineLevel="0" collapsed="false">
      <c r="A923" s="20" t="s">
        <v>593</v>
      </c>
      <c r="B923" s="143" t="s">
        <v>212</v>
      </c>
      <c r="C923" s="161"/>
      <c r="D923" s="177" t="s">
        <v>282</v>
      </c>
      <c r="E923" s="178" t="n">
        <v>5741650</v>
      </c>
      <c r="F923" s="158"/>
      <c r="G923" s="159" t="n">
        <v>4</v>
      </c>
      <c r="H923" s="145" t="s">
        <v>33</v>
      </c>
      <c r="I923" s="158"/>
      <c r="J923" s="159" t="n">
        <v>25</v>
      </c>
      <c r="K923" s="145" t="n">
        <v>0</v>
      </c>
      <c r="L923" s="160" t="n">
        <v>210</v>
      </c>
      <c r="M923" s="150" t="n">
        <f aca="false">+G923*0.095</f>
        <v>0.38</v>
      </c>
      <c r="N923" s="153" t="n">
        <f aca="false">+L923-M923</f>
        <v>209.62</v>
      </c>
      <c r="O923" s="152" t="n">
        <v>1</v>
      </c>
      <c r="P923" s="153" t="n">
        <f aca="false">+N923*O923</f>
        <v>209.62</v>
      </c>
      <c r="Q923" s="150" t="n">
        <v>16</v>
      </c>
      <c r="R923" s="153" t="n">
        <f aca="false">+P923*Q923</f>
        <v>3353.92</v>
      </c>
      <c r="S923" s="154" t="n">
        <f aca="false">+P923*3</f>
        <v>628.86</v>
      </c>
      <c r="T923" s="154" t="n">
        <f aca="false">+P923*2</f>
        <v>419.24</v>
      </c>
      <c r="U923" s="154"/>
      <c r="V923" s="155" t="n">
        <f aca="false">+R923+S923+T923</f>
        <v>4402.02</v>
      </c>
      <c r="W923" s="20" t="n">
        <f aca="false">V923-T923</f>
        <v>3982.78</v>
      </c>
      <c r="X923" s="43" t="n">
        <f aca="false">V923-S923-T923</f>
        <v>3353.92</v>
      </c>
      <c r="Y923" s="177" t="s">
        <v>282</v>
      </c>
      <c r="Z923" s="20" t="s">
        <v>35</v>
      </c>
      <c r="AA923" s="20" t="s">
        <v>18</v>
      </c>
    </row>
    <row r="924" customFormat="false" ht="15.75" hidden="false" customHeight="true" outlineLevel="0" collapsed="false">
      <c r="A924" s="20" t="s">
        <v>593</v>
      </c>
      <c r="B924" s="143" t="s">
        <v>212</v>
      </c>
      <c r="C924" s="161"/>
      <c r="D924" s="177" t="s">
        <v>282</v>
      </c>
      <c r="E924" s="178" t="n">
        <v>5789101</v>
      </c>
      <c r="F924" s="158"/>
      <c r="G924" s="159" t="n">
        <v>10</v>
      </c>
      <c r="H924" s="145" t="s">
        <v>33</v>
      </c>
      <c r="I924" s="158"/>
      <c r="J924" s="159" t="n">
        <v>25</v>
      </c>
      <c r="K924" s="145" t="n">
        <v>0</v>
      </c>
      <c r="L924" s="160" t="n">
        <v>538</v>
      </c>
      <c r="M924" s="150" t="n">
        <f aca="false">+G924*0.095</f>
        <v>0.95</v>
      </c>
      <c r="N924" s="153" t="n">
        <f aca="false">+L924-M924</f>
        <v>537.05</v>
      </c>
      <c r="O924" s="152" t="n">
        <v>1</v>
      </c>
      <c r="P924" s="153" t="n">
        <f aca="false">+N924*O924</f>
        <v>537.05</v>
      </c>
      <c r="Q924" s="150" t="n">
        <v>16</v>
      </c>
      <c r="R924" s="153" t="n">
        <f aca="false">+P924*Q924</f>
        <v>8592.8</v>
      </c>
      <c r="S924" s="154" t="n">
        <f aca="false">+P924*3</f>
        <v>1611.15</v>
      </c>
      <c r="T924" s="154" t="n">
        <f aca="false">+P924*2</f>
        <v>1074.1</v>
      </c>
      <c r="U924" s="154"/>
      <c r="V924" s="155" t="n">
        <f aca="false">+R924+S924+T924</f>
        <v>11278.05</v>
      </c>
      <c r="W924" s="20" t="n">
        <f aca="false">V924-T924</f>
        <v>10203.95</v>
      </c>
      <c r="X924" s="43" t="n">
        <f aca="false">V924-S924-T924</f>
        <v>8592.8</v>
      </c>
      <c r="Y924" s="177" t="s">
        <v>282</v>
      </c>
      <c r="Z924" s="20" t="s">
        <v>35</v>
      </c>
      <c r="AA924" s="20" t="s">
        <v>18</v>
      </c>
    </row>
    <row r="925" customFormat="false" ht="15.75" hidden="false" customHeight="true" outlineLevel="0" collapsed="false">
      <c r="A925" s="20" t="s">
        <v>593</v>
      </c>
      <c r="B925" s="143" t="s">
        <v>212</v>
      </c>
      <c r="C925" s="161"/>
      <c r="D925" s="177" t="s">
        <v>282</v>
      </c>
      <c r="E925" s="178" t="n">
        <v>5789102</v>
      </c>
      <c r="F925" s="158"/>
      <c r="G925" s="159" t="n">
        <v>6</v>
      </c>
      <c r="H925" s="145" t="s">
        <v>33</v>
      </c>
      <c r="I925" s="158"/>
      <c r="J925" s="159" t="n">
        <v>25</v>
      </c>
      <c r="K925" s="145" t="n">
        <v>0</v>
      </c>
      <c r="L925" s="160" t="n">
        <v>317</v>
      </c>
      <c r="M925" s="150" t="n">
        <f aca="false">+G925*0.095</f>
        <v>0.57</v>
      </c>
      <c r="N925" s="153" t="n">
        <f aca="false">+L925-M925</f>
        <v>316.43</v>
      </c>
      <c r="O925" s="152" t="n">
        <v>1</v>
      </c>
      <c r="P925" s="153" t="n">
        <f aca="false">+N925*O925</f>
        <v>316.43</v>
      </c>
      <c r="Q925" s="150" t="n">
        <v>16</v>
      </c>
      <c r="R925" s="153" t="n">
        <f aca="false">+P925*Q925</f>
        <v>5062.88</v>
      </c>
      <c r="S925" s="154" t="n">
        <f aca="false">+P925*3</f>
        <v>949.29</v>
      </c>
      <c r="T925" s="154" t="n">
        <f aca="false">+P925*2</f>
        <v>632.86</v>
      </c>
      <c r="U925" s="154"/>
      <c r="V925" s="155" t="n">
        <f aca="false">+R925+S925+T925</f>
        <v>6645.03</v>
      </c>
      <c r="W925" s="20" t="n">
        <f aca="false">V925-T925</f>
        <v>6012.17</v>
      </c>
      <c r="X925" s="43" t="n">
        <f aca="false">V925-S925-T925</f>
        <v>5062.88</v>
      </c>
      <c r="Y925" s="177" t="s">
        <v>282</v>
      </c>
      <c r="Z925" s="20" t="s">
        <v>35</v>
      </c>
      <c r="AA925" s="20" t="s">
        <v>18</v>
      </c>
    </row>
    <row r="926" customFormat="false" ht="15.75" hidden="false" customHeight="true" outlineLevel="0" collapsed="false">
      <c r="A926" s="20" t="s">
        <v>593</v>
      </c>
      <c r="B926" s="143" t="s">
        <v>212</v>
      </c>
      <c r="C926" s="161"/>
      <c r="D926" s="177" t="s">
        <v>282</v>
      </c>
      <c r="E926" s="178" t="n">
        <v>5789103</v>
      </c>
      <c r="F926" s="158"/>
      <c r="G926" s="159" t="n">
        <v>7</v>
      </c>
      <c r="H926" s="145" t="s">
        <v>33</v>
      </c>
      <c r="I926" s="158"/>
      <c r="J926" s="159" t="n">
        <v>25</v>
      </c>
      <c r="K926" s="145" t="n">
        <v>0</v>
      </c>
      <c r="L926" s="160" t="n">
        <v>365</v>
      </c>
      <c r="M926" s="150" t="n">
        <f aca="false">+G926*0.095</f>
        <v>0.665</v>
      </c>
      <c r="N926" s="153" t="n">
        <f aca="false">+L926-M926</f>
        <v>364.335</v>
      </c>
      <c r="O926" s="152" t="n">
        <v>1</v>
      </c>
      <c r="P926" s="153" t="n">
        <f aca="false">+N926*O926</f>
        <v>364.335</v>
      </c>
      <c r="Q926" s="150" t="n">
        <v>16</v>
      </c>
      <c r="R926" s="153" t="n">
        <f aca="false">+P926*Q926</f>
        <v>5829.36</v>
      </c>
      <c r="S926" s="154" t="n">
        <f aca="false">+P926*3</f>
        <v>1093.005</v>
      </c>
      <c r="T926" s="154" t="n">
        <f aca="false">+P926*2</f>
        <v>728.67</v>
      </c>
      <c r="U926" s="154"/>
      <c r="V926" s="155" t="n">
        <f aca="false">+R926+S926+T926</f>
        <v>7651.035</v>
      </c>
      <c r="W926" s="20" t="n">
        <f aca="false">V926-T926</f>
        <v>6922.365</v>
      </c>
      <c r="X926" s="43" t="n">
        <f aca="false">V926-S926-T926</f>
        <v>5829.36</v>
      </c>
      <c r="Y926" s="177" t="s">
        <v>282</v>
      </c>
      <c r="Z926" s="20" t="s">
        <v>35</v>
      </c>
      <c r="AA926" s="20" t="s">
        <v>18</v>
      </c>
    </row>
    <row r="927" customFormat="false" ht="15.75" hidden="false" customHeight="true" outlineLevel="0" collapsed="false">
      <c r="A927" s="20" t="s">
        <v>593</v>
      </c>
      <c r="B927" s="143" t="s">
        <v>212</v>
      </c>
      <c r="C927" s="161"/>
      <c r="D927" s="177" t="s">
        <v>282</v>
      </c>
      <c r="E927" s="178" t="n">
        <v>5789104</v>
      </c>
      <c r="F927" s="158"/>
      <c r="G927" s="159" t="n">
        <v>6</v>
      </c>
      <c r="H927" s="145" t="s">
        <v>33</v>
      </c>
      <c r="I927" s="158"/>
      <c r="J927" s="159" t="n">
        <v>25</v>
      </c>
      <c r="K927" s="145" t="n">
        <v>0</v>
      </c>
      <c r="L927" s="160" t="n">
        <v>300</v>
      </c>
      <c r="M927" s="150" t="n">
        <f aca="false">+G927*0.095</f>
        <v>0.57</v>
      </c>
      <c r="N927" s="153" t="n">
        <f aca="false">+L927-M927</f>
        <v>299.43</v>
      </c>
      <c r="O927" s="152" t="n">
        <v>1</v>
      </c>
      <c r="P927" s="153" t="n">
        <f aca="false">+N927*O927</f>
        <v>299.43</v>
      </c>
      <c r="Q927" s="150" t="n">
        <v>16</v>
      </c>
      <c r="R927" s="153" t="n">
        <f aca="false">+P927*Q927</f>
        <v>4790.88</v>
      </c>
      <c r="S927" s="154" t="n">
        <f aca="false">+P927*3</f>
        <v>898.29</v>
      </c>
      <c r="T927" s="154" t="n">
        <f aca="false">+P927*2</f>
        <v>598.86</v>
      </c>
      <c r="U927" s="154"/>
      <c r="V927" s="155" t="n">
        <f aca="false">+R927+S927+T927</f>
        <v>6288.03</v>
      </c>
      <c r="W927" s="20" t="n">
        <f aca="false">V927-T927</f>
        <v>5689.17</v>
      </c>
      <c r="X927" s="43" t="n">
        <f aca="false">V927-S927-T927</f>
        <v>4790.88</v>
      </c>
      <c r="Y927" s="177" t="s">
        <v>282</v>
      </c>
      <c r="Z927" s="20" t="s">
        <v>35</v>
      </c>
      <c r="AA927" s="20" t="s">
        <v>18</v>
      </c>
    </row>
    <row r="928" customFormat="false" ht="15.75" hidden="false" customHeight="true" outlineLevel="0" collapsed="false">
      <c r="A928" s="20" t="s">
        <v>593</v>
      </c>
      <c r="B928" s="143" t="s">
        <v>212</v>
      </c>
      <c r="C928" s="161"/>
      <c r="D928" s="177" t="s">
        <v>282</v>
      </c>
      <c r="E928" s="178" t="n">
        <v>5789105</v>
      </c>
      <c r="F928" s="158"/>
      <c r="G928" s="159" t="n">
        <v>4</v>
      </c>
      <c r="H928" s="145" t="s">
        <v>33</v>
      </c>
      <c r="I928" s="158"/>
      <c r="J928" s="159" t="n">
        <v>25</v>
      </c>
      <c r="K928" s="145" t="n">
        <v>0</v>
      </c>
      <c r="L928" s="160" t="n">
        <v>187</v>
      </c>
      <c r="M928" s="150" t="n">
        <f aca="false">+G928*0.095</f>
        <v>0.38</v>
      </c>
      <c r="N928" s="153" t="n">
        <f aca="false">+L928-M928</f>
        <v>186.62</v>
      </c>
      <c r="O928" s="152" t="n">
        <v>1</v>
      </c>
      <c r="P928" s="153" t="n">
        <f aca="false">+N928*O928</f>
        <v>186.62</v>
      </c>
      <c r="Q928" s="150" t="n">
        <v>16</v>
      </c>
      <c r="R928" s="153" t="n">
        <f aca="false">+P928*Q928</f>
        <v>2985.92</v>
      </c>
      <c r="S928" s="154" t="n">
        <f aca="false">+P928*3</f>
        <v>559.86</v>
      </c>
      <c r="T928" s="154" t="n">
        <f aca="false">+P928*2</f>
        <v>373.24</v>
      </c>
      <c r="U928" s="154"/>
      <c r="V928" s="155" t="n">
        <f aca="false">+R928+S928+T928</f>
        <v>3919.02</v>
      </c>
      <c r="W928" s="20" t="n">
        <f aca="false">V928-T928</f>
        <v>3545.78</v>
      </c>
      <c r="X928" s="43" t="n">
        <f aca="false">V928-S928-T928</f>
        <v>2985.92</v>
      </c>
      <c r="Y928" s="177" t="s">
        <v>282</v>
      </c>
      <c r="Z928" s="20" t="s">
        <v>35</v>
      </c>
      <c r="AA928" s="20" t="s">
        <v>18</v>
      </c>
    </row>
    <row r="929" customFormat="false" ht="15.75" hidden="true" customHeight="true" outlineLevel="0" collapsed="false">
      <c r="A929" s="20" t="s">
        <v>593</v>
      </c>
      <c r="B929" s="143" t="s">
        <v>212</v>
      </c>
      <c r="C929" s="161"/>
      <c r="D929" s="177" t="s">
        <v>282</v>
      </c>
      <c r="E929" s="178" t="n">
        <v>5789106</v>
      </c>
      <c r="F929" s="158"/>
      <c r="G929" s="159" t="n">
        <v>4</v>
      </c>
      <c r="H929" s="145" t="s">
        <v>122</v>
      </c>
      <c r="I929" s="158"/>
      <c r="J929" s="159" t="n">
        <v>14</v>
      </c>
      <c r="K929" s="145" t="n">
        <v>0</v>
      </c>
      <c r="L929" s="160" t="n">
        <v>192</v>
      </c>
      <c r="M929" s="150" t="n">
        <f aca="false">+G929*0.095</f>
        <v>0.38</v>
      </c>
      <c r="N929" s="153" t="n">
        <f aca="false">+L929-M929</f>
        <v>191.62</v>
      </c>
      <c r="O929" s="152" t="n">
        <v>1</v>
      </c>
      <c r="P929" s="153" t="n">
        <f aca="false">+N929*O929</f>
        <v>191.62</v>
      </c>
      <c r="Q929" s="150" t="n">
        <v>19</v>
      </c>
      <c r="R929" s="153" t="n">
        <f aca="false">+P929*Q929</f>
        <v>3640.78</v>
      </c>
      <c r="S929" s="154" t="n">
        <f aca="false">+P929*4</f>
        <v>766.48</v>
      </c>
      <c r="T929" s="154" t="n">
        <f aca="false">+P929*2</f>
        <v>383.24</v>
      </c>
      <c r="U929" s="154"/>
      <c r="V929" s="155" t="n">
        <f aca="false">+R929+S929+T929</f>
        <v>4790.5</v>
      </c>
      <c r="W929" s="20" t="n">
        <f aca="false">V929-T929</f>
        <v>4407.26</v>
      </c>
      <c r="X929" s="43" t="n">
        <f aca="false">V929-S929-T929</f>
        <v>3640.78</v>
      </c>
      <c r="Y929" s="177" t="s">
        <v>282</v>
      </c>
      <c r="Z929" s="20" t="s">
        <v>35</v>
      </c>
      <c r="AA929" s="20" t="s">
        <v>18</v>
      </c>
    </row>
    <row r="930" customFormat="false" ht="15.75" hidden="true" customHeight="true" outlineLevel="0" collapsed="false">
      <c r="A930" s="20" t="s">
        <v>593</v>
      </c>
      <c r="B930" s="143" t="s">
        <v>212</v>
      </c>
      <c r="C930" s="161"/>
      <c r="D930" s="177" t="s">
        <v>282</v>
      </c>
      <c r="E930" s="178" t="n">
        <v>5789107</v>
      </c>
      <c r="F930" s="158"/>
      <c r="G930" s="159" t="n">
        <v>5</v>
      </c>
      <c r="H930" s="145" t="s">
        <v>122</v>
      </c>
      <c r="I930" s="158"/>
      <c r="J930" s="159" t="n">
        <v>13.9</v>
      </c>
      <c r="K930" s="145" t="n">
        <v>0</v>
      </c>
      <c r="L930" s="160" t="n">
        <v>289</v>
      </c>
      <c r="M930" s="150" t="n">
        <f aca="false">+G930*0.095</f>
        <v>0.475</v>
      </c>
      <c r="N930" s="153" t="n">
        <f aca="false">+L930-M930</f>
        <v>288.525</v>
      </c>
      <c r="O930" s="152" t="n">
        <v>1</v>
      </c>
      <c r="P930" s="153" t="n">
        <f aca="false">+N930*O930</f>
        <v>288.525</v>
      </c>
      <c r="Q930" s="150" t="n">
        <v>19</v>
      </c>
      <c r="R930" s="153" t="n">
        <f aca="false">+P930*Q930</f>
        <v>5481.975</v>
      </c>
      <c r="S930" s="154" t="n">
        <f aca="false">+P930*4</f>
        <v>1154.1</v>
      </c>
      <c r="T930" s="154" t="n">
        <f aca="false">+P930*2</f>
        <v>577.05</v>
      </c>
      <c r="U930" s="154"/>
      <c r="V930" s="155" t="n">
        <f aca="false">+R930+S930+T930</f>
        <v>7213.125</v>
      </c>
      <c r="W930" s="20" t="n">
        <f aca="false">V930-T930</f>
        <v>6636.075</v>
      </c>
      <c r="X930" s="43" t="n">
        <f aca="false">V930-S930-T930</f>
        <v>5481.975</v>
      </c>
      <c r="Y930" s="177" t="s">
        <v>282</v>
      </c>
      <c r="Z930" s="20" t="s">
        <v>35</v>
      </c>
      <c r="AA930" s="20" t="s">
        <v>18</v>
      </c>
    </row>
    <row r="931" customFormat="false" ht="15.75" hidden="false" customHeight="true" outlineLevel="0" collapsed="false">
      <c r="A931" s="20" t="s">
        <v>593</v>
      </c>
      <c r="B931" s="143" t="s">
        <v>212</v>
      </c>
      <c r="C931" s="161"/>
      <c r="D931" s="177" t="s">
        <v>282</v>
      </c>
      <c r="E931" s="178" t="n">
        <v>5789108</v>
      </c>
      <c r="F931" s="158"/>
      <c r="G931" s="159" t="n">
        <v>10</v>
      </c>
      <c r="H931" s="145" t="s">
        <v>33</v>
      </c>
      <c r="I931" s="158"/>
      <c r="J931" s="159" t="n">
        <v>22</v>
      </c>
      <c r="K931" s="145" t="n">
        <v>0</v>
      </c>
      <c r="L931" s="160" t="n">
        <v>501</v>
      </c>
      <c r="M931" s="150" t="n">
        <f aca="false">+G931*0.095</f>
        <v>0.95</v>
      </c>
      <c r="N931" s="153" t="n">
        <f aca="false">+L931-M931</f>
        <v>500.05</v>
      </c>
      <c r="O931" s="152" t="n">
        <v>1.04</v>
      </c>
      <c r="P931" s="153" t="n">
        <f aca="false">+N931*O931</f>
        <v>520.052</v>
      </c>
      <c r="Q931" s="150" t="n">
        <v>16</v>
      </c>
      <c r="R931" s="153" t="n">
        <f aca="false">+P931*Q931</f>
        <v>8320.832</v>
      </c>
      <c r="S931" s="154" t="n">
        <f aca="false">+P931*3</f>
        <v>1560.156</v>
      </c>
      <c r="T931" s="154" t="n">
        <f aca="false">+P931*2</f>
        <v>1040.104</v>
      </c>
      <c r="U931" s="154"/>
      <c r="V931" s="155" t="n">
        <f aca="false">+R931+S931+T931</f>
        <v>10921.092</v>
      </c>
      <c r="W931" s="20" t="n">
        <f aca="false">V931-T931</f>
        <v>9880.988</v>
      </c>
      <c r="X931" s="43" t="n">
        <f aca="false">V931-S931-T931</f>
        <v>8320.832</v>
      </c>
      <c r="Y931" s="177" t="s">
        <v>282</v>
      </c>
      <c r="Z931" s="20" t="s">
        <v>35</v>
      </c>
      <c r="AA931" s="20" t="s">
        <v>18</v>
      </c>
    </row>
    <row r="932" customFormat="false" ht="15.75" hidden="false" customHeight="true" outlineLevel="0" collapsed="false">
      <c r="A932" s="20" t="s">
        <v>593</v>
      </c>
      <c r="B932" s="143" t="s">
        <v>212</v>
      </c>
      <c r="C932" s="161"/>
      <c r="D932" s="177" t="s">
        <v>282</v>
      </c>
      <c r="E932" s="178" t="n">
        <v>5789109</v>
      </c>
      <c r="F932" s="158"/>
      <c r="G932" s="159" t="n">
        <v>15</v>
      </c>
      <c r="H932" s="145" t="s">
        <v>33</v>
      </c>
      <c r="I932" s="158"/>
      <c r="J932" s="159" t="n">
        <v>22</v>
      </c>
      <c r="K932" s="145" t="n">
        <v>0</v>
      </c>
      <c r="L932" s="160" t="n">
        <v>846</v>
      </c>
      <c r="M932" s="150" t="n">
        <f aca="false">+G932*0.095</f>
        <v>1.425</v>
      </c>
      <c r="N932" s="153" t="n">
        <f aca="false">+L932-M932</f>
        <v>844.575</v>
      </c>
      <c r="O932" s="152" t="n">
        <v>1.04</v>
      </c>
      <c r="P932" s="153" t="n">
        <f aca="false">+N932*O932</f>
        <v>878.358</v>
      </c>
      <c r="Q932" s="150" t="n">
        <v>16</v>
      </c>
      <c r="R932" s="153" t="n">
        <f aca="false">+P932*Q932</f>
        <v>14053.728</v>
      </c>
      <c r="S932" s="154" t="n">
        <f aca="false">+P932*3</f>
        <v>2635.074</v>
      </c>
      <c r="T932" s="154" t="n">
        <f aca="false">+P932*2</f>
        <v>1756.716</v>
      </c>
      <c r="U932" s="154"/>
      <c r="V932" s="155" t="n">
        <f aca="false">+R932+S932+T932</f>
        <v>18445.518</v>
      </c>
      <c r="W932" s="20" t="n">
        <f aca="false">V932-T932</f>
        <v>16688.802</v>
      </c>
      <c r="X932" s="43" t="n">
        <f aca="false">V932-S932-T932</f>
        <v>14053.728</v>
      </c>
      <c r="Y932" s="177" t="s">
        <v>282</v>
      </c>
      <c r="Z932" s="20" t="s">
        <v>35</v>
      </c>
      <c r="AA932" s="20" t="s">
        <v>18</v>
      </c>
    </row>
    <row r="933" customFormat="false" ht="15.75" hidden="false" customHeight="true" outlineLevel="0" collapsed="false">
      <c r="A933" s="20" t="s">
        <v>593</v>
      </c>
      <c r="B933" s="143" t="s">
        <v>212</v>
      </c>
      <c r="C933" s="161"/>
      <c r="D933" s="177" t="s">
        <v>282</v>
      </c>
      <c r="E933" s="178" t="n">
        <v>5789110</v>
      </c>
      <c r="F933" s="158"/>
      <c r="G933" s="159" t="n">
        <v>10</v>
      </c>
      <c r="H933" s="145" t="s">
        <v>33</v>
      </c>
      <c r="I933" s="158"/>
      <c r="J933" s="159" t="n">
        <v>22</v>
      </c>
      <c r="K933" s="145" t="n">
        <v>0</v>
      </c>
      <c r="L933" s="160" t="n">
        <v>559</v>
      </c>
      <c r="M933" s="150" t="n">
        <f aca="false">+G933*0.095</f>
        <v>0.95</v>
      </c>
      <c r="N933" s="153" t="n">
        <f aca="false">+L933-M933</f>
        <v>558.05</v>
      </c>
      <c r="O933" s="152" t="n">
        <v>1.04</v>
      </c>
      <c r="P933" s="153" t="n">
        <f aca="false">+N933*O933</f>
        <v>580.372</v>
      </c>
      <c r="Q933" s="150" t="n">
        <v>16</v>
      </c>
      <c r="R933" s="153" t="n">
        <f aca="false">+P933*Q933</f>
        <v>9285.952</v>
      </c>
      <c r="S933" s="154" t="n">
        <f aca="false">+P933*3</f>
        <v>1741.116</v>
      </c>
      <c r="T933" s="154" t="n">
        <f aca="false">+P933*2</f>
        <v>1160.744</v>
      </c>
      <c r="U933" s="154"/>
      <c r="V933" s="155" t="n">
        <f aca="false">+R933+S933+T933</f>
        <v>12187.812</v>
      </c>
      <c r="W933" s="20" t="n">
        <f aca="false">V933-T933</f>
        <v>11027.068</v>
      </c>
      <c r="X933" s="43" t="n">
        <f aca="false">V933-S933-T933</f>
        <v>9285.952</v>
      </c>
      <c r="Y933" s="177" t="s">
        <v>282</v>
      </c>
      <c r="Z933" s="20" t="s">
        <v>35</v>
      </c>
      <c r="AA933" s="20" t="s">
        <v>18</v>
      </c>
    </row>
    <row r="934" customFormat="false" ht="15.75" hidden="true" customHeight="true" outlineLevel="0" collapsed="false">
      <c r="A934" s="20" t="s">
        <v>593</v>
      </c>
      <c r="B934" s="143" t="s">
        <v>212</v>
      </c>
      <c r="C934" s="161"/>
      <c r="D934" s="177" t="s">
        <v>282</v>
      </c>
      <c r="E934" s="178" t="n">
        <v>5789111</v>
      </c>
      <c r="F934" s="158"/>
      <c r="G934" s="159" t="n">
        <v>4</v>
      </c>
      <c r="H934" s="145" t="s">
        <v>122</v>
      </c>
      <c r="I934" s="158"/>
      <c r="J934" s="159" t="n">
        <v>14</v>
      </c>
      <c r="K934" s="145" t="n">
        <v>0</v>
      </c>
      <c r="L934" s="160" t="n">
        <v>173</v>
      </c>
      <c r="M934" s="150" t="n">
        <f aca="false">+G934*0.095</f>
        <v>0.38</v>
      </c>
      <c r="N934" s="153" t="n">
        <f aca="false">+L934-M934</f>
        <v>172.62</v>
      </c>
      <c r="O934" s="152" t="n">
        <v>1</v>
      </c>
      <c r="P934" s="153" t="n">
        <f aca="false">+N934*O934</f>
        <v>172.62</v>
      </c>
      <c r="Q934" s="150" t="n">
        <v>19</v>
      </c>
      <c r="R934" s="153" t="n">
        <f aca="false">+P934*Q934</f>
        <v>3279.78</v>
      </c>
      <c r="S934" s="154" t="n">
        <f aca="false">+P934*4</f>
        <v>690.48</v>
      </c>
      <c r="T934" s="154" t="n">
        <f aca="false">+P934*2</f>
        <v>345.24</v>
      </c>
      <c r="U934" s="154"/>
      <c r="V934" s="155" t="n">
        <f aca="false">+R934+S934+T934</f>
        <v>4315.5</v>
      </c>
      <c r="W934" s="20" t="n">
        <f aca="false">V934-T934</f>
        <v>3970.26</v>
      </c>
      <c r="X934" s="43" t="n">
        <f aca="false">V934-S934-T934</f>
        <v>3279.78</v>
      </c>
      <c r="Y934" s="177" t="s">
        <v>282</v>
      </c>
      <c r="Z934" s="20" t="s">
        <v>35</v>
      </c>
      <c r="AA934" s="20" t="s">
        <v>18</v>
      </c>
    </row>
    <row r="935" customFormat="false" ht="15.75" hidden="true" customHeight="true" outlineLevel="0" collapsed="false">
      <c r="A935" s="20" t="s">
        <v>593</v>
      </c>
      <c r="B935" s="143" t="s">
        <v>214</v>
      </c>
      <c r="C935" s="161"/>
      <c r="D935" s="177" t="s">
        <v>358</v>
      </c>
      <c r="E935" s="178" t="n">
        <v>5789112</v>
      </c>
      <c r="F935" s="158"/>
      <c r="G935" s="159" t="n">
        <v>2</v>
      </c>
      <c r="H935" s="145" t="s">
        <v>122</v>
      </c>
      <c r="I935" s="158"/>
      <c r="J935" s="159" t="n">
        <v>13</v>
      </c>
      <c r="K935" s="145" t="n">
        <v>0</v>
      </c>
      <c r="L935" s="160" t="n">
        <v>74</v>
      </c>
      <c r="M935" s="150" t="n">
        <f aca="false">+G935*0.095</f>
        <v>0.19</v>
      </c>
      <c r="N935" s="153" t="n">
        <f aca="false">+L935-M935</f>
        <v>73.81</v>
      </c>
      <c r="O935" s="152" t="n">
        <v>1</v>
      </c>
      <c r="P935" s="153" t="n">
        <f aca="false">+N935*O935</f>
        <v>73.81</v>
      </c>
      <c r="Q935" s="150" t="n">
        <v>19</v>
      </c>
      <c r="R935" s="153" t="n">
        <f aca="false">+P935*Q935</f>
        <v>1402.39</v>
      </c>
      <c r="S935" s="154" t="n">
        <f aca="false">+P935*4</f>
        <v>295.24</v>
      </c>
      <c r="T935" s="154"/>
      <c r="U935" s="154"/>
      <c r="V935" s="155" t="n">
        <f aca="false">+R935+S935+T935</f>
        <v>1697.63</v>
      </c>
      <c r="W935" s="20" t="n">
        <f aca="false">V935-T935</f>
        <v>1697.63</v>
      </c>
      <c r="X935" s="43" t="n">
        <f aca="false">V935-S935-T935</f>
        <v>1402.39</v>
      </c>
      <c r="Y935" s="177" t="s">
        <v>358</v>
      </c>
      <c r="Z935" s="20" t="s">
        <v>35</v>
      </c>
      <c r="AA935" s="20" t="s">
        <v>18</v>
      </c>
    </row>
    <row r="936" customFormat="false" ht="15.75" hidden="true" customHeight="true" outlineLevel="0" collapsed="false">
      <c r="A936" s="20" t="s">
        <v>593</v>
      </c>
      <c r="B936" s="143" t="s">
        <v>214</v>
      </c>
      <c r="C936" s="161"/>
      <c r="D936" s="177" t="s">
        <v>358</v>
      </c>
      <c r="E936" s="178" t="n">
        <v>5789113</v>
      </c>
      <c r="F936" s="158"/>
      <c r="G936" s="159" t="n">
        <v>2</v>
      </c>
      <c r="H936" s="145" t="s">
        <v>122</v>
      </c>
      <c r="I936" s="158"/>
      <c r="J936" s="159" t="n">
        <v>2</v>
      </c>
      <c r="K936" s="145" t="n">
        <v>0</v>
      </c>
      <c r="L936" s="160" t="n">
        <v>93</v>
      </c>
      <c r="M936" s="150" t="n">
        <f aca="false">+G936*0.095</f>
        <v>0.19</v>
      </c>
      <c r="N936" s="153" t="n">
        <f aca="false">+L936-M936</f>
        <v>92.81</v>
      </c>
      <c r="O936" s="152" t="n">
        <v>1</v>
      </c>
      <c r="P936" s="153" t="n">
        <f aca="false">+N936*O936</f>
        <v>92.81</v>
      </c>
      <c r="Q936" s="150" t="n">
        <v>19</v>
      </c>
      <c r="R936" s="153" t="n">
        <f aca="false">+P936*Q936</f>
        <v>1763.39</v>
      </c>
      <c r="S936" s="154" t="n">
        <f aca="false">+P936*4</f>
        <v>371.24</v>
      </c>
      <c r="T936" s="154"/>
      <c r="U936" s="154"/>
      <c r="V936" s="155" t="n">
        <f aca="false">+R936+S936+T936</f>
        <v>2134.63</v>
      </c>
      <c r="W936" s="20" t="n">
        <f aca="false">V936-T936</f>
        <v>2134.63</v>
      </c>
      <c r="X936" s="43" t="n">
        <f aca="false">V936-S936-T936</f>
        <v>1763.39</v>
      </c>
      <c r="Y936" s="177" t="s">
        <v>358</v>
      </c>
      <c r="Z936" s="20" t="s">
        <v>35</v>
      </c>
      <c r="AA936" s="20" t="s">
        <v>18</v>
      </c>
    </row>
    <row r="937" customFormat="false" ht="15.75" hidden="true" customHeight="true" outlineLevel="0" collapsed="false">
      <c r="A937" s="20" t="s">
        <v>593</v>
      </c>
      <c r="B937" s="143" t="s">
        <v>214</v>
      </c>
      <c r="C937" s="161"/>
      <c r="D937" s="177" t="s">
        <v>358</v>
      </c>
      <c r="E937" s="178" t="n">
        <v>5789114</v>
      </c>
      <c r="F937" s="158"/>
      <c r="G937" s="159" t="n">
        <v>1</v>
      </c>
      <c r="H937" s="145" t="s">
        <v>122</v>
      </c>
      <c r="I937" s="158"/>
      <c r="J937" s="159" t="n">
        <v>13</v>
      </c>
      <c r="K937" s="145" t="n">
        <v>0</v>
      </c>
      <c r="L937" s="160" t="n">
        <v>43</v>
      </c>
      <c r="M937" s="150" t="n">
        <f aca="false">+G937*0.095</f>
        <v>0.095</v>
      </c>
      <c r="N937" s="153" t="n">
        <f aca="false">+L937-M937</f>
        <v>42.905</v>
      </c>
      <c r="O937" s="152" t="n">
        <v>1</v>
      </c>
      <c r="P937" s="153" t="n">
        <f aca="false">+N937*O937</f>
        <v>42.905</v>
      </c>
      <c r="Q937" s="150" t="n">
        <v>19</v>
      </c>
      <c r="R937" s="153" t="n">
        <f aca="false">+P937*Q937</f>
        <v>815.195</v>
      </c>
      <c r="S937" s="154" t="n">
        <f aca="false">+P937*4</f>
        <v>171.62</v>
      </c>
      <c r="T937" s="154"/>
      <c r="U937" s="154"/>
      <c r="V937" s="155" t="n">
        <f aca="false">+R937+S937+T937</f>
        <v>986.815</v>
      </c>
      <c r="W937" s="20" t="n">
        <f aca="false">V937-T937</f>
        <v>986.815</v>
      </c>
      <c r="X937" s="43" t="n">
        <f aca="false">V937-S937-T937</f>
        <v>815.195</v>
      </c>
      <c r="Y937" s="177" t="s">
        <v>358</v>
      </c>
      <c r="Z937" s="20" t="s">
        <v>35</v>
      </c>
      <c r="AA937" s="20" t="s">
        <v>18</v>
      </c>
    </row>
    <row r="938" customFormat="false" ht="15.75" hidden="true" customHeight="true" outlineLevel="0" collapsed="false">
      <c r="A938" s="20" t="s">
        <v>593</v>
      </c>
      <c r="B938" s="143" t="s">
        <v>214</v>
      </c>
      <c r="C938" s="161"/>
      <c r="D938" s="177" t="s">
        <v>358</v>
      </c>
      <c r="E938" s="178" t="n">
        <v>5789115</v>
      </c>
      <c r="F938" s="158"/>
      <c r="G938" s="159" t="n">
        <v>2</v>
      </c>
      <c r="H938" s="145" t="s">
        <v>122</v>
      </c>
      <c r="I938" s="158"/>
      <c r="J938" s="159" t="n">
        <v>2</v>
      </c>
      <c r="K938" s="145" t="n">
        <v>0</v>
      </c>
      <c r="L938" s="160" t="n">
        <v>98</v>
      </c>
      <c r="M938" s="150" t="n">
        <f aca="false">+G938*0.095</f>
        <v>0.19</v>
      </c>
      <c r="N938" s="153" t="n">
        <f aca="false">+L938-M938</f>
        <v>97.81</v>
      </c>
      <c r="O938" s="152" t="n">
        <v>1</v>
      </c>
      <c r="P938" s="153" t="n">
        <f aca="false">+N938*O938</f>
        <v>97.81</v>
      </c>
      <c r="Q938" s="150" t="n">
        <v>19</v>
      </c>
      <c r="R938" s="153" t="n">
        <f aca="false">+P938*Q938</f>
        <v>1858.39</v>
      </c>
      <c r="S938" s="154" t="n">
        <f aca="false">+P938*4</f>
        <v>391.24</v>
      </c>
      <c r="T938" s="154"/>
      <c r="U938" s="154"/>
      <c r="V938" s="155" t="n">
        <f aca="false">+R938+S938+T938</f>
        <v>2249.63</v>
      </c>
      <c r="W938" s="20" t="n">
        <f aca="false">V938-T938</f>
        <v>2249.63</v>
      </c>
      <c r="X938" s="43" t="n">
        <f aca="false">V938-S938-T938</f>
        <v>1858.39</v>
      </c>
      <c r="Y938" s="177" t="s">
        <v>358</v>
      </c>
      <c r="Z938" s="20" t="s">
        <v>35</v>
      </c>
      <c r="AA938" s="20" t="s">
        <v>18</v>
      </c>
    </row>
    <row r="939" customFormat="false" ht="15.75" hidden="true" customHeight="true" outlineLevel="0" collapsed="false">
      <c r="A939" s="20" t="s">
        <v>593</v>
      </c>
      <c r="B939" s="143" t="s">
        <v>214</v>
      </c>
      <c r="C939" s="161"/>
      <c r="D939" s="177" t="s">
        <v>282</v>
      </c>
      <c r="E939" s="178" t="n">
        <v>5789116</v>
      </c>
      <c r="F939" s="158"/>
      <c r="G939" s="159" t="n">
        <v>16</v>
      </c>
      <c r="H939" s="145" t="s">
        <v>122</v>
      </c>
      <c r="I939" s="158"/>
      <c r="J939" s="159" t="n">
        <v>13</v>
      </c>
      <c r="K939" s="145" t="n">
        <v>0</v>
      </c>
      <c r="L939" s="160" t="n">
        <v>827</v>
      </c>
      <c r="M939" s="150" t="n">
        <f aca="false">+G939*0.095</f>
        <v>1.52</v>
      </c>
      <c r="N939" s="153" t="n">
        <f aca="false">+L939-M939</f>
        <v>825.48</v>
      </c>
      <c r="O939" s="152" t="n">
        <v>1</v>
      </c>
      <c r="P939" s="153" t="n">
        <f aca="false">+N939*O939</f>
        <v>825.48</v>
      </c>
      <c r="Q939" s="150" t="n">
        <v>19</v>
      </c>
      <c r="R939" s="153" t="n">
        <f aca="false">+P939*Q939</f>
        <v>15684.12</v>
      </c>
      <c r="S939" s="154" t="n">
        <f aca="false">+P939*4</f>
        <v>3301.92</v>
      </c>
      <c r="T939" s="154" t="n">
        <f aca="false">+P939*2</f>
        <v>1650.96</v>
      </c>
      <c r="U939" s="154"/>
      <c r="V939" s="155" t="n">
        <f aca="false">+R939+S939+T939</f>
        <v>20637</v>
      </c>
      <c r="W939" s="20" t="n">
        <f aca="false">V939-T939</f>
        <v>18986.04</v>
      </c>
      <c r="X939" s="43" t="n">
        <f aca="false">V939-S939-T939</f>
        <v>15684.12</v>
      </c>
      <c r="Y939" s="177" t="s">
        <v>282</v>
      </c>
      <c r="Z939" s="20" t="s">
        <v>35</v>
      </c>
      <c r="AA939" s="20" t="s">
        <v>18</v>
      </c>
    </row>
    <row r="940" customFormat="false" ht="15.75" hidden="false" customHeight="true" outlineLevel="0" collapsed="false">
      <c r="A940" s="20" t="s">
        <v>593</v>
      </c>
      <c r="B940" s="143" t="s">
        <v>214</v>
      </c>
      <c r="C940" s="161"/>
      <c r="D940" s="177" t="s">
        <v>282</v>
      </c>
      <c r="E940" s="178" t="n">
        <v>5789117</v>
      </c>
      <c r="F940" s="158"/>
      <c r="G940" s="159" t="n">
        <v>6</v>
      </c>
      <c r="H940" s="145" t="s">
        <v>33</v>
      </c>
      <c r="I940" s="158"/>
      <c r="J940" s="159" t="n">
        <v>25</v>
      </c>
      <c r="K940" s="145" t="n">
        <v>0</v>
      </c>
      <c r="L940" s="160" t="n">
        <v>373</v>
      </c>
      <c r="M940" s="150" t="n">
        <f aca="false">+G940*0.095</f>
        <v>0.57</v>
      </c>
      <c r="N940" s="153" t="n">
        <f aca="false">+L940-M940</f>
        <v>372.43</v>
      </c>
      <c r="O940" s="152" t="n">
        <v>1</v>
      </c>
      <c r="P940" s="153" t="n">
        <f aca="false">+N940*O940</f>
        <v>372.43</v>
      </c>
      <c r="Q940" s="150" t="n">
        <v>16</v>
      </c>
      <c r="R940" s="153" t="n">
        <f aca="false">+P940*Q940</f>
        <v>5958.88</v>
      </c>
      <c r="S940" s="154" t="n">
        <f aca="false">+P940*3</f>
        <v>1117.29</v>
      </c>
      <c r="T940" s="154" t="n">
        <f aca="false">+P940*2</f>
        <v>744.86</v>
      </c>
      <c r="U940" s="154"/>
      <c r="V940" s="155" t="n">
        <f aca="false">+R940+S940+T940</f>
        <v>7821.03</v>
      </c>
      <c r="W940" s="20" t="n">
        <f aca="false">V940-T940</f>
        <v>7076.17</v>
      </c>
      <c r="X940" s="43" t="n">
        <f aca="false">V940-S940-T940</f>
        <v>5958.88</v>
      </c>
      <c r="Y940" s="177" t="s">
        <v>282</v>
      </c>
      <c r="Z940" s="20" t="s">
        <v>35</v>
      </c>
      <c r="AA940" s="20" t="s">
        <v>18</v>
      </c>
    </row>
    <row r="941" customFormat="false" ht="15.75" hidden="false" customHeight="true" outlineLevel="0" collapsed="false">
      <c r="A941" s="20" t="s">
        <v>593</v>
      </c>
      <c r="B941" s="143" t="s">
        <v>214</v>
      </c>
      <c r="C941" s="161"/>
      <c r="D941" s="177" t="s">
        <v>282</v>
      </c>
      <c r="E941" s="178" t="n">
        <v>5789118</v>
      </c>
      <c r="F941" s="158"/>
      <c r="G941" s="159" t="n">
        <v>8</v>
      </c>
      <c r="H941" s="145" t="s">
        <v>33</v>
      </c>
      <c r="I941" s="158"/>
      <c r="J941" s="159" t="n">
        <v>25</v>
      </c>
      <c r="K941" s="145" t="n">
        <v>0</v>
      </c>
      <c r="L941" s="160" t="n">
        <v>499</v>
      </c>
      <c r="M941" s="150" t="n">
        <f aca="false">+G941*0.095</f>
        <v>0.76</v>
      </c>
      <c r="N941" s="153" t="n">
        <f aca="false">+L941-M941</f>
        <v>498.24</v>
      </c>
      <c r="O941" s="152" t="n">
        <v>1</v>
      </c>
      <c r="P941" s="153" t="n">
        <f aca="false">+N941*O941</f>
        <v>498.24</v>
      </c>
      <c r="Q941" s="150" t="n">
        <v>16</v>
      </c>
      <c r="R941" s="153" t="n">
        <f aca="false">+P941*Q941</f>
        <v>7971.84</v>
      </c>
      <c r="S941" s="154" t="n">
        <f aca="false">+P941*3</f>
        <v>1494.72</v>
      </c>
      <c r="T941" s="154" t="n">
        <f aca="false">+P941*2</f>
        <v>996.48</v>
      </c>
      <c r="U941" s="154"/>
      <c r="V941" s="155" t="n">
        <f aca="false">+R941+S941+T941</f>
        <v>10463.04</v>
      </c>
      <c r="W941" s="20" t="n">
        <f aca="false">V941-T941</f>
        <v>9466.56</v>
      </c>
      <c r="X941" s="43" t="n">
        <f aca="false">V941-S941-T941</f>
        <v>7971.84</v>
      </c>
      <c r="Y941" s="177" t="s">
        <v>282</v>
      </c>
      <c r="Z941" s="20" t="s">
        <v>35</v>
      </c>
      <c r="AA941" s="20" t="s">
        <v>18</v>
      </c>
    </row>
    <row r="942" customFormat="false" ht="15.75" hidden="true" customHeight="true" outlineLevel="0" collapsed="false">
      <c r="A942" s="20" t="s">
        <v>593</v>
      </c>
      <c r="B942" s="143" t="s">
        <v>214</v>
      </c>
      <c r="C942" s="161"/>
      <c r="D942" s="177" t="s">
        <v>282</v>
      </c>
      <c r="E942" s="178" t="n">
        <v>5789119</v>
      </c>
      <c r="F942" s="158"/>
      <c r="G942" s="159" t="n">
        <v>10</v>
      </c>
      <c r="H942" s="145" t="s">
        <v>122</v>
      </c>
      <c r="I942" s="158"/>
      <c r="J942" s="159" t="n">
        <v>13.5</v>
      </c>
      <c r="K942" s="145" t="n">
        <v>0</v>
      </c>
      <c r="L942" s="160" t="n">
        <v>464</v>
      </c>
      <c r="M942" s="150" t="n">
        <f aca="false">+G942*0.095</f>
        <v>0.95</v>
      </c>
      <c r="N942" s="153" t="n">
        <f aca="false">+L942-M942</f>
        <v>463.05</v>
      </c>
      <c r="O942" s="152" t="n">
        <v>1</v>
      </c>
      <c r="P942" s="153" t="n">
        <f aca="false">+N942*O942</f>
        <v>463.05</v>
      </c>
      <c r="Q942" s="150" t="n">
        <v>19</v>
      </c>
      <c r="R942" s="153" t="n">
        <f aca="false">+P942*Q942</f>
        <v>8797.95</v>
      </c>
      <c r="S942" s="154" t="n">
        <f aca="false">+P942*4</f>
        <v>1852.2</v>
      </c>
      <c r="T942" s="154" t="n">
        <f aca="false">+P942*2</f>
        <v>926.1</v>
      </c>
      <c r="U942" s="154"/>
      <c r="V942" s="155" t="n">
        <f aca="false">+R942+S942+T942</f>
        <v>11576.25</v>
      </c>
      <c r="W942" s="20" t="n">
        <f aca="false">V942-T942</f>
        <v>10650.15</v>
      </c>
      <c r="X942" s="43" t="n">
        <f aca="false">V942-S942-T942</f>
        <v>8797.95</v>
      </c>
      <c r="Y942" s="177" t="s">
        <v>282</v>
      </c>
      <c r="Z942" s="20" t="s">
        <v>35</v>
      </c>
      <c r="AA942" s="20" t="s">
        <v>18</v>
      </c>
    </row>
    <row r="943" customFormat="false" ht="15.75" hidden="false" customHeight="true" outlineLevel="0" collapsed="false">
      <c r="A943" s="20" t="s">
        <v>593</v>
      </c>
      <c r="B943" s="143" t="s">
        <v>214</v>
      </c>
      <c r="C943" s="161"/>
      <c r="D943" s="177" t="s">
        <v>282</v>
      </c>
      <c r="E943" s="178" t="n">
        <v>5789120</v>
      </c>
      <c r="F943" s="158"/>
      <c r="G943" s="159" t="n">
        <v>8</v>
      </c>
      <c r="H943" s="145" t="s">
        <v>33</v>
      </c>
      <c r="I943" s="158"/>
      <c r="J943" s="159" t="n">
        <v>25</v>
      </c>
      <c r="K943" s="145" t="n">
        <v>0</v>
      </c>
      <c r="L943" s="160" t="n">
        <v>418</v>
      </c>
      <c r="M943" s="150" t="n">
        <f aca="false">+G943*0.095</f>
        <v>0.76</v>
      </c>
      <c r="N943" s="153" t="n">
        <f aca="false">+L943-M943</f>
        <v>417.24</v>
      </c>
      <c r="O943" s="152" t="n">
        <v>1</v>
      </c>
      <c r="P943" s="153" t="n">
        <f aca="false">+N943*O943</f>
        <v>417.24</v>
      </c>
      <c r="Q943" s="150" t="n">
        <v>16</v>
      </c>
      <c r="R943" s="153" t="n">
        <f aca="false">+P943*Q943</f>
        <v>6675.84</v>
      </c>
      <c r="S943" s="154" t="n">
        <f aca="false">+P943*3</f>
        <v>1251.72</v>
      </c>
      <c r="T943" s="154" t="n">
        <f aca="false">+P943*2</f>
        <v>834.48</v>
      </c>
      <c r="U943" s="154"/>
      <c r="V943" s="155" t="n">
        <f aca="false">+R943+S943+T943</f>
        <v>8762.04</v>
      </c>
      <c r="W943" s="20" t="n">
        <f aca="false">V943-T943</f>
        <v>7927.56</v>
      </c>
      <c r="X943" s="43" t="n">
        <f aca="false">V943-S943-T943</f>
        <v>6675.84</v>
      </c>
      <c r="Y943" s="177" t="s">
        <v>282</v>
      </c>
      <c r="Z943" s="20" t="s">
        <v>35</v>
      </c>
      <c r="AA943" s="20" t="s">
        <v>18</v>
      </c>
    </row>
    <row r="944" customFormat="false" ht="15.75" hidden="false" customHeight="true" outlineLevel="0" collapsed="false">
      <c r="A944" s="20" t="s">
        <v>593</v>
      </c>
      <c r="B944" s="143" t="s">
        <v>214</v>
      </c>
      <c r="C944" s="161"/>
      <c r="D944" s="177" t="s">
        <v>282</v>
      </c>
      <c r="E944" s="178" t="n">
        <v>5789121</v>
      </c>
      <c r="F944" s="158"/>
      <c r="G944" s="159" t="n">
        <v>14</v>
      </c>
      <c r="H944" s="145" t="s">
        <v>33</v>
      </c>
      <c r="I944" s="158"/>
      <c r="J944" s="159" t="n">
        <v>25</v>
      </c>
      <c r="K944" s="145" t="n">
        <v>0</v>
      </c>
      <c r="L944" s="160" t="n">
        <v>672</v>
      </c>
      <c r="M944" s="150" t="n">
        <f aca="false">+G944*0.095</f>
        <v>1.33</v>
      </c>
      <c r="N944" s="153" t="n">
        <f aca="false">+L944-M944</f>
        <v>670.67</v>
      </c>
      <c r="O944" s="152" t="n">
        <v>1</v>
      </c>
      <c r="P944" s="153" t="n">
        <f aca="false">+N944*O944</f>
        <v>670.67</v>
      </c>
      <c r="Q944" s="150" t="n">
        <v>16</v>
      </c>
      <c r="R944" s="153" t="n">
        <f aca="false">+P944*Q944</f>
        <v>10730.72</v>
      </c>
      <c r="S944" s="154" t="n">
        <f aca="false">+P944*3</f>
        <v>2012.01</v>
      </c>
      <c r="T944" s="154" t="n">
        <f aca="false">+P944*2</f>
        <v>1341.34</v>
      </c>
      <c r="U944" s="154"/>
      <c r="V944" s="155" t="n">
        <f aca="false">+R944+S944+T944</f>
        <v>14084.07</v>
      </c>
      <c r="W944" s="20" t="n">
        <f aca="false">V944-T944</f>
        <v>12742.73</v>
      </c>
      <c r="X944" s="43" t="n">
        <f aca="false">V944-S944-T944</f>
        <v>10730.72</v>
      </c>
      <c r="Y944" s="177" t="s">
        <v>282</v>
      </c>
      <c r="Z944" s="20" t="s">
        <v>35</v>
      </c>
      <c r="AA944" s="20" t="s">
        <v>18</v>
      </c>
    </row>
    <row r="945" customFormat="false" ht="15.75" hidden="true" customHeight="true" outlineLevel="0" collapsed="false">
      <c r="A945" s="20" t="s">
        <v>593</v>
      </c>
      <c r="B945" s="143" t="s">
        <v>214</v>
      </c>
      <c r="C945" s="197"/>
      <c r="D945" s="194" t="s">
        <v>282</v>
      </c>
      <c r="E945" s="195" t="n">
        <v>5789122</v>
      </c>
      <c r="F945" s="198"/>
      <c r="G945" s="199" t="n">
        <v>1</v>
      </c>
      <c r="H945" s="145" t="s">
        <v>122</v>
      </c>
      <c r="I945" s="198"/>
      <c r="J945" s="199" t="n">
        <v>13</v>
      </c>
      <c r="K945" s="145" t="n">
        <v>0</v>
      </c>
      <c r="L945" s="200" t="n">
        <v>52</v>
      </c>
      <c r="M945" s="162" t="n">
        <f aca="false">+G945*0.095</f>
        <v>0.095</v>
      </c>
      <c r="N945" s="165" t="n">
        <f aca="false">+L945-M945</f>
        <v>51.905</v>
      </c>
      <c r="O945" s="163" t="n">
        <v>1</v>
      </c>
      <c r="P945" s="165" t="n">
        <f aca="false">+N945*O945</f>
        <v>51.905</v>
      </c>
      <c r="Q945" s="162" t="n">
        <v>19</v>
      </c>
      <c r="R945" s="165" t="n">
        <f aca="false">+P945*Q945</f>
        <v>986.195</v>
      </c>
      <c r="S945" s="166" t="n">
        <f aca="false">+P945*4</f>
        <v>207.62</v>
      </c>
      <c r="T945" s="166" t="n">
        <f aca="false">+P945*2</f>
        <v>103.81</v>
      </c>
      <c r="U945" s="166"/>
      <c r="V945" s="196" t="n">
        <f aca="false">+R945+S945+T945</f>
        <v>1297.625</v>
      </c>
      <c r="W945" s="20" t="n">
        <f aca="false">V945-T945</f>
        <v>1193.815</v>
      </c>
      <c r="X945" s="43" t="n">
        <f aca="false">V945-S945-T945</f>
        <v>986.195</v>
      </c>
      <c r="Y945" s="194" t="s">
        <v>282</v>
      </c>
      <c r="Z945" s="20" t="s">
        <v>35</v>
      </c>
      <c r="AA945" s="20" t="s">
        <v>18</v>
      </c>
    </row>
    <row r="946" customFormat="false" ht="15.75" hidden="true" customHeight="true" outlineLevel="0" collapsed="false">
      <c r="A946" s="20" t="s">
        <v>593</v>
      </c>
      <c r="B946" s="143" t="s">
        <v>214</v>
      </c>
      <c r="C946" s="161"/>
      <c r="D946" s="177" t="s">
        <v>282</v>
      </c>
      <c r="E946" s="178" t="n">
        <v>5789123</v>
      </c>
      <c r="F946" s="158"/>
      <c r="G946" s="159" t="n">
        <v>9</v>
      </c>
      <c r="H946" s="145" t="s">
        <v>122</v>
      </c>
      <c r="I946" s="158"/>
      <c r="J946" s="159" t="n">
        <v>14</v>
      </c>
      <c r="K946" s="145" t="n">
        <v>0</v>
      </c>
      <c r="L946" s="160" t="n">
        <v>501</v>
      </c>
      <c r="M946" s="150" t="n">
        <f aca="false">+G946*0.095</f>
        <v>0.855</v>
      </c>
      <c r="N946" s="153" t="n">
        <f aca="false">+L946-M946</f>
        <v>500.145</v>
      </c>
      <c r="O946" s="152" t="n">
        <v>1</v>
      </c>
      <c r="P946" s="153" t="n">
        <f aca="false">+N946*O946</f>
        <v>500.145</v>
      </c>
      <c r="Q946" s="150" t="n">
        <v>19</v>
      </c>
      <c r="R946" s="153" t="n">
        <f aca="false">+P946*Q946</f>
        <v>9502.755</v>
      </c>
      <c r="S946" s="154" t="n">
        <f aca="false">+P946*4</f>
        <v>2000.58</v>
      </c>
      <c r="T946" s="154" t="n">
        <f aca="false">+P946*2</f>
        <v>1000.29</v>
      </c>
      <c r="U946" s="154"/>
      <c r="V946" s="155" t="n">
        <f aca="false">+R946+S946+T946</f>
        <v>12503.625</v>
      </c>
      <c r="W946" s="20" t="n">
        <f aca="false">V946-T946</f>
        <v>11503.335</v>
      </c>
      <c r="X946" s="43" t="n">
        <f aca="false">V946-S946-T946</f>
        <v>9502.755</v>
      </c>
      <c r="Y946" s="177" t="s">
        <v>282</v>
      </c>
      <c r="Z946" s="20" t="s">
        <v>35</v>
      </c>
      <c r="AA946" s="20" t="s">
        <v>18</v>
      </c>
    </row>
    <row r="947" customFormat="false" ht="15.75" hidden="false" customHeight="true" outlineLevel="0" collapsed="false">
      <c r="A947" s="20" t="s">
        <v>315</v>
      </c>
      <c r="B947" s="143" t="s">
        <v>217</v>
      </c>
      <c r="C947" s="6"/>
      <c r="D947" s="9" t="s">
        <v>312</v>
      </c>
      <c r="E947" s="9" t="n">
        <v>5786526</v>
      </c>
      <c r="F947" s="6"/>
      <c r="G947" s="6" t="n">
        <v>20</v>
      </c>
      <c r="H947" s="145" t="s">
        <v>33</v>
      </c>
      <c r="I947" s="6"/>
      <c r="J947" s="6" t="n">
        <v>25</v>
      </c>
      <c r="K947" s="145" t="n">
        <v>0</v>
      </c>
      <c r="L947" s="6" t="n">
        <v>832</v>
      </c>
      <c r="M947" s="9" t="n">
        <f aca="false">G947*0.095</f>
        <v>1.9</v>
      </c>
      <c r="N947" s="9" t="n">
        <f aca="false">L947-M947</f>
        <v>830.1</v>
      </c>
      <c r="O947" s="6" t="n">
        <v>1</v>
      </c>
      <c r="P947" s="9" t="n">
        <f aca="false">N947*O947</f>
        <v>830.1</v>
      </c>
      <c r="Q947" s="9" t="n">
        <v>16</v>
      </c>
      <c r="R947" s="9" t="n">
        <f aca="false">P947*Q947</f>
        <v>13281.6</v>
      </c>
      <c r="S947" s="9" t="n">
        <f aca="false">P947*3</f>
        <v>2490.3</v>
      </c>
      <c r="T947" s="9" t="n">
        <f aca="false">P947*2</f>
        <v>1660.2</v>
      </c>
      <c r="U947" s="9"/>
      <c r="V947" s="9" t="n">
        <f aca="false">+R947+S947+T947</f>
        <v>17432.1</v>
      </c>
      <c r="W947" s="20" t="n">
        <f aca="false">V947-T947</f>
        <v>15771.9</v>
      </c>
      <c r="X947" s="43" t="n">
        <f aca="false">V947-S947-T947</f>
        <v>13281.6</v>
      </c>
      <c r="Y947" s="9" t="s">
        <v>313</v>
      </c>
      <c r="Z947" s="20" t="s">
        <v>35</v>
      </c>
      <c r="AA947" s="20" t="s">
        <v>18</v>
      </c>
      <c r="AB947" s="20"/>
      <c r="AC947" s="20"/>
    </row>
    <row r="948" customFormat="false" ht="15.75" hidden="false" customHeight="true" outlineLevel="0" collapsed="false">
      <c r="A948" s="20" t="s">
        <v>315</v>
      </c>
      <c r="B948" s="143" t="s">
        <v>217</v>
      </c>
      <c r="C948" s="6"/>
      <c r="D948" s="9" t="s">
        <v>312</v>
      </c>
      <c r="E948" s="9" t="n">
        <v>5786527</v>
      </c>
      <c r="F948" s="6"/>
      <c r="G948" s="6" t="n">
        <v>20</v>
      </c>
      <c r="H948" s="145" t="s">
        <v>33</v>
      </c>
      <c r="I948" s="6"/>
      <c r="J948" s="6" t="n">
        <v>25</v>
      </c>
      <c r="K948" s="145" t="n">
        <v>0</v>
      </c>
      <c r="L948" s="6" t="n">
        <v>887</v>
      </c>
      <c r="M948" s="9" t="n">
        <f aca="false">G948*0.095</f>
        <v>1.9</v>
      </c>
      <c r="N948" s="9" t="n">
        <f aca="false">L948-M948</f>
        <v>885.1</v>
      </c>
      <c r="O948" s="6" t="n">
        <v>1</v>
      </c>
      <c r="P948" s="9" t="n">
        <f aca="false">N948*O948</f>
        <v>885.1</v>
      </c>
      <c r="Q948" s="9" t="n">
        <v>16</v>
      </c>
      <c r="R948" s="9" t="n">
        <f aca="false">P948*Q948</f>
        <v>14161.6</v>
      </c>
      <c r="S948" s="9" t="n">
        <f aca="false">P948*3</f>
        <v>2655.3</v>
      </c>
      <c r="T948" s="9" t="n">
        <f aca="false">P948*2</f>
        <v>1770.2</v>
      </c>
      <c r="U948" s="9"/>
      <c r="V948" s="9" t="n">
        <f aca="false">+R948+S948+T948</f>
        <v>18587.1</v>
      </c>
      <c r="W948" s="20" t="n">
        <f aca="false">V948-T948</f>
        <v>16816.9</v>
      </c>
      <c r="X948" s="43" t="n">
        <f aca="false">V948-S948-T948</f>
        <v>14161.6</v>
      </c>
      <c r="Y948" s="9" t="s">
        <v>313</v>
      </c>
      <c r="Z948" s="20" t="s">
        <v>35</v>
      </c>
      <c r="AA948" s="20" t="s">
        <v>18</v>
      </c>
      <c r="AB948" s="20"/>
      <c r="AC948" s="20"/>
    </row>
    <row r="949" customFormat="false" ht="15.75" hidden="false" customHeight="true" outlineLevel="0" collapsed="false">
      <c r="A949" s="20" t="s">
        <v>315</v>
      </c>
      <c r="B949" s="143" t="s">
        <v>217</v>
      </c>
      <c r="C949" s="6"/>
      <c r="D949" s="9" t="s">
        <v>312</v>
      </c>
      <c r="E949" s="9" t="n">
        <v>5786528</v>
      </c>
      <c r="F949" s="6"/>
      <c r="G949" s="6" t="n">
        <v>20</v>
      </c>
      <c r="H949" s="145" t="s">
        <v>33</v>
      </c>
      <c r="I949" s="6"/>
      <c r="J949" s="6" t="n">
        <v>25</v>
      </c>
      <c r="K949" s="145" t="n">
        <v>0</v>
      </c>
      <c r="L949" s="6" t="n">
        <v>893</v>
      </c>
      <c r="M949" s="9" t="n">
        <f aca="false">G949*0.095</f>
        <v>1.9</v>
      </c>
      <c r="N949" s="9" t="n">
        <f aca="false">L949-M949</f>
        <v>891.1</v>
      </c>
      <c r="O949" s="6" t="n">
        <v>1</v>
      </c>
      <c r="P949" s="9" t="n">
        <f aca="false">N949*O949</f>
        <v>891.1</v>
      </c>
      <c r="Q949" s="9" t="n">
        <v>16</v>
      </c>
      <c r="R949" s="9" t="n">
        <f aca="false">P949*Q949</f>
        <v>14257.6</v>
      </c>
      <c r="S949" s="9" t="n">
        <f aca="false">P949*3</f>
        <v>2673.3</v>
      </c>
      <c r="T949" s="9" t="n">
        <f aca="false">P949*2</f>
        <v>1782.2</v>
      </c>
      <c r="U949" s="9"/>
      <c r="V949" s="9" t="n">
        <f aca="false">+R949+S949+T949</f>
        <v>18713.1</v>
      </c>
      <c r="W949" s="20" t="n">
        <f aca="false">V949-T949</f>
        <v>16930.9</v>
      </c>
      <c r="X949" s="43" t="n">
        <f aca="false">V949-S949-T949</f>
        <v>14257.6</v>
      </c>
      <c r="Y949" s="9" t="s">
        <v>313</v>
      </c>
      <c r="Z949" s="20" t="s">
        <v>35</v>
      </c>
      <c r="AA949" s="20" t="s">
        <v>18</v>
      </c>
      <c r="AB949" s="20"/>
      <c r="AC949" s="20"/>
    </row>
    <row r="950" customFormat="false" ht="15.75" hidden="false" customHeight="true" outlineLevel="0" collapsed="false">
      <c r="A950" s="20" t="s">
        <v>315</v>
      </c>
      <c r="B950" s="143" t="s">
        <v>217</v>
      </c>
      <c r="C950" s="6"/>
      <c r="D950" s="9" t="s">
        <v>312</v>
      </c>
      <c r="E950" s="9" t="n">
        <v>5786529</v>
      </c>
      <c r="F950" s="6"/>
      <c r="G950" s="6" t="n">
        <v>20</v>
      </c>
      <c r="H950" s="145" t="s">
        <v>33</v>
      </c>
      <c r="I950" s="6"/>
      <c r="J950" s="6" t="n">
        <v>25</v>
      </c>
      <c r="K950" s="145" t="n">
        <v>0</v>
      </c>
      <c r="L950" s="6" t="n">
        <v>834</v>
      </c>
      <c r="M950" s="9" t="n">
        <f aca="false">G950*0.095</f>
        <v>1.9</v>
      </c>
      <c r="N950" s="9" t="n">
        <f aca="false">L950-M950</f>
        <v>832.1</v>
      </c>
      <c r="O950" s="6" t="n">
        <v>1</v>
      </c>
      <c r="P950" s="9" t="n">
        <f aca="false">N950*O950</f>
        <v>832.1</v>
      </c>
      <c r="Q950" s="9" t="n">
        <v>16</v>
      </c>
      <c r="R950" s="9" t="n">
        <f aca="false">P950*Q950</f>
        <v>13313.6</v>
      </c>
      <c r="S950" s="9" t="n">
        <f aca="false">P950*3</f>
        <v>2496.3</v>
      </c>
      <c r="T950" s="9" t="n">
        <f aca="false">P950*2</f>
        <v>1664.2</v>
      </c>
      <c r="U950" s="9"/>
      <c r="V950" s="9" t="n">
        <f aca="false">+R950+S950+T950</f>
        <v>17474.1</v>
      </c>
      <c r="W950" s="20" t="n">
        <f aca="false">V950-T950</f>
        <v>15809.9</v>
      </c>
      <c r="X950" s="43" t="n">
        <f aca="false">V950-S950-T950</f>
        <v>13313.6</v>
      </c>
      <c r="Y950" s="9" t="s">
        <v>313</v>
      </c>
      <c r="Z950" s="20" t="s">
        <v>35</v>
      </c>
      <c r="AA950" s="20" t="s">
        <v>18</v>
      </c>
      <c r="AB950" s="20"/>
      <c r="AC950" s="20"/>
    </row>
    <row r="951" customFormat="false" ht="15.75" hidden="false" customHeight="true" outlineLevel="0" collapsed="false">
      <c r="A951" s="20" t="s">
        <v>315</v>
      </c>
      <c r="B951" s="143" t="s">
        <v>217</v>
      </c>
      <c r="C951" s="6"/>
      <c r="D951" s="9" t="s">
        <v>312</v>
      </c>
      <c r="E951" s="9" t="n">
        <v>5786530</v>
      </c>
      <c r="F951" s="6"/>
      <c r="G951" s="6" t="n">
        <v>7</v>
      </c>
      <c r="H951" s="145" t="s">
        <v>33</v>
      </c>
      <c r="I951" s="6"/>
      <c r="J951" s="6" t="n">
        <v>25</v>
      </c>
      <c r="K951" s="145" t="n">
        <v>0</v>
      </c>
      <c r="L951" s="6" t="n">
        <v>293</v>
      </c>
      <c r="M951" s="9" t="n">
        <f aca="false">G951*0.095</f>
        <v>0.665</v>
      </c>
      <c r="N951" s="9" t="n">
        <f aca="false">L951-M951</f>
        <v>292.335</v>
      </c>
      <c r="O951" s="6" t="n">
        <v>1</v>
      </c>
      <c r="P951" s="9" t="n">
        <f aca="false">N951*O951</f>
        <v>292.335</v>
      </c>
      <c r="Q951" s="9" t="n">
        <v>16</v>
      </c>
      <c r="R951" s="9" t="n">
        <f aca="false">P951*Q951</f>
        <v>4677.36</v>
      </c>
      <c r="S951" s="9" t="n">
        <f aca="false">P951*3</f>
        <v>877.005</v>
      </c>
      <c r="T951" s="9" t="n">
        <f aca="false">P951*2</f>
        <v>584.67</v>
      </c>
      <c r="U951" s="9"/>
      <c r="V951" s="9" t="n">
        <f aca="false">+R951+S951+T951</f>
        <v>6139.035</v>
      </c>
      <c r="W951" s="20" t="n">
        <f aca="false">V951-T951</f>
        <v>5554.365</v>
      </c>
      <c r="X951" s="43" t="n">
        <f aca="false">V951-S951-T951</f>
        <v>4677.36</v>
      </c>
      <c r="Y951" s="9" t="s">
        <v>313</v>
      </c>
      <c r="Z951" s="20" t="s">
        <v>35</v>
      </c>
      <c r="AA951" s="20" t="s">
        <v>18</v>
      </c>
      <c r="AB951" s="20"/>
      <c r="AC951" s="20"/>
    </row>
    <row r="952" customFormat="false" ht="15.75" hidden="false" customHeight="true" outlineLevel="0" collapsed="false">
      <c r="A952" s="20" t="s">
        <v>315</v>
      </c>
      <c r="B952" s="143" t="s">
        <v>217</v>
      </c>
      <c r="C952" s="6"/>
      <c r="D952" s="9" t="s">
        <v>312</v>
      </c>
      <c r="E952" s="9" t="n">
        <v>5786531</v>
      </c>
      <c r="F952" s="6"/>
      <c r="G952" s="6" t="n">
        <v>20</v>
      </c>
      <c r="H952" s="145" t="s">
        <v>33</v>
      </c>
      <c r="I952" s="6"/>
      <c r="J952" s="6" t="n">
        <v>25</v>
      </c>
      <c r="K952" s="145" t="n">
        <v>0</v>
      </c>
      <c r="L952" s="6" t="n">
        <v>908</v>
      </c>
      <c r="M952" s="9" t="n">
        <f aca="false">G952*0.095</f>
        <v>1.9</v>
      </c>
      <c r="N952" s="9" t="n">
        <f aca="false">L952-M952</f>
        <v>906.1</v>
      </c>
      <c r="O952" s="6" t="n">
        <v>1</v>
      </c>
      <c r="P952" s="9" t="n">
        <f aca="false">N952*O952</f>
        <v>906.1</v>
      </c>
      <c r="Q952" s="9" t="n">
        <v>16</v>
      </c>
      <c r="R952" s="9" t="n">
        <f aca="false">P952*Q952</f>
        <v>14497.6</v>
      </c>
      <c r="S952" s="9" t="n">
        <f aca="false">P952*3</f>
        <v>2718.3</v>
      </c>
      <c r="T952" s="9" t="n">
        <f aca="false">P952*2</f>
        <v>1812.2</v>
      </c>
      <c r="U952" s="9"/>
      <c r="V952" s="9" t="n">
        <f aca="false">+R952+S952+T952</f>
        <v>19028.1</v>
      </c>
      <c r="W952" s="20" t="n">
        <f aca="false">V952-T952</f>
        <v>17215.9</v>
      </c>
      <c r="X952" s="43" t="n">
        <f aca="false">V952-S952-T952</f>
        <v>14497.6</v>
      </c>
      <c r="Y952" s="9" t="s">
        <v>313</v>
      </c>
      <c r="Z952" s="20" t="s">
        <v>35</v>
      </c>
      <c r="AA952" s="20" t="s">
        <v>18</v>
      </c>
      <c r="AB952" s="20"/>
      <c r="AC952" s="20"/>
    </row>
    <row r="953" customFormat="false" ht="15.75" hidden="false" customHeight="true" outlineLevel="0" collapsed="false">
      <c r="A953" s="20" t="s">
        <v>315</v>
      </c>
      <c r="B953" s="143" t="s">
        <v>217</v>
      </c>
      <c r="C953" s="6"/>
      <c r="D953" s="9" t="s">
        <v>312</v>
      </c>
      <c r="E953" s="9" t="n">
        <v>5786532</v>
      </c>
      <c r="F953" s="6"/>
      <c r="G953" s="6" t="n">
        <v>20</v>
      </c>
      <c r="H953" s="145" t="s">
        <v>33</v>
      </c>
      <c r="I953" s="6"/>
      <c r="J953" s="6" t="n">
        <v>25</v>
      </c>
      <c r="K953" s="145" t="n">
        <v>0</v>
      </c>
      <c r="L953" s="6" t="n">
        <v>880</v>
      </c>
      <c r="M953" s="9" t="n">
        <f aca="false">G953*0.095</f>
        <v>1.9</v>
      </c>
      <c r="N953" s="9" t="n">
        <f aca="false">L953-M953</f>
        <v>878.1</v>
      </c>
      <c r="O953" s="6" t="n">
        <v>1</v>
      </c>
      <c r="P953" s="9" t="n">
        <f aca="false">N953*O953</f>
        <v>878.1</v>
      </c>
      <c r="Q953" s="9" t="n">
        <v>16</v>
      </c>
      <c r="R953" s="9" t="n">
        <f aca="false">P953*Q953</f>
        <v>14049.6</v>
      </c>
      <c r="S953" s="9" t="n">
        <f aca="false">P953*3</f>
        <v>2634.3</v>
      </c>
      <c r="T953" s="9" t="n">
        <f aca="false">P953*2</f>
        <v>1756.2</v>
      </c>
      <c r="U953" s="9"/>
      <c r="V953" s="9" t="n">
        <f aca="false">+R953+S953+T953</f>
        <v>18440.1</v>
      </c>
      <c r="W953" s="20" t="n">
        <f aca="false">V953-T953</f>
        <v>16683.9</v>
      </c>
      <c r="X953" s="43" t="n">
        <f aca="false">V953-S953-T953</f>
        <v>14049.6</v>
      </c>
      <c r="Y953" s="9" t="s">
        <v>313</v>
      </c>
      <c r="Z953" s="20" t="s">
        <v>35</v>
      </c>
      <c r="AA953" s="20" t="s">
        <v>18</v>
      </c>
      <c r="AB953" s="20"/>
      <c r="AC953" s="20"/>
    </row>
    <row r="954" customFormat="false" ht="15.75" hidden="false" customHeight="true" outlineLevel="0" collapsed="false">
      <c r="A954" s="20" t="s">
        <v>315</v>
      </c>
      <c r="B954" s="143" t="s">
        <v>217</v>
      </c>
      <c r="C954" s="6"/>
      <c r="D954" s="9" t="s">
        <v>312</v>
      </c>
      <c r="E954" s="9" t="n">
        <v>5786533</v>
      </c>
      <c r="F954" s="6"/>
      <c r="G954" s="6" t="n">
        <v>20</v>
      </c>
      <c r="H954" s="145" t="s">
        <v>33</v>
      </c>
      <c r="I954" s="6"/>
      <c r="J954" s="6" t="n">
        <v>25</v>
      </c>
      <c r="K954" s="145" t="n">
        <v>0</v>
      </c>
      <c r="L954" s="6" t="n">
        <v>873</v>
      </c>
      <c r="M954" s="9" t="n">
        <f aca="false">G954*0.095</f>
        <v>1.9</v>
      </c>
      <c r="N954" s="9" t="n">
        <f aca="false">L954-M954</f>
        <v>871.1</v>
      </c>
      <c r="O954" s="6" t="n">
        <v>1</v>
      </c>
      <c r="P954" s="9" t="n">
        <f aca="false">N954*O954</f>
        <v>871.1</v>
      </c>
      <c r="Q954" s="9" t="n">
        <v>16</v>
      </c>
      <c r="R954" s="9" t="n">
        <f aca="false">P954*Q954</f>
        <v>13937.6</v>
      </c>
      <c r="S954" s="9" t="n">
        <f aca="false">P954*3</f>
        <v>2613.3</v>
      </c>
      <c r="T954" s="9" t="n">
        <f aca="false">P954*2</f>
        <v>1742.2</v>
      </c>
      <c r="U954" s="9"/>
      <c r="V954" s="9" t="n">
        <f aca="false">+R954+S954+T954</f>
        <v>18293.1</v>
      </c>
      <c r="W954" s="20" t="n">
        <f aca="false">V954-T954</f>
        <v>16550.9</v>
      </c>
      <c r="X954" s="43" t="n">
        <f aca="false">V954-S954-T954</f>
        <v>13937.6</v>
      </c>
      <c r="Y954" s="9" t="s">
        <v>313</v>
      </c>
      <c r="Z954" s="20" t="s">
        <v>35</v>
      </c>
      <c r="AA954" s="20" t="s">
        <v>18</v>
      </c>
      <c r="AB954" s="20"/>
      <c r="AC954" s="20"/>
    </row>
    <row r="955" customFormat="false" ht="15.75" hidden="false" customHeight="true" outlineLevel="0" collapsed="false">
      <c r="A955" s="20" t="s">
        <v>315</v>
      </c>
      <c r="B955" s="143" t="s">
        <v>217</v>
      </c>
      <c r="C955" s="6"/>
      <c r="D955" s="9" t="s">
        <v>312</v>
      </c>
      <c r="E955" s="9" t="n">
        <v>5786534</v>
      </c>
      <c r="F955" s="6"/>
      <c r="G955" s="6" t="n">
        <v>19</v>
      </c>
      <c r="H955" s="145" t="s">
        <v>33</v>
      </c>
      <c r="I955" s="6"/>
      <c r="J955" s="6" t="n">
        <v>25</v>
      </c>
      <c r="K955" s="145" t="n">
        <v>0</v>
      </c>
      <c r="L955" s="6" t="n">
        <v>874</v>
      </c>
      <c r="M955" s="9" t="n">
        <f aca="false">G955*0.095</f>
        <v>1.805</v>
      </c>
      <c r="N955" s="9" t="n">
        <f aca="false">L955-M955</f>
        <v>872.195</v>
      </c>
      <c r="O955" s="6" t="n">
        <v>1</v>
      </c>
      <c r="P955" s="9" t="n">
        <f aca="false">N955*O955</f>
        <v>872.195</v>
      </c>
      <c r="Q955" s="9" t="n">
        <v>16</v>
      </c>
      <c r="R955" s="9" t="n">
        <f aca="false">P955*Q955</f>
        <v>13955.12</v>
      </c>
      <c r="S955" s="9" t="n">
        <f aca="false">P955*3</f>
        <v>2616.585</v>
      </c>
      <c r="T955" s="9" t="n">
        <f aca="false">P955*2</f>
        <v>1744.39</v>
      </c>
      <c r="U955" s="9"/>
      <c r="V955" s="9" t="n">
        <f aca="false">+R955+S955+T955</f>
        <v>18316.095</v>
      </c>
      <c r="W955" s="20" t="n">
        <f aca="false">V955-T955</f>
        <v>16571.705</v>
      </c>
      <c r="X955" s="43" t="n">
        <f aca="false">V955-S955-T955</f>
        <v>13955.12</v>
      </c>
      <c r="Y955" s="9" t="s">
        <v>313</v>
      </c>
      <c r="Z955" s="20" t="s">
        <v>35</v>
      </c>
      <c r="AA955" s="20" t="s">
        <v>18</v>
      </c>
      <c r="AB955" s="20"/>
      <c r="AC955" s="20"/>
    </row>
    <row r="956" customFormat="false" ht="15.75" hidden="false" customHeight="true" outlineLevel="0" collapsed="false">
      <c r="A956" s="20" t="s">
        <v>315</v>
      </c>
      <c r="B956" s="143" t="s">
        <v>217</v>
      </c>
      <c r="C956" s="6"/>
      <c r="D956" s="9" t="s">
        <v>312</v>
      </c>
      <c r="E956" s="9" t="n">
        <v>5786535</v>
      </c>
      <c r="F956" s="6"/>
      <c r="G956" s="6" t="n">
        <v>16</v>
      </c>
      <c r="H956" s="145" t="s">
        <v>33</v>
      </c>
      <c r="I956" s="6"/>
      <c r="J956" s="6" t="n">
        <v>25</v>
      </c>
      <c r="K956" s="145" t="n">
        <v>0</v>
      </c>
      <c r="L956" s="6" t="n">
        <v>712</v>
      </c>
      <c r="M956" s="9" t="n">
        <f aca="false">G956*0.095</f>
        <v>1.52</v>
      </c>
      <c r="N956" s="9" t="n">
        <f aca="false">L956-M956</f>
        <v>710.48</v>
      </c>
      <c r="O956" s="6" t="n">
        <v>1</v>
      </c>
      <c r="P956" s="9" t="n">
        <f aca="false">N956*O956</f>
        <v>710.48</v>
      </c>
      <c r="Q956" s="9" t="n">
        <v>16</v>
      </c>
      <c r="R956" s="9" t="n">
        <f aca="false">P956*Q956</f>
        <v>11367.68</v>
      </c>
      <c r="S956" s="9" t="n">
        <f aca="false">P956*3</f>
        <v>2131.44</v>
      </c>
      <c r="T956" s="9" t="n">
        <f aca="false">P956*2</f>
        <v>1420.96</v>
      </c>
      <c r="U956" s="9"/>
      <c r="V956" s="9" t="n">
        <f aca="false">+R956+S956+T956</f>
        <v>14920.08</v>
      </c>
      <c r="W956" s="20" t="n">
        <f aca="false">V956-T956</f>
        <v>13499.12</v>
      </c>
      <c r="X956" s="43" t="n">
        <f aca="false">V956-S956-T956</f>
        <v>11367.68</v>
      </c>
      <c r="Y956" s="9" t="s">
        <v>313</v>
      </c>
      <c r="Z956" s="20" t="s">
        <v>35</v>
      </c>
      <c r="AA956" s="20" t="s">
        <v>18</v>
      </c>
      <c r="AB956" s="20"/>
      <c r="AC956" s="20"/>
    </row>
    <row r="957" customFormat="false" ht="15.75" hidden="false" customHeight="true" outlineLevel="0" collapsed="false">
      <c r="A957" s="20" t="s">
        <v>315</v>
      </c>
      <c r="B957" s="143" t="s">
        <v>217</v>
      </c>
      <c r="C957" s="6"/>
      <c r="D957" s="9" t="s">
        <v>312</v>
      </c>
      <c r="E957" s="9" t="n">
        <v>5786536</v>
      </c>
      <c r="F957" s="6"/>
      <c r="G957" s="6" t="n">
        <v>16</v>
      </c>
      <c r="H957" s="145" t="s">
        <v>33</v>
      </c>
      <c r="I957" s="6"/>
      <c r="J957" s="6" t="n">
        <v>25</v>
      </c>
      <c r="K957" s="145" t="n">
        <v>0</v>
      </c>
      <c r="L957" s="6" t="n">
        <v>714</v>
      </c>
      <c r="M957" s="9" t="n">
        <f aca="false">G957*0.095</f>
        <v>1.52</v>
      </c>
      <c r="N957" s="9" t="n">
        <f aca="false">L957-M957</f>
        <v>712.48</v>
      </c>
      <c r="O957" s="6" t="n">
        <v>1</v>
      </c>
      <c r="P957" s="9" t="n">
        <f aca="false">N957*O957</f>
        <v>712.48</v>
      </c>
      <c r="Q957" s="9" t="n">
        <v>16</v>
      </c>
      <c r="R957" s="9" t="n">
        <f aca="false">P957*Q957</f>
        <v>11399.68</v>
      </c>
      <c r="S957" s="9" t="n">
        <f aca="false">P957*3</f>
        <v>2137.44</v>
      </c>
      <c r="T957" s="9" t="n">
        <f aca="false">P957*2</f>
        <v>1424.96</v>
      </c>
      <c r="U957" s="9"/>
      <c r="V957" s="9" t="n">
        <f aca="false">+R957+S957+T957</f>
        <v>14962.08</v>
      </c>
      <c r="W957" s="20" t="n">
        <f aca="false">V957-T957</f>
        <v>13537.12</v>
      </c>
      <c r="X957" s="43" t="n">
        <f aca="false">V957-S957-T957</f>
        <v>11399.68</v>
      </c>
      <c r="Y957" s="9" t="s">
        <v>313</v>
      </c>
      <c r="Z957" s="20" t="s">
        <v>35</v>
      </c>
      <c r="AA957" s="20" t="s">
        <v>18</v>
      </c>
      <c r="AB957" s="20"/>
      <c r="AC957" s="20"/>
    </row>
    <row r="958" customFormat="false" ht="15.75" hidden="false" customHeight="true" outlineLevel="0" collapsed="false">
      <c r="A958" s="20" t="s">
        <v>315</v>
      </c>
      <c r="B958" s="143" t="s">
        <v>217</v>
      </c>
      <c r="C958" s="6"/>
      <c r="D958" s="9" t="s">
        <v>312</v>
      </c>
      <c r="E958" s="9" t="n">
        <v>5786537</v>
      </c>
      <c r="F958" s="6"/>
      <c r="G958" s="6" t="n">
        <v>16</v>
      </c>
      <c r="H958" s="145" t="s">
        <v>33</v>
      </c>
      <c r="I958" s="6"/>
      <c r="J958" s="6" t="n">
        <v>25</v>
      </c>
      <c r="K958" s="145" t="n">
        <v>0</v>
      </c>
      <c r="L958" s="6" t="n">
        <v>699</v>
      </c>
      <c r="M958" s="9" t="n">
        <f aca="false">G958*0.095</f>
        <v>1.52</v>
      </c>
      <c r="N958" s="9" t="n">
        <f aca="false">L958-M958</f>
        <v>697.48</v>
      </c>
      <c r="O958" s="6" t="n">
        <v>1</v>
      </c>
      <c r="P958" s="9" t="n">
        <f aca="false">N958*O958</f>
        <v>697.48</v>
      </c>
      <c r="Q958" s="9" t="n">
        <v>16</v>
      </c>
      <c r="R958" s="9" t="n">
        <f aca="false">P958*Q958</f>
        <v>11159.68</v>
      </c>
      <c r="S958" s="9" t="n">
        <f aca="false">P958*3</f>
        <v>2092.44</v>
      </c>
      <c r="T958" s="9" t="n">
        <f aca="false">P958*2</f>
        <v>1394.96</v>
      </c>
      <c r="U958" s="9"/>
      <c r="V958" s="9" t="n">
        <f aca="false">+R958+S958+T958</f>
        <v>14647.08</v>
      </c>
      <c r="W958" s="20" t="n">
        <f aca="false">V958-T958</f>
        <v>13252.12</v>
      </c>
      <c r="X958" s="43" t="n">
        <f aca="false">V958-S958-T958</f>
        <v>11159.68</v>
      </c>
      <c r="Y958" s="9" t="s">
        <v>313</v>
      </c>
      <c r="Z958" s="20" t="s">
        <v>35</v>
      </c>
      <c r="AA958" s="20" t="s">
        <v>18</v>
      </c>
      <c r="AB958" s="20"/>
      <c r="AC958" s="20"/>
    </row>
    <row r="959" customFormat="false" ht="15.75" hidden="false" customHeight="true" outlineLevel="0" collapsed="false">
      <c r="A959" s="20" t="s">
        <v>315</v>
      </c>
      <c r="B959" s="143" t="s">
        <v>217</v>
      </c>
      <c r="C959" s="6"/>
      <c r="D959" s="9" t="s">
        <v>312</v>
      </c>
      <c r="E959" s="9" t="n">
        <v>5786538</v>
      </c>
      <c r="F959" s="6"/>
      <c r="G959" s="6" t="n">
        <v>16</v>
      </c>
      <c r="H959" s="145" t="s">
        <v>33</v>
      </c>
      <c r="I959" s="6"/>
      <c r="J959" s="6" t="n">
        <v>25</v>
      </c>
      <c r="K959" s="145" t="n">
        <v>0</v>
      </c>
      <c r="L959" s="6" t="n">
        <v>696</v>
      </c>
      <c r="M959" s="9" t="n">
        <f aca="false">G959*0.095</f>
        <v>1.52</v>
      </c>
      <c r="N959" s="9" t="n">
        <f aca="false">L959-M959</f>
        <v>694.48</v>
      </c>
      <c r="O959" s="6" t="n">
        <v>1</v>
      </c>
      <c r="P959" s="9" t="n">
        <f aca="false">N959*O959</f>
        <v>694.48</v>
      </c>
      <c r="Q959" s="9" t="n">
        <v>16</v>
      </c>
      <c r="R959" s="9" t="n">
        <f aca="false">P959*Q959</f>
        <v>11111.68</v>
      </c>
      <c r="S959" s="9" t="n">
        <f aca="false">P959*3</f>
        <v>2083.44</v>
      </c>
      <c r="T959" s="9" t="n">
        <f aca="false">P959*2</f>
        <v>1388.96</v>
      </c>
      <c r="U959" s="9"/>
      <c r="V959" s="9" t="n">
        <f aca="false">+R959+S959+T959</f>
        <v>14584.08</v>
      </c>
      <c r="W959" s="20" t="n">
        <f aca="false">V959-T959</f>
        <v>13195.12</v>
      </c>
      <c r="X959" s="43" t="n">
        <f aca="false">V959-S959-T959</f>
        <v>11111.68</v>
      </c>
      <c r="Y959" s="9" t="s">
        <v>313</v>
      </c>
      <c r="Z959" s="20" t="s">
        <v>35</v>
      </c>
      <c r="AA959" s="20" t="s">
        <v>18</v>
      </c>
      <c r="AB959" s="20"/>
      <c r="AC959" s="20"/>
    </row>
    <row r="960" customFormat="false" ht="15.75" hidden="false" customHeight="true" outlineLevel="0" collapsed="false">
      <c r="A960" s="20" t="s">
        <v>315</v>
      </c>
      <c r="B960" s="143" t="s">
        <v>217</v>
      </c>
      <c r="C960" s="6"/>
      <c r="D960" s="9" t="s">
        <v>312</v>
      </c>
      <c r="E960" s="9" t="n">
        <v>5786539</v>
      </c>
      <c r="F960" s="6"/>
      <c r="G960" s="6" t="n">
        <v>16</v>
      </c>
      <c r="H960" s="145" t="s">
        <v>33</v>
      </c>
      <c r="I960" s="6"/>
      <c r="J960" s="6" t="n">
        <v>25</v>
      </c>
      <c r="K960" s="145" t="n">
        <v>0</v>
      </c>
      <c r="L960" s="6" t="n">
        <v>748</v>
      </c>
      <c r="M960" s="9" t="n">
        <f aca="false">G960*0.095</f>
        <v>1.52</v>
      </c>
      <c r="N960" s="9" t="n">
        <f aca="false">L960-M960</f>
        <v>746.48</v>
      </c>
      <c r="O960" s="6" t="n">
        <v>1</v>
      </c>
      <c r="P960" s="9" t="n">
        <f aca="false">N960*O960</f>
        <v>746.48</v>
      </c>
      <c r="Q960" s="9" t="n">
        <v>16</v>
      </c>
      <c r="R960" s="9" t="n">
        <f aca="false">P960*Q960</f>
        <v>11943.68</v>
      </c>
      <c r="S960" s="9" t="n">
        <f aca="false">P960*3</f>
        <v>2239.44</v>
      </c>
      <c r="T960" s="9" t="n">
        <f aca="false">P960*2</f>
        <v>1492.96</v>
      </c>
      <c r="U960" s="9"/>
      <c r="V960" s="9" t="n">
        <f aca="false">+R960+S960+T960</f>
        <v>15676.08</v>
      </c>
      <c r="W960" s="20" t="n">
        <f aca="false">V960-T960</f>
        <v>14183.12</v>
      </c>
      <c r="X960" s="43" t="n">
        <f aca="false">V960-S960-T960</f>
        <v>11943.68</v>
      </c>
      <c r="Y960" s="9" t="s">
        <v>313</v>
      </c>
      <c r="Z960" s="20" t="s">
        <v>35</v>
      </c>
      <c r="AA960" s="20" t="s">
        <v>18</v>
      </c>
      <c r="AB960" s="20"/>
      <c r="AC960" s="20"/>
    </row>
    <row r="961" customFormat="false" ht="15.75" hidden="false" customHeight="true" outlineLevel="0" collapsed="false">
      <c r="A961" s="20" t="s">
        <v>315</v>
      </c>
      <c r="B961" s="143" t="s">
        <v>217</v>
      </c>
      <c r="C961" s="6"/>
      <c r="D961" s="9" t="s">
        <v>312</v>
      </c>
      <c r="E961" s="9" t="n">
        <v>5786540</v>
      </c>
      <c r="F961" s="6"/>
      <c r="G961" s="6" t="n">
        <v>10</v>
      </c>
      <c r="H961" s="145" t="s">
        <v>33</v>
      </c>
      <c r="I961" s="6"/>
      <c r="J961" s="6" t="n">
        <v>25</v>
      </c>
      <c r="K961" s="145" t="n">
        <v>0</v>
      </c>
      <c r="L961" s="6" t="n">
        <v>416</v>
      </c>
      <c r="M961" s="9" t="n">
        <f aca="false">G961*0.095</f>
        <v>0.95</v>
      </c>
      <c r="N961" s="9" t="n">
        <f aca="false">L961-M961</f>
        <v>415.05</v>
      </c>
      <c r="O961" s="6" t="n">
        <v>1</v>
      </c>
      <c r="P961" s="9" t="n">
        <f aca="false">N961*O961</f>
        <v>415.05</v>
      </c>
      <c r="Q961" s="9" t="n">
        <v>16</v>
      </c>
      <c r="R961" s="9" t="n">
        <f aca="false">P961*Q961</f>
        <v>6640.8</v>
      </c>
      <c r="S961" s="9" t="n">
        <f aca="false">P961*3</f>
        <v>1245.15</v>
      </c>
      <c r="T961" s="9" t="n">
        <f aca="false">P961*2</f>
        <v>830.1</v>
      </c>
      <c r="U961" s="9"/>
      <c r="V961" s="9" t="n">
        <f aca="false">+R961+S961+T961</f>
        <v>8716.05</v>
      </c>
      <c r="W961" s="20" t="n">
        <f aca="false">V961-T961</f>
        <v>7885.95</v>
      </c>
      <c r="X961" s="43" t="n">
        <f aca="false">V961-S961-T961</f>
        <v>6640.8</v>
      </c>
      <c r="Y961" s="9" t="s">
        <v>313</v>
      </c>
      <c r="Z961" s="20" t="s">
        <v>35</v>
      </c>
      <c r="AA961" s="20" t="s">
        <v>18</v>
      </c>
      <c r="AB961" s="20"/>
      <c r="AC961" s="20"/>
    </row>
    <row r="962" customFormat="false" ht="15.75" hidden="false" customHeight="true" outlineLevel="0" collapsed="false">
      <c r="A962" s="20" t="s">
        <v>315</v>
      </c>
      <c r="B962" s="143" t="s">
        <v>217</v>
      </c>
      <c r="C962" s="6"/>
      <c r="D962" s="9" t="s">
        <v>312</v>
      </c>
      <c r="E962" s="9" t="n">
        <v>5786541</v>
      </c>
      <c r="F962" s="6"/>
      <c r="G962" s="6" t="n">
        <v>9</v>
      </c>
      <c r="H962" s="145" t="s">
        <v>33</v>
      </c>
      <c r="I962" s="6"/>
      <c r="J962" s="6" t="n">
        <v>25</v>
      </c>
      <c r="K962" s="145" t="n">
        <v>0</v>
      </c>
      <c r="L962" s="6" t="n">
        <v>375</v>
      </c>
      <c r="M962" s="9" t="n">
        <f aca="false">G962*0.095</f>
        <v>0.855</v>
      </c>
      <c r="N962" s="9" t="n">
        <f aca="false">L962-M962</f>
        <v>374.145</v>
      </c>
      <c r="O962" s="6" t="n">
        <v>1</v>
      </c>
      <c r="P962" s="9" t="n">
        <f aca="false">N962*O962</f>
        <v>374.145</v>
      </c>
      <c r="Q962" s="9" t="n">
        <v>16</v>
      </c>
      <c r="R962" s="9" t="n">
        <f aca="false">P962*Q962</f>
        <v>5986.32</v>
      </c>
      <c r="S962" s="9" t="n">
        <f aca="false">P962*3</f>
        <v>1122.435</v>
      </c>
      <c r="T962" s="9" t="n">
        <f aca="false">P962*2</f>
        <v>748.29</v>
      </c>
      <c r="U962" s="9"/>
      <c r="V962" s="9" t="n">
        <f aca="false">+R962+S962+T962</f>
        <v>7857.045</v>
      </c>
      <c r="W962" s="20" t="n">
        <f aca="false">V962-T962</f>
        <v>7108.755</v>
      </c>
      <c r="X962" s="43" t="n">
        <f aca="false">V962-S962-T962</f>
        <v>5986.32</v>
      </c>
      <c r="Y962" s="9" t="s">
        <v>313</v>
      </c>
      <c r="Z962" s="20" t="s">
        <v>35</v>
      </c>
      <c r="AA962" s="20" t="s">
        <v>18</v>
      </c>
      <c r="AB962" s="20"/>
      <c r="AC962" s="20"/>
    </row>
    <row r="963" customFormat="false" ht="15.75" hidden="false" customHeight="true" outlineLevel="0" collapsed="false">
      <c r="A963" s="20" t="s">
        <v>29</v>
      </c>
      <c r="B963" s="143" t="s">
        <v>217</v>
      </c>
      <c r="C963" s="6" t="s">
        <v>711</v>
      </c>
      <c r="D963" s="6" t="s">
        <v>314</v>
      </c>
      <c r="E963" s="6" t="n">
        <v>5789878</v>
      </c>
      <c r="F963" s="8" t="n">
        <v>11956351</v>
      </c>
      <c r="G963" s="8" t="n">
        <v>20</v>
      </c>
      <c r="H963" s="145" t="s">
        <v>33</v>
      </c>
      <c r="I963" s="169"/>
      <c r="J963" s="169" t="n">
        <v>25</v>
      </c>
      <c r="K963" s="145" t="n">
        <v>95</v>
      </c>
      <c r="L963" s="8" t="n">
        <v>976</v>
      </c>
      <c r="M963" s="149" t="n">
        <f aca="false">+G963*0.095</f>
        <v>1.9</v>
      </c>
      <c r="N963" s="149" t="n">
        <f aca="false">+L963-M963</f>
        <v>974.1</v>
      </c>
      <c r="O963" s="149" t="n">
        <v>1</v>
      </c>
      <c r="P963" s="149" t="n">
        <f aca="false">+N963*O963</f>
        <v>974.1</v>
      </c>
      <c r="Q963" s="149" t="n">
        <v>16</v>
      </c>
      <c r="R963" s="149" t="n">
        <f aca="false">+P963*Q963</f>
        <v>15585.6</v>
      </c>
      <c r="S963" s="149" t="n">
        <f aca="false">+P963*3</f>
        <v>2922.3</v>
      </c>
      <c r="T963" s="149" t="n">
        <f aca="false">+P963*2</f>
        <v>1948.2</v>
      </c>
      <c r="U963" s="149"/>
      <c r="V963" s="6" t="n">
        <f aca="false">+R963+S963+T963</f>
        <v>20456.1</v>
      </c>
      <c r="W963" s="20" t="n">
        <f aca="false">V963-T963</f>
        <v>18507.9</v>
      </c>
      <c r="X963" s="43" t="n">
        <f aca="false">V963-S963-T963</f>
        <v>15585.6</v>
      </c>
      <c r="Y963" s="6" t="s">
        <v>712</v>
      </c>
      <c r="Z963" s="20" t="s">
        <v>35</v>
      </c>
      <c r="AA963" s="20" t="s">
        <v>18</v>
      </c>
    </row>
    <row r="964" customFormat="false" ht="15.75" hidden="false" customHeight="true" outlineLevel="0" collapsed="false">
      <c r="A964" s="20" t="s">
        <v>29</v>
      </c>
      <c r="B964" s="143" t="s">
        <v>217</v>
      </c>
      <c r="C964" s="6" t="s">
        <v>713</v>
      </c>
      <c r="D964" s="6" t="s">
        <v>314</v>
      </c>
      <c r="E964" s="6" t="n">
        <v>5789879</v>
      </c>
      <c r="F964" s="8" t="n">
        <v>11956352</v>
      </c>
      <c r="G964" s="8" t="n">
        <v>10</v>
      </c>
      <c r="H964" s="145" t="s">
        <v>33</v>
      </c>
      <c r="I964" s="169"/>
      <c r="J964" s="169" t="n">
        <v>25</v>
      </c>
      <c r="K964" s="145" t="n">
        <v>95</v>
      </c>
      <c r="L964" s="8" t="n">
        <v>462</v>
      </c>
      <c r="M964" s="149" t="n">
        <f aca="false">+G964*0.095</f>
        <v>0.95</v>
      </c>
      <c r="N964" s="149" t="n">
        <f aca="false">+L964-M964</f>
        <v>461.05</v>
      </c>
      <c r="O964" s="149" t="n">
        <v>1</v>
      </c>
      <c r="P964" s="149" t="n">
        <f aca="false">+N964*O964</f>
        <v>461.05</v>
      </c>
      <c r="Q964" s="149" t="n">
        <v>16</v>
      </c>
      <c r="R964" s="149" t="n">
        <f aca="false">+P964*Q964</f>
        <v>7376.8</v>
      </c>
      <c r="S964" s="149" t="n">
        <f aca="false">+P964*3</f>
        <v>1383.15</v>
      </c>
      <c r="T964" s="149" t="n">
        <f aca="false">+P964*2</f>
        <v>922.1</v>
      </c>
      <c r="U964" s="149"/>
      <c r="V964" s="6" t="n">
        <f aca="false">+R964+S964+T964</f>
        <v>9682.05</v>
      </c>
      <c r="W964" s="20" t="n">
        <f aca="false">V964-T964</f>
        <v>8759.95</v>
      </c>
      <c r="X964" s="43" t="n">
        <f aca="false">V964-S964-T964</f>
        <v>7376.8</v>
      </c>
      <c r="Y964" s="6" t="s">
        <v>712</v>
      </c>
      <c r="Z964" s="20" t="s">
        <v>35</v>
      </c>
      <c r="AA964" s="20" t="s">
        <v>18</v>
      </c>
    </row>
    <row r="965" customFormat="false" ht="15.75" hidden="false" customHeight="true" outlineLevel="0" collapsed="false">
      <c r="A965" s="20" t="s">
        <v>29</v>
      </c>
      <c r="B965" s="143" t="s">
        <v>217</v>
      </c>
      <c r="C965" s="6" t="s">
        <v>714</v>
      </c>
      <c r="D965" s="6" t="s">
        <v>314</v>
      </c>
      <c r="E965" s="6" t="n">
        <v>5789880</v>
      </c>
      <c r="F965" s="8" t="n">
        <v>11956353</v>
      </c>
      <c r="G965" s="8" t="n">
        <v>12</v>
      </c>
      <c r="H965" s="145" t="s">
        <v>33</v>
      </c>
      <c r="I965" s="169"/>
      <c r="J965" s="169" t="n">
        <v>25</v>
      </c>
      <c r="K965" s="145" t="n">
        <v>95</v>
      </c>
      <c r="L965" s="8" t="n">
        <v>583</v>
      </c>
      <c r="M965" s="149" t="n">
        <f aca="false">+G965*0.095</f>
        <v>1.14</v>
      </c>
      <c r="N965" s="149" t="n">
        <f aca="false">+L965-M965</f>
        <v>581.86</v>
      </c>
      <c r="O965" s="149" t="n">
        <v>1</v>
      </c>
      <c r="P965" s="149" t="n">
        <f aca="false">+N965*O965</f>
        <v>581.86</v>
      </c>
      <c r="Q965" s="149" t="n">
        <v>16</v>
      </c>
      <c r="R965" s="149" t="n">
        <f aca="false">+P965*Q965</f>
        <v>9309.76</v>
      </c>
      <c r="S965" s="149" t="n">
        <f aca="false">+P965*3</f>
        <v>1745.58</v>
      </c>
      <c r="T965" s="149" t="n">
        <f aca="false">+P965*2</f>
        <v>1163.72</v>
      </c>
      <c r="U965" s="149"/>
      <c r="V965" s="6" t="n">
        <f aca="false">+R965+S965+T965</f>
        <v>12219.06</v>
      </c>
      <c r="W965" s="20" t="n">
        <f aca="false">V965-T965</f>
        <v>11055.34</v>
      </c>
      <c r="X965" s="43" t="n">
        <f aca="false">V965-S965-T965</f>
        <v>9309.76</v>
      </c>
      <c r="Y965" s="6" t="s">
        <v>712</v>
      </c>
      <c r="Z965" s="20" t="s">
        <v>35</v>
      </c>
      <c r="AA965" s="20" t="s">
        <v>18</v>
      </c>
    </row>
    <row r="966" customFormat="false" ht="15.75" hidden="false" customHeight="true" outlineLevel="0" collapsed="false">
      <c r="A966" s="20" t="s">
        <v>29</v>
      </c>
      <c r="B966" s="143" t="s">
        <v>217</v>
      </c>
      <c r="C966" s="6" t="s">
        <v>46</v>
      </c>
      <c r="D966" s="152" t="s">
        <v>47</v>
      </c>
      <c r="E966" s="6" t="n">
        <v>5789881</v>
      </c>
      <c r="F966" s="8" t="n">
        <v>11504328</v>
      </c>
      <c r="G966" s="8" t="n">
        <v>64</v>
      </c>
      <c r="H966" s="145" t="s">
        <v>33</v>
      </c>
      <c r="I966" s="169"/>
      <c r="J966" s="169" t="n">
        <v>22</v>
      </c>
      <c r="K966" s="145" t="n">
        <v>0</v>
      </c>
      <c r="L966" s="8" t="n">
        <v>3292</v>
      </c>
      <c r="M966" s="149" t="n">
        <f aca="false">+G966*0.095</f>
        <v>6.08</v>
      </c>
      <c r="N966" s="149" t="n">
        <f aca="false">+L966-M966</f>
        <v>3285.92</v>
      </c>
      <c r="O966" s="149" t="n">
        <v>1.04</v>
      </c>
      <c r="P966" s="149" t="n">
        <f aca="false">+N966*O966</f>
        <v>3417.3568</v>
      </c>
      <c r="Q966" s="149" t="n">
        <v>16</v>
      </c>
      <c r="R966" s="149" t="n">
        <f aca="false">+P966*Q966</f>
        <v>54677.7088</v>
      </c>
      <c r="S966" s="149" t="n">
        <f aca="false">+P966*3</f>
        <v>10252.0704</v>
      </c>
      <c r="T966" s="149"/>
      <c r="U966" s="149"/>
      <c r="V966" s="6" t="n">
        <f aca="false">+R966+S966+T966</f>
        <v>64929.7792</v>
      </c>
      <c r="W966" s="20" t="n">
        <f aca="false">V966-T966</f>
        <v>64929.7792</v>
      </c>
      <c r="X966" s="43" t="n">
        <f aca="false">V966-S966-T966</f>
        <v>54677.7088</v>
      </c>
      <c r="Y966" s="6" t="s">
        <v>715</v>
      </c>
      <c r="Z966" s="2" t="s">
        <v>49</v>
      </c>
      <c r="AA966" s="20" t="s">
        <v>18</v>
      </c>
    </row>
    <row r="967" customFormat="false" ht="15.75" hidden="true" customHeight="true" outlineLevel="0" collapsed="false">
      <c r="A967" s="20" t="s">
        <v>29</v>
      </c>
      <c r="B967" s="143" t="s">
        <v>217</v>
      </c>
      <c r="C967" s="6" t="s">
        <v>419</v>
      </c>
      <c r="D967" s="6"/>
      <c r="E967" s="6" t="n">
        <v>6000000</v>
      </c>
      <c r="F967" s="8"/>
      <c r="G967" s="151" t="n">
        <v>0</v>
      </c>
      <c r="H967" s="8"/>
      <c r="I967" s="169"/>
      <c r="J967" s="151" t="n">
        <v>0</v>
      </c>
      <c r="K967" s="145" t="n">
        <v>0</v>
      </c>
      <c r="L967" s="8"/>
      <c r="M967" s="149"/>
      <c r="N967" s="149" t="n">
        <f aca="false">+L967-M967</f>
        <v>0</v>
      </c>
      <c r="O967" s="149"/>
      <c r="P967" s="149"/>
      <c r="Q967" s="149"/>
      <c r="R967" s="149" t="n">
        <f aca="false">+P967*Q967</f>
        <v>0</v>
      </c>
      <c r="S967" s="149" t="n">
        <f aca="false">+P967*3</f>
        <v>0</v>
      </c>
      <c r="T967" s="149"/>
      <c r="U967" s="149"/>
      <c r="V967" s="6" t="n">
        <f aca="false">+R967+S967+T967</f>
        <v>0</v>
      </c>
      <c r="W967" s="20" t="n">
        <f aca="false">V967-T967</f>
        <v>0</v>
      </c>
      <c r="X967" s="43" t="n">
        <f aca="false">V967-S967-T967</f>
        <v>0</v>
      </c>
    </row>
    <row r="968" customFormat="false" ht="15.75" hidden="false" customHeight="true" outlineLevel="0" collapsed="false">
      <c r="A968" s="20" t="s">
        <v>29</v>
      </c>
      <c r="B968" s="143" t="s">
        <v>217</v>
      </c>
      <c r="C968" s="6" t="s">
        <v>716</v>
      </c>
      <c r="D968" s="152" t="s">
        <v>47</v>
      </c>
      <c r="E968" s="6" t="n">
        <v>5789883</v>
      </c>
      <c r="F968" s="8" t="n">
        <v>11504330</v>
      </c>
      <c r="G968" s="8" t="n">
        <v>40</v>
      </c>
      <c r="H968" s="145" t="s">
        <v>33</v>
      </c>
      <c r="I968" s="169"/>
      <c r="J968" s="169" t="n">
        <v>22</v>
      </c>
      <c r="K968" s="145" t="n">
        <v>0</v>
      </c>
      <c r="L968" s="8" t="n">
        <v>2022</v>
      </c>
      <c r="M968" s="149" t="n">
        <f aca="false">+G968*0.095</f>
        <v>3.8</v>
      </c>
      <c r="N968" s="149" t="n">
        <f aca="false">+L968-M968</f>
        <v>2018.2</v>
      </c>
      <c r="O968" s="149" t="n">
        <v>1.04</v>
      </c>
      <c r="P968" s="149" t="n">
        <f aca="false">+N968*O968</f>
        <v>2098.928</v>
      </c>
      <c r="Q968" s="149" t="n">
        <v>16</v>
      </c>
      <c r="R968" s="149" t="n">
        <f aca="false">+P968*Q968</f>
        <v>33582.848</v>
      </c>
      <c r="S968" s="149" t="n">
        <f aca="false">+P968*3</f>
        <v>6296.784</v>
      </c>
      <c r="T968" s="149"/>
      <c r="U968" s="149"/>
      <c r="V968" s="6" t="n">
        <f aca="false">+R968+S968+T968</f>
        <v>39879.632</v>
      </c>
      <c r="W968" s="20" t="n">
        <f aca="false">V968-T968</f>
        <v>39879.632</v>
      </c>
      <c r="X968" s="43" t="n">
        <f aca="false">V968-S968-T968</f>
        <v>33582.848</v>
      </c>
      <c r="Y968" s="6" t="s">
        <v>715</v>
      </c>
      <c r="Z968" s="2" t="s">
        <v>49</v>
      </c>
      <c r="AA968" s="20" t="s">
        <v>18</v>
      </c>
    </row>
    <row r="969" customFormat="false" ht="15.75" hidden="false" customHeight="true" outlineLevel="0" collapsed="false">
      <c r="A969" s="20" t="s">
        <v>29</v>
      </c>
      <c r="B969" s="143" t="s">
        <v>217</v>
      </c>
      <c r="C969" s="6" t="s">
        <v>717</v>
      </c>
      <c r="D969" s="152" t="s">
        <v>47</v>
      </c>
      <c r="E969" s="6" t="n">
        <v>5789884</v>
      </c>
      <c r="F969" s="8" t="n">
        <v>11504331</v>
      </c>
      <c r="G969" s="8" t="n">
        <v>19</v>
      </c>
      <c r="H969" s="145" t="s">
        <v>33</v>
      </c>
      <c r="I969" s="169"/>
      <c r="J969" s="169" t="n">
        <v>22</v>
      </c>
      <c r="K969" s="145" t="n">
        <v>0</v>
      </c>
      <c r="L969" s="8" t="n">
        <v>899</v>
      </c>
      <c r="M969" s="149" t="n">
        <f aca="false">+G969*0.095</f>
        <v>1.805</v>
      </c>
      <c r="N969" s="149" t="n">
        <f aca="false">+L969-M969</f>
        <v>897.195</v>
      </c>
      <c r="O969" s="149" t="n">
        <v>1.04</v>
      </c>
      <c r="P969" s="149" t="n">
        <f aca="false">+N969*O969</f>
        <v>933.0828</v>
      </c>
      <c r="Q969" s="149" t="n">
        <v>16</v>
      </c>
      <c r="R969" s="149" t="n">
        <f aca="false">+P969*Q969</f>
        <v>14929.3248</v>
      </c>
      <c r="S969" s="149" t="n">
        <f aca="false">+P969*3</f>
        <v>2799.2484</v>
      </c>
      <c r="T969" s="149"/>
      <c r="U969" s="149"/>
      <c r="V969" s="6" t="n">
        <f aca="false">+R969+S969+T969</f>
        <v>17728.5732</v>
      </c>
      <c r="W969" s="20" t="n">
        <f aca="false">V969-T969</f>
        <v>17728.5732</v>
      </c>
      <c r="X969" s="43" t="n">
        <f aca="false">V969-S969-T969</f>
        <v>14929.3248</v>
      </c>
      <c r="Y969" s="6" t="s">
        <v>715</v>
      </c>
      <c r="Z969" s="2" t="s">
        <v>49</v>
      </c>
      <c r="AA969" s="20" t="s">
        <v>18</v>
      </c>
    </row>
    <row r="970" customFormat="false" ht="15.75" hidden="false" customHeight="true" outlineLevel="0" collapsed="false">
      <c r="A970" s="20" t="s">
        <v>29</v>
      </c>
      <c r="B970" s="143" t="s">
        <v>217</v>
      </c>
      <c r="C970" s="6" t="s">
        <v>718</v>
      </c>
      <c r="D970" s="152" t="s">
        <v>47</v>
      </c>
      <c r="E970" s="6" t="n">
        <v>5789885</v>
      </c>
      <c r="F970" s="8" t="n">
        <v>11504332</v>
      </c>
      <c r="G970" s="8" t="n">
        <v>5</v>
      </c>
      <c r="H970" s="145" t="s">
        <v>33</v>
      </c>
      <c r="I970" s="169"/>
      <c r="J970" s="169" t="n">
        <v>22</v>
      </c>
      <c r="K970" s="145" t="n">
        <v>0</v>
      </c>
      <c r="L970" s="8" t="n">
        <v>249</v>
      </c>
      <c r="M970" s="149" t="n">
        <f aca="false">+G970*0.095</f>
        <v>0.475</v>
      </c>
      <c r="N970" s="149" t="n">
        <f aca="false">+L970-M970</f>
        <v>248.525</v>
      </c>
      <c r="O970" s="149" t="n">
        <v>1.04</v>
      </c>
      <c r="P970" s="149" t="n">
        <f aca="false">+N970*O970</f>
        <v>258.466</v>
      </c>
      <c r="Q970" s="149" t="n">
        <v>16</v>
      </c>
      <c r="R970" s="149" t="n">
        <f aca="false">+P970*Q970</f>
        <v>4135.456</v>
      </c>
      <c r="S970" s="149" t="n">
        <f aca="false">+P970*3</f>
        <v>775.398</v>
      </c>
      <c r="T970" s="149"/>
      <c r="U970" s="149"/>
      <c r="V970" s="6" t="n">
        <f aca="false">+R970+S970+T970</f>
        <v>4910.854</v>
      </c>
      <c r="W970" s="20" t="n">
        <f aca="false">V970-T970</f>
        <v>4910.854</v>
      </c>
      <c r="X970" s="43" t="n">
        <f aca="false">V970-S970-T970</f>
        <v>4135.456</v>
      </c>
      <c r="Y970" s="6" t="s">
        <v>719</v>
      </c>
      <c r="Z970" s="2" t="s">
        <v>49</v>
      </c>
      <c r="AA970" s="20" t="s">
        <v>18</v>
      </c>
    </row>
    <row r="971" customFormat="false" ht="15.75" hidden="false" customHeight="true" outlineLevel="0" collapsed="false">
      <c r="A971" s="20" t="s">
        <v>29</v>
      </c>
      <c r="B971" s="143" t="s">
        <v>217</v>
      </c>
      <c r="C971" s="6" t="s">
        <v>720</v>
      </c>
      <c r="D971" s="152" t="s">
        <v>47</v>
      </c>
      <c r="E971" s="6" t="n">
        <v>5789886</v>
      </c>
      <c r="F971" s="8" t="n">
        <v>11504333</v>
      </c>
      <c r="G971" s="8" t="n">
        <v>3</v>
      </c>
      <c r="H971" s="145" t="s">
        <v>33</v>
      </c>
      <c r="I971" s="169"/>
      <c r="J971" s="169" t="n">
        <v>22</v>
      </c>
      <c r="K971" s="145" t="n">
        <v>0</v>
      </c>
      <c r="L971" s="8" t="n">
        <v>146</v>
      </c>
      <c r="M971" s="149" t="n">
        <f aca="false">+G971*0.095</f>
        <v>0.285</v>
      </c>
      <c r="N971" s="149" t="n">
        <f aca="false">+L971-M971</f>
        <v>145.715</v>
      </c>
      <c r="O971" s="149" t="n">
        <v>1.04</v>
      </c>
      <c r="P971" s="149" t="n">
        <f aca="false">+N971*O971</f>
        <v>151.5436</v>
      </c>
      <c r="Q971" s="149" t="n">
        <v>16</v>
      </c>
      <c r="R971" s="149" t="n">
        <f aca="false">+P971*Q971</f>
        <v>2424.6976</v>
      </c>
      <c r="S971" s="149" t="n">
        <f aca="false">+P971*3</f>
        <v>454.6308</v>
      </c>
      <c r="T971" s="149"/>
      <c r="U971" s="149"/>
      <c r="V971" s="6" t="n">
        <f aca="false">+R971+S971+T971</f>
        <v>2879.3284</v>
      </c>
      <c r="W971" s="20" t="n">
        <f aca="false">V971-T971</f>
        <v>2879.3284</v>
      </c>
      <c r="X971" s="43" t="n">
        <f aca="false">V971-S971-T971</f>
        <v>2424.6976</v>
      </c>
      <c r="Y971" s="6" t="s">
        <v>719</v>
      </c>
      <c r="Z971" s="2" t="s">
        <v>49</v>
      </c>
      <c r="AA971" s="20" t="s">
        <v>18</v>
      </c>
    </row>
    <row r="972" customFormat="false" ht="15.75" hidden="false" customHeight="true" outlineLevel="0" collapsed="false">
      <c r="A972" s="20" t="s">
        <v>29</v>
      </c>
      <c r="B972" s="143" t="s">
        <v>217</v>
      </c>
      <c r="C972" s="6" t="s">
        <v>721</v>
      </c>
      <c r="D972" s="152" t="s">
        <v>47</v>
      </c>
      <c r="E972" s="6" t="n">
        <v>5789887</v>
      </c>
      <c r="F972" s="8" t="n">
        <v>11504334</v>
      </c>
      <c r="G972" s="8" t="n">
        <v>5</v>
      </c>
      <c r="H972" s="145" t="s">
        <v>33</v>
      </c>
      <c r="I972" s="169"/>
      <c r="J972" s="169" t="n">
        <v>22</v>
      </c>
      <c r="K972" s="145" t="n">
        <v>0</v>
      </c>
      <c r="L972" s="8" t="n">
        <v>279</v>
      </c>
      <c r="M972" s="149" t="n">
        <f aca="false">+G972*0.095</f>
        <v>0.475</v>
      </c>
      <c r="N972" s="149" t="n">
        <f aca="false">+L972-M972</f>
        <v>278.525</v>
      </c>
      <c r="O972" s="149" t="n">
        <v>1.04</v>
      </c>
      <c r="P972" s="149" t="n">
        <f aca="false">+N972*O972</f>
        <v>289.666</v>
      </c>
      <c r="Q972" s="149" t="n">
        <v>16</v>
      </c>
      <c r="R972" s="149" t="n">
        <f aca="false">+P972*Q972</f>
        <v>4634.656</v>
      </c>
      <c r="S972" s="149" t="n">
        <f aca="false">+P972*3</f>
        <v>868.998</v>
      </c>
      <c r="T972" s="149"/>
      <c r="U972" s="149"/>
      <c r="V972" s="6" t="n">
        <f aca="false">+R972+S972+T972</f>
        <v>5503.654</v>
      </c>
      <c r="W972" s="20" t="n">
        <f aca="false">V972-T972</f>
        <v>5503.654</v>
      </c>
      <c r="X972" s="43" t="n">
        <f aca="false">V972-S972-T972</f>
        <v>4634.656</v>
      </c>
      <c r="Y972" s="6" t="s">
        <v>719</v>
      </c>
      <c r="Z972" s="2" t="s">
        <v>49</v>
      </c>
      <c r="AA972" s="20" t="s">
        <v>18</v>
      </c>
    </row>
    <row r="973" customFormat="false" ht="15.75" hidden="false" customHeight="true" outlineLevel="0" collapsed="false">
      <c r="A973" s="20" t="s">
        <v>29</v>
      </c>
      <c r="B973" s="143" t="s">
        <v>217</v>
      </c>
      <c r="C973" s="6" t="s">
        <v>722</v>
      </c>
      <c r="D973" s="152" t="s">
        <v>47</v>
      </c>
      <c r="E973" s="6" t="n">
        <v>5789888</v>
      </c>
      <c r="F973" s="8" t="n">
        <v>11504335</v>
      </c>
      <c r="G973" s="8" t="n">
        <v>8</v>
      </c>
      <c r="H973" s="145" t="s">
        <v>33</v>
      </c>
      <c r="I973" s="169"/>
      <c r="J973" s="169" t="n">
        <v>22</v>
      </c>
      <c r="K973" s="145" t="n">
        <v>0</v>
      </c>
      <c r="L973" s="8" t="n">
        <v>370</v>
      </c>
      <c r="M973" s="149" t="n">
        <f aca="false">+G973*0.095</f>
        <v>0.76</v>
      </c>
      <c r="N973" s="149" t="n">
        <f aca="false">+L973-M973</f>
        <v>369.24</v>
      </c>
      <c r="O973" s="149" t="n">
        <v>1.04</v>
      </c>
      <c r="P973" s="149" t="n">
        <f aca="false">+N973*O973</f>
        <v>384.0096</v>
      </c>
      <c r="Q973" s="149" t="n">
        <v>16</v>
      </c>
      <c r="R973" s="149" t="n">
        <f aca="false">+P973*Q973</f>
        <v>6144.1536</v>
      </c>
      <c r="S973" s="149" t="n">
        <f aca="false">+P973*3</f>
        <v>1152.0288</v>
      </c>
      <c r="T973" s="149"/>
      <c r="U973" s="149"/>
      <c r="V973" s="6" t="n">
        <f aca="false">+R973+S973+T973</f>
        <v>7296.1824</v>
      </c>
      <c r="W973" s="20" t="n">
        <f aca="false">V973-T973</f>
        <v>7296.1824</v>
      </c>
      <c r="X973" s="43" t="n">
        <f aca="false">V973-S973-T973</f>
        <v>6144.1536</v>
      </c>
      <c r="Y973" s="6" t="s">
        <v>719</v>
      </c>
      <c r="Z973" s="2" t="s">
        <v>49</v>
      </c>
      <c r="AA973" s="20" t="s">
        <v>18</v>
      </c>
    </row>
    <row r="974" customFormat="false" ht="15.75" hidden="false" customHeight="true" outlineLevel="0" collapsed="false">
      <c r="A974" s="20" t="s">
        <v>29</v>
      </c>
      <c r="B974" s="143" t="s">
        <v>217</v>
      </c>
      <c r="C974" s="6" t="s">
        <v>723</v>
      </c>
      <c r="D974" s="152" t="s">
        <v>47</v>
      </c>
      <c r="E974" s="6" t="n">
        <v>5789889</v>
      </c>
      <c r="F974" s="8" t="n">
        <v>11504336</v>
      </c>
      <c r="G974" s="8" t="n">
        <v>60</v>
      </c>
      <c r="H974" s="145" t="s">
        <v>33</v>
      </c>
      <c r="I974" s="169"/>
      <c r="J974" s="169" t="n">
        <v>22</v>
      </c>
      <c r="K974" s="145" t="n">
        <v>0</v>
      </c>
      <c r="L974" s="8" t="n">
        <v>3096</v>
      </c>
      <c r="M974" s="149" t="n">
        <f aca="false">+G974*0.095</f>
        <v>5.7</v>
      </c>
      <c r="N974" s="149" t="n">
        <f aca="false">+L974-M974</f>
        <v>3090.3</v>
      </c>
      <c r="O974" s="149" t="n">
        <v>1.04</v>
      </c>
      <c r="P974" s="149" t="n">
        <f aca="false">+N974*O974</f>
        <v>3213.912</v>
      </c>
      <c r="Q974" s="149" t="n">
        <v>16</v>
      </c>
      <c r="R974" s="149" t="n">
        <f aca="false">+P974*Q974</f>
        <v>51422.592</v>
      </c>
      <c r="S974" s="149" t="n">
        <f aca="false">+P974*3</f>
        <v>9641.736</v>
      </c>
      <c r="T974" s="149"/>
      <c r="U974" s="149"/>
      <c r="V974" s="6" t="n">
        <f aca="false">+R974+S974+T974</f>
        <v>61064.328</v>
      </c>
      <c r="W974" s="20" t="n">
        <f aca="false">V974-T974</f>
        <v>61064.328</v>
      </c>
      <c r="X974" s="43" t="n">
        <f aca="false">V974-S974-T974</f>
        <v>51422.592</v>
      </c>
      <c r="Y974" s="6" t="s">
        <v>719</v>
      </c>
      <c r="Z974" s="2" t="s">
        <v>49</v>
      </c>
      <c r="AA974" s="20" t="s">
        <v>18</v>
      </c>
    </row>
    <row r="975" customFormat="false" ht="15.75" hidden="false" customHeight="true" outlineLevel="0" collapsed="false">
      <c r="A975" s="20" t="s">
        <v>29</v>
      </c>
      <c r="B975" s="143" t="s">
        <v>217</v>
      </c>
      <c r="C975" s="6" t="s">
        <v>54</v>
      </c>
      <c r="D975" s="152" t="s">
        <v>47</v>
      </c>
      <c r="E975" s="6" t="n">
        <v>5789890</v>
      </c>
      <c r="F975" s="8" t="n">
        <v>11504337</v>
      </c>
      <c r="G975" s="8" t="n">
        <v>6</v>
      </c>
      <c r="H975" s="145" t="s">
        <v>33</v>
      </c>
      <c r="I975" s="8"/>
      <c r="J975" s="8" t="n">
        <v>22.3</v>
      </c>
      <c r="K975" s="145" t="n">
        <v>0</v>
      </c>
      <c r="L975" s="8" t="n">
        <v>316</v>
      </c>
      <c r="M975" s="149" t="n">
        <f aca="false">+G975*0.095</f>
        <v>0.57</v>
      </c>
      <c r="N975" s="149" t="n">
        <f aca="false">+L975-M975</f>
        <v>315.43</v>
      </c>
      <c r="O975" s="149" t="n">
        <v>1.036</v>
      </c>
      <c r="P975" s="149" t="n">
        <f aca="false">+N975*O975</f>
        <v>326.78548</v>
      </c>
      <c r="Q975" s="149" t="n">
        <v>16</v>
      </c>
      <c r="R975" s="149" t="n">
        <f aca="false">+P975*Q975</f>
        <v>5228.56768</v>
      </c>
      <c r="S975" s="149" t="n">
        <f aca="false">+P975*3</f>
        <v>980.35644</v>
      </c>
      <c r="T975" s="149"/>
      <c r="U975" s="149"/>
      <c r="V975" s="6" t="n">
        <f aca="false">+R975+S975+T975</f>
        <v>6208.92412</v>
      </c>
      <c r="W975" s="20" t="n">
        <f aca="false">V975-T975</f>
        <v>6208.92412</v>
      </c>
      <c r="X975" s="43" t="n">
        <f aca="false">V975-S975-T975</f>
        <v>5228.56768</v>
      </c>
      <c r="Y975" s="6" t="s">
        <v>719</v>
      </c>
      <c r="Z975" s="2" t="s">
        <v>49</v>
      </c>
      <c r="AA975" s="20" t="s">
        <v>18</v>
      </c>
    </row>
    <row r="976" customFormat="false" ht="15.75" hidden="false" customHeight="true" outlineLevel="0" collapsed="false">
      <c r="A976" s="20" t="s">
        <v>29</v>
      </c>
      <c r="B976" s="143" t="s">
        <v>217</v>
      </c>
      <c r="C976" s="6" t="s">
        <v>724</v>
      </c>
      <c r="D976" s="152" t="s">
        <v>47</v>
      </c>
      <c r="E976" s="6" t="n">
        <v>5789891</v>
      </c>
      <c r="F976" s="8" t="n">
        <v>11504338</v>
      </c>
      <c r="G976" s="8" t="n">
        <v>16</v>
      </c>
      <c r="H976" s="145" t="s">
        <v>33</v>
      </c>
      <c r="I976" s="8"/>
      <c r="J976" s="8" t="n">
        <v>22.2</v>
      </c>
      <c r="K976" s="145" t="n">
        <v>0</v>
      </c>
      <c r="L976" s="8" t="n">
        <v>800</v>
      </c>
      <c r="M976" s="149" t="n">
        <f aca="false">+G976*0.095</f>
        <v>1.52</v>
      </c>
      <c r="N976" s="149" t="n">
        <f aca="false">+L976-M976</f>
        <v>798.48</v>
      </c>
      <c r="O976" s="149" t="n">
        <v>1.037</v>
      </c>
      <c r="P976" s="149" t="n">
        <f aca="false">+N976*O976</f>
        <v>828.02376</v>
      </c>
      <c r="Q976" s="149" t="n">
        <v>16</v>
      </c>
      <c r="R976" s="149" t="n">
        <f aca="false">+P976*Q976</f>
        <v>13248.38016</v>
      </c>
      <c r="S976" s="149" t="n">
        <f aca="false">+P976*3</f>
        <v>2484.07128</v>
      </c>
      <c r="T976" s="149"/>
      <c r="U976" s="149"/>
      <c r="V976" s="6" t="n">
        <f aca="false">+R976+S976+T976</f>
        <v>15732.45144</v>
      </c>
      <c r="W976" s="20" t="n">
        <f aca="false">V976-T976</f>
        <v>15732.45144</v>
      </c>
      <c r="X976" s="43" t="n">
        <f aca="false">V976-S976-T976</f>
        <v>13248.38016</v>
      </c>
      <c r="Y976" s="6" t="s">
        <v>725</v>
      </c>
      <c r="Z976" s="2" t="s">
        <v>49</v>
      </c>
      <c r="AA976" s="20" t="s">
        <v>18</v>
      </c>
    </row>
    <row r="977" customFormat="false" ht="15.75" hidden="false" customHeight="true" outlineLevel="0" collapsed="false">
      <c r="A977" s="20" t="s">
        <v>29</v>
      </c>
      <c r="B977" s="143" t="s">
        <v>217</v>
      </c>
      <c r="C977" s="6" t="s">
        <v>726</v>
      </c>
      <c r="D977" s="152" t="s">
        <v>47</v>
      </c>
      <c r="E977" s="6" t="n">
        <v>5789892</v>
      </c>
      <c r="F977" s="8" t="n">
        <v>11504339</v>
      </c>
      <c r="G977" s="8" t="n">
        <v>54</v>
      </c>
      <c r="H977" s="145" t="s">
        <v>33</v>
      </c>
      <c r="I977" s="169"/>
      <c r="J977" s="169" t="n">
        <v>22</v>
      </c>
      <c r="K977" s="145" t="n">
        <v>0</v>
      </c>
      <c r="L977" s="8" t="n">
        <v>2648</v>
      </c>
      <c r="M977" s="149" t="n">
        <f aca="false">+G977*0.095</f>
        <v>5.13</v>
      </c>
      <c r="N977" s="149" t="n">
        <f aca="false">+L977-M977</f>
        <v>2642.87</v>
      </c>
      <c r="O977" s="149" t="n">
        <v>1.04</v>
      </c>
      <c r="P977" s="149" t="n">
        <f aca="false">+N977*O977</f>
        <v>2748.5848</v>
      </c>
      <c r="Q977" s="149" t="n">
        <v>16</v>
      </c>
      <c r="R977" s="149" t="n">
        <f aca="false">+P977*Q977</f>
        <v>43977.3568</v>
      </c>
      <c r="S977" s="149" t="n">
        <f aca="false">+P977*3</f>
        <v>8245.7544</v>
      </c>
      <c r="T977" s="149"/>
      <c r="U977" s="149"/>
      <c r="V977" s="6" t="n">
        <f aca="false">+R977+S977+T977</f>
        <v>52223.1112</v>
      </c>
      <c r="W977" s="20" t="n">
        <f aca="false">V977-T977</f>
        <v>52223.1112</v>
      </c>
      <c r="X977" s="43" t="n">
        <f aca="false">V977-S977-T977</f>
        <v>43977.3568</v>
      </c>
      <c r="Y977" s="6" t="s">
        <v>727</v>
      </c>
      <c r="Z977" s="2" t="s">
        <v>49</v>
      </c>
      <c r="AA977" s="20" t="s">
        <v>18</v>
      </c>
    </row>
    <row r="978" customFormat="false" ht="15.75" hidden="false" customHeight="true" outlineLevel="0" collapsed="false">
      <c r="A978" s="20" t="s">
        <v>29</v>
      </c>
      <c r="B978" s="143" t="s">
        <v>217</v>
      </c>
      <c r="C978" s="6" t="s">
        <v>62</v>
      </c>
      <c r="D978" s="152" t="s">
        <v>47</v>
      </c>
      <c r="E978" s="6" t="n">
        <v>5789893</v>
      </c>
      <c r="F978" s="8" t="n">
        <v>11504340</v>
      </c>
      <c r="G978" s="8" t="n">
        <v>31</v>
      </c>
      <c r="H978" s="145" t="s">
        <v>33</v>
      </c>
      <c r="I978" s="169"/>
      <c r="J978" s="169" t="n">
        <v>22</v>
      </c>
      <c r="K978" s="145" t="n">
        <v>0</v>
      </c>
      <c r="L978" s="8" t="n">
        <v>1522</v>
      </c>
      <c r="M978" s="149" t="n">
        <f aca="false">+G978*0.095</f>
        <v>2.945</v>
      </c>
      <c r="N978" s="149" t="n">
        <f aca="false">+L978-M978</f>
        <v>1519.055</v>
      </c>
      <c r="O978" s="149" t="n">
        <v>1.04</v>
      </c>
      <c r="P978" s="149" t="n">
        <f aca="false">+N978*O978</f>
        <v>1579.8172</v>
      </c>
      <c r="Q978" s="149" t="n">
        <v>16</v>
      </c>
      <c r="R978" s="149" t="n">
        <f aca="false">+P978*Q978</f>
        <v>25277.0752</v>
      </c>
      <c r="S978" s="149" t="n">
        <f aca="false">+P978*3</f>
        <v>4739.4516</v>
      </c>
      <c r="T978" s="149"/>
      <c r="U978" s="149"/>
      <c r="V978" s="6" t="n">
        <f aca="false">+R978+S978+T978</f>
        <v>30016.5268</v>
      </c>
      <c r="W978" s="20" t="n">
        <f aca="false">V978-T978</f>
        <v>30016.5268</v>
      </c>
      <c r="X978" s="43" t="n">
        <f aca="false">V978-S978-T978</f>
        <v>25277.0752</v>
      </c>
      <c r="Y978" s="6" t="s">
        <v>728</v>
      </c>
      <c r="Z978" s="2" t="s">
        <v>49</v>
      </c>
      <c r="AA978" s="20" t="s">
        <v>18</v>
      </c>
    </row>
    <row r="979" customFormat="false" ht="15.75" hidden="false" customHeight="true" outlineLevel="0" collapsed="false">
      <c r="A979" s="20" t="s">
        <v>29</v>
      </c>
      <c r="B979" s="143" t="s">
        <v>217</v>
      </c>
      <c r="C979" s="6" t="s">
        <v>729</v>
      </c>
      <c r="D979" s="152" t="s">
        <v>47</v>
      </c>
      <c r="E979" s="6" t="n">
        <v>5789894</v>
      </c>
      <c r="F979" s="8" t="n">
        <v>11504341</v>
      </c>
      <c r="G979" s="8" t="n">
        <v>53</v>
      </c>
      <c r="H979" s="145" t="s">
        <v>33</v>
      </c>
      <c r="I979" s="169"/>
      <c r="J979" s="169" t="n">
        <v>22</v>
      </c>
      <c r="K979" s="145" t="n">
        <v>0</v>
      </c>
      <c r="L979" s="8" t="n">
        <v>2777</v>
      </c>
      <c r="M979" s="149" t="n">
        <f aca="false">+G979*0.095</f>
        <v>5.035</v>
      </c>
      <c r="N979" s="149" t="n">
        <f aca="false">+L979-M979</f>
        <v>2771.965</v>
      </c>
      <c r="O979" s="149" t="n">
        <v>1.04</v>
      </c>
      <c r="P979" s="149" t="n">
        <f aca="false">+N979*O979</f>
        <v>2882.8436</v>
      </c>
      <c r="Q979" s="149" t="n">
        <v>16</v>
      </c>
      <c r="R979" s="149" t="n">
        <f aca="false">+P979*Q979</f>
        <v>46125.4976</v>
      </c>
      <c r="S979" s="149" t="n">
        <f aca="false">+P979*3</f>
        <v>8648.5308</v>
      </c>
      <c r="T979" s="149"/>
      <c r="U979" s="149"/>
      <c r="V979" s="6" t="n">
        <f aca="false">+R979+S979+T979</f>
        <v>54774.0284</v>
      </c>
      <c r="W979" s="20" t="n">
        <f aca="false">V979-T979</f>
        <v>54774.0284</v>
      </c>
      <c r="X979" s="43" t="n">
        <f aca="false">V979-S979-T979</f>
        <v>46125.4976</v>
      </c>
      <c r="Y979" s="6" t="s">
        <v>730</v>
      </c>
      <c r="Z979" s="2" t="s">
        <v>49</v>
      </c>
      <c r="AA979" s="20" t="s">
        <v>18</v>
      </c>
    </row>
    <row r="980" customFormat="false" ht="15.75" hidden="false" customHeight="true" outlineLevel="0" collapsed="false">
      <c r="A980" s="20" t="s">
        <v>329</v>
      </c>
      <c r="B980" s="143" t="s">
        <v>218</v>
      </c>
      <c r="C980" s="150"/>
      <c r="D980" s="146" t="s">
        <v>328</v>
      </c>
      <c r="E980" s="151" t="n">
        <v>5788748</v>
      </c>
      <c r="F980" s="152"/>
      <c r="G980" s="151" t="n">
        <v>37</v>
      </c>
      <c r="H980" s="145" t="s">
        <v>33</v>
      </c>
      <c r="I980" s="152"/>
      <c r="J980" s="151" t="n">
        <v>22</v>
      </c>
      <c r="K980" s="145" t="n">
        <v>0</v>
      </c>
      <c r="L980" s="153" t="n">
        <v>1741</v>
      </c>
      <c r="M980" s="150" t="n">
        <f aca="false">G980*0.095</f>
        <v>3.515</v>
      </c>
      <c r="N980" s="153" t="n">
        <f aca="false">L980-M980</f>
        <v>1737.485</v>
      </c>
      <c r="O980" s="152" t="n">
        <v>1.04</v>
      </c>
      <c r="P980" s="153" t="n">
        <f aca="false">N980*O980</f>
        <v>1806.9844</v>
      </c>
      <c r="Q980" s="150" t="n">
        <v>16</v>
      </c>
      <c r="R980" s="153" t="n">
        <f aca="false">P980*Q980</f>
        <v>28911.7504</v>
      </c>
      <c r="S980" s="154" t="n">
        <f aca="false">P980*3</f>
        <v>5420.9532</v>
      </c>
      <c r="T980" s="153"/>
      <c r="U980" s="154"/>
      <c r="V980" s="156" t="n">
        <v>34332.69</v>
      </c>
      <c r="W980" s="20" t="n">
        <f aca="false">V980-T980</f>
        <v>34332.69</v>
      </c>
      <c r="X980" s="43" t="n">
        <f aca="false">V980-S980-T980</f>
        <v>28911.7368</v>
      </c>
      <c r="Y980" s="152" t="s">
        <v>328</v>
      </c>
      <c r="Z980" s="20" t="s">
        <v>35</v>
      </c>
      <c r="AA980" s="20" t="s">
        <v>18</v>
      </c>
      <c r="AB980" s="2"/>
      <c r="AC980" s="2"/>
    </row>
    <row r="981" customFormat="false" ht="15.75" hidden="false" customHeight="true" outlineLevel="0" collapsed="false">
      <c r="A981" s="20" t="s">
        <v>329</v>
      </c>
      <c r="B981" s="143" t="s">
        <v>218</v>
      </c>
      <c r="C981" s="150"/>
      <c r="D981" s="9" t="s">
        <v>312</v>
      </c>
      <c r="E981" s="151" t="n">
        <v>5788749</v>
      </c>
      <c r="F981" s="152"/>
      <c r="G981" s="151" t="n">
        <v>20</v>
      </c>
      <c r="H981" s="145" t="s">
        <v>33</v>
      </c>
      <c r="I981" s="152"/>
      <c r="J981" s="151" t="n">
        <v>25</v>
      </c>
      <c r="K981" s="145" t="n">
        <v>0</v>
      </c>
      <c r="L981" s="153" t="n">
        <v>882</v>
      </c>
      <c r="M981" s="150" t="n">
        <f aca="false">G981*0.095</f>
        <v>1.9</v>
      </c>
      <c r="N981" s="153" t="n">
        <f aca="false">L981-M981</f>
        <v>880.1</v>
      </c>
      <c r="O981" s="152" t="n">
        <v>1</v>
      </c>
      <c r="P981" s="153" t="n">
        <f aca="false">N981*O981</f>
        <v>880.1</v>
      </c>
      <c r="Q981" s="150" t="n">
        <v>16</v>
      </c>
      <c r="R981" s="153" t="n">
        <f aca="false">P981*Q981</f>
        <v>14081.6</v>
      </c>
      <c r="S981" s="154" t="n">
        <f aca="false">P981*3</f>
        <v>2640.3</v>
      </c>
      <c r="T981" s="153" t="n">
        <f aca="false">P981*2</f>
        <v>1760.2</v>
      </c>
      <c r="U981" s="154"/>
      <c r="V981" s="156" t="n">
        <v>18482.1</v>
      </c>
      <c r="W981" s="20" t="n">
        <f aca="false">V981-T981</f>
        <v>16721.9</v>
      </c>
      <c r="X981" s="43" t="n">
        <f aca="false">V981-S981-T981</f>
        <v>14081.6</v>
      </c>
      <c r="Y981" s="152" t="s">
        <v>313</v>
      </c>
      <c r="Z981" s="20" t="s">
        <v>35</v>
      </c>
      <c r="AA981" s="20" t="s">
        <v>18</v>
      </c>
      <c r="AB981" s="2"/>
      <c r="AC981" s="2"/>
    </row>
    <row r="982" customFormat="false" ht="15.75" hidden="false" customHeight="true" outlineLevel="0" collapsed="false">
      <c r="A982" s="20" t="s">
        <v>329</v>
      </c>
      <c r="B982" s="143" t="s">
        <v>218</v>
      </c>
      <c r="C982" s="150"/>
      <c r="D982" s="9" t="s">
        <v>312</v>
      </c>
      <c r="E982" s="151" t="n">
        <v>5788750</v>
      </c>
      <c r="F982" s="152"/>
      <c r="G982" s="151" t="n">
        <v>20</v>
      </c>
      <c r="H982" s="145" t="s">
        <v>33</v>
      </c>
      <c r="I982" s="152"/>
      <c r="J982" s="151" t="n">
        <v>25</v>
      </c>
      <c r="K982" s="145" t="n">
        <v>0</v>
      </c>
      <c r="L982" s="153" t="n">
        <v>876</v>
      </c>
      <c r="M982" s="150" t="n">
        <f aca="false">G982*0.095</f>
        <v>1.9</v>
      </c>
      <c r="N982" s="153" t="n">
        <f aca="false">L982-M982</f>
        <v>874.1</v>
      </c>
      <c r="O982" s="152" t="n">
        <v>1</v>
      </c>
      <c r="P982" s="153" t="n">
        <f aca="false">N982*O982</f>
        <v>874.1</v>
      </c>
      <c r="Q982" s="150" t="n">
        <v>16</v>
      </c>
      <c r="R982" s="153" t="n">
        <f aca="false">P982*Q982</f>
        <v>13985.6</v>
      </c>
      <c r="S982" s="154" t="n">
        <f aca="false">P982*3</f>
        <v>2622.3</v>
      </c>
      <c r="T982" s="153" t="n">
        <f aca="false">P982*2</f>
        <v>1748.2</v>
      </c>
      <c r="U982" s="154"/>
      <c r="V982" s="156" t="n">
        <v>18356.1</v>
      </c>
      <c r="W982" s="20" t="n">
        <f aca="false">V982-T982</f>
        <v>16607.9</v>
      </c>
      <c r="X982" s="43" t="n">
        <f aca="false">V982-S982-T982</f>
        <v>13985.6</v>
      </c>
      <c r="Y982" s="152" t="s">
        <v>313</v>
      </c>
      <c r="Z982" s="20" t="s">
        <v>35</v>
      </c>
      <c r="AA982" s="20" t="s">
        <v>18</v>
      </c>
      <c r="AB982" s="2"/>
      <c r="AC982" s="2"/>
    </row>
    <row r="983" customFormat="false" ht="15.75" hidden="false" customHeight="true" outlineLevel="0" collapsed="false">
      <c r="A983" s="20" t="s">
        <v>329</v>
      </c>
      <c r="B983" s="143" t="s">
        <v>218</v>
      </c>
      <c r="C983" s="150"/>
      <c r="D983" s="9" t="s">
        <v>312</v>
      </c>
      <c r="E983" s="151" t="n">
        <v>5788751</v>
      </c>
      <c r="F983" s="152"/>
      <c r="G983" s="151" t="n">
        <v>20</v>
      </c>
      <c r="H983" s="145" t="s">
        <v>33</v>
      </c>
      <c r="I983" s="152"/>
      <c r="J983" s="151" t="n">
        <v>25</v>
      </c>
      <c r="K983" s="145" t="n">
        <v>0</v>
      </c>
      <c r="L983" s="153" t="n">
        <v>915</v>
      </c>
      <c r="M983" s="150" t="n">
        <f aca="false">G983*0.095</f>
        <v>1.9</v>
      </c>
      <c r="N983" s="153" t="n">
        <f aca="false">L983-M983</f>
        <v>913.1</v>
      </c>
      <c r="O983" s="152" t="n">
        <v>1</v>
      </c>
      <c r="P983" s="153" t="n">
        <f aca="false">N983*O983</f>
        <v>913.1</v>
      </c>
      <c r="Q983" s="150" t="n">
        <v>16</v>
      </c>
      <c r="R983" s="153" t="n">
        <f aca="false">P983*Q983</f>
        <v>14609.6</v>
      </c>
      <c r="S983" s="154" t="n">
        <f aca="false">P983*3</f>
        <v>2739.3</v>
      </c>
      <c r="T983" s="153" t="n">
        <f aca="false">P983*2</f>
        <v>1826.2</v>
      </c>
      <c r="U983" s="154"/>
      <c r="V983" s="156" t="n">
        <v>19175.1</v>
      </c>
      <c r="W983" s="20" t="n">
        <f aca="false">V983-T983</f>
        <v>17348.9</v>
      </c>
      <c r="X983" s="43" t="n">
        <f aca="false">V983-S983-T983</f>
        <v>14609.6</v>
      </c>
      <c r="Y983" s="152" t="s">
        <v>313</v>
      </c>
      <c r="Z983" s="20" t="s">
        <v>35</v>
      </c>
      <c r="AA983" s="20" t="s">
        <v>18</v>
      </c>
      <c r="AB983" s="2"/>
      <c r="AC983" s="2"/>
    </row>
    <row r="984" customFormat="false" ht="15.75" hidden="false" customHeight="true" outlineLevel="0" collapsed="false">
      <c r="A984" s="20" t="s">
        <v>329</v>
      </c>
      <c r="B984" s="143" t="s">
        <v>218</v>
      </c>
      <c r="C984" s="150"/>
      <c r="D984" s="9" t="s">
        <v>312</v>
      </c>
      <c r="E984" s="151" t="n">
        <v>5788752</v>
      </c>
      <c r="F984" s="152"/>
      <c r="G984" s="151" t="n">
        <v>20</v>
      </c>
      <c r="H984" s="145" t="s">
        <v>33</v>
      </c>
      <c r="I984" s="152"/>
      <c r="J984" s="151" t="n">
        <v>25</v>
      </c>
      <c r="K984" s="145" t="n">
        <v>0</v>
      </c>
      <c r="L984" s="153" t="n">
        <v>880</v>
      </c>
      <c r="M984" s="150" t="n">
        <f aca="false">G984*0.095</f>
        <v>1.9</v>
      </c>
      <c r="N984" s="153" t="n">
        <f aca="false">L984-M984</f>
        <v>878.1</v>
      </c>
      <c r="O984" s="152" t="n">
        <v>1</v>
      </c>
      <c r="P984" s="153" t="n">
        <f aca="false">N984*O984</f>
        <v>878.1</v>
      </c>
      <c r="Q984" s="150" t="n">
        <v>16</v>
      </c>
      <c r="R984" s="153" t="n">
        <f aca="false">P984*Q984</f>
        <v>14049.6</v>
      </c>
      <c r="S984" s="154" t="n">
        <f aca="false">P984*3</f>
        <v>2634.3</v>
      </c>
      <c r="T984" s="153" t="n">
        <f aca="false">P984*2</f>
        <v>1756.2</v>
      </c>
      <c r="U984" s="154"/>
      <c r="V984" s="156" t="n">
        <v>18440.1</v>
      </c>
      <c r="W984" s="20" t="n">
        <f aca="false">V984-T984</f>
        <v>16683.9</v>
      </c>
      <c r="X984" s="43" t="n">
        <f aca="false">V984-S984-T984</f>
        <v>14049.6</v>
      </c>
      <c r="Y984" s="152" t="s">
        <v>313</v>
      </c>
      <c r="Z984" s="20" t="s">
        <v>35</v>
      </c>
      <c r="AA984" s="20" t="s">
        <v>18</v>
      </c>
      <c r="AB984" s="2"/>
      <c r="AC984" s="2"/>
    </row>
    <row r="985" customFormat="false" ht="15.75" hidden="false" customHeight="true" outlineLevel="0" collapsed="false">
      <c r="A985" s="20" t="s">
        <v>329</v>
      </c>
      <c r="B985" s="143" t="s">
        <v>218</v>
      </c>
      <c r="C985" s="150"/>
      <c r="D985" s="9" t="s">
        <v>312</v>
      </c>
      <c r="E985" s="151" t="n">
        <v>5788753</v>
      </c>
      <c r="F985" s="152"/>
      <c r="G985" s="151" t="n">
        <v>20</v>
      </c>
      <c r="H985" s="145" t="s">
        <v>33</v>
      </c>
      <c r="I985" s="152"/>
      <c r="J985" s="151" t="n">
        <v>25</v>
      </c>
      <c r="K985" s="145" t="n">
        <v>0</v>
      </c>
      <c r="L985" s="153" t="n">
        <v>902</v>
      </c>
      <c r="M985" s="150" t="n">
        <f aca="false">G985*0.095</f>
        <v>1.9</v>
      </c>
      <c r="N985" s="153" t="n">
        <f aca="false">L985-M985</f>
        <v>900.1</v>
      </c>
      <c r="O985" s="152" t="n">
        <v>1</v>
      </c>
      <c r="P985" s="153" t="n">
        <f aca="false">N985*O985</f>
        <v>900.1</v>
      </c>
      <c r="Q985" s="150" t="n">
        <v>16</v>
      </c>
      <c r="R985" s="153" t="n">
        <f aca="false">P985*Q985</f>
        <v>14401.6</v>
      </c>
      <c r="S985" s="154" t="n">
        <f aca="false">P985*3</f>
        <v>2700.3</v>
      </c>
      <c r="T985" s="153" t="n">
        <f aca="false">P985*2</f>
        <v>1800.2</v>
      </c>
      <c r="U985" s="154"/>
      <c r="V985" s="156" t="n">
        <v>18902.1</v>
      </c>
      <c r="W985" s="20" t="n">
        <f aca="false">V985-T985</f>
        <v>17101.9</v>
      </c>
      <c r="X985" s="43" t="n">
        <f aca="false">V985-S985-T985</f>
        <v>14401.6</v>
      </c>
      <c r="Y985" s="152" t="s">
        <v>313</v>
      </c>
      <c r="Z985" s="20" t="s">
        <v>35</v>
      </c>
      <c r="AA985" s="20" t="s">
        <v>18</v>
      </c>
      <c r="AB985" s="2"/>
      <c r="AC985" s="2"/>
    </row>
    <row r="986" customFormat="false" ht="15.75" hidden="false" customHeight="true" outlineLevel="0" collapsed="false">
      <c r="A986" s="20" t="s">
        <v>329</v>
      </c>
      <c r="B986" s="143" t="s">
        <v>218</v>
      </c>
      <c r="C986" s="150"/>
      <c r="D986" s="9" t="s">
        <v>312</v>
      </c>
      <c r="E986" s="151" t="n">
        <v>5788754</v>
      </c>
      <c r="F986" s="152"/>
      <c r="G986" s="151" t="n">
        <v>15</v>
      </c>
      <c r="H986" s="145" t="s">
        <v>33</v>
      </c>
      <c r="I986" s="152"/>
      <c r="J986" s="151" t="n">
        <v>25</v>
      </c>
      <c r="K986" s="145" t="n">
        <v>0</v>
      </c>
      <c r="L986" s="153" t="n">
        <v>652</v>
      </c>
      <c r="M986" s="150" t="n">
        <f aca="false">G986*0.095</f>
        <v>1.425</v>
      </c>
      <c r="N986" s="153" t="n">
        <f aca="false">L986-M986</f>
        <v>650.575</v>
      </c>
      <c r="O986" s="152" t="n">
        <v>1</v>
      </c>
      <c r="P986" s="153" t="n">
        <f aca="false">N986*O986</f>
        <v>650.575</v>
      </c>
      <c r="Q986" s="150" t="n">
        <v>16</v>
      </c>
      <c r="R986" s="153" t="n">
        <f aca="false">P986*Q986</f>
        <v>10409.2</v>
      </c>
      <c r="S986" s="154" t="n">
        <f aca="false">P986*3</f>
        <v>1951.725</v>
      </c>
      <c r="T986" s="153" t="n">
        <f aca="false">P986*2</f>
        <v>1301.15</v>
      </c>
      <c r="U986" s="154"/>
      <c r="V986" s="156" t="n">
        <v>13662.08</v>
      </c>
      <c r="W986" s="20" t="n">
        <f aca="false">V986-T986</f>
        <v>12360.93</v>
      </c>
      <c r="X986" s="43" t="n">
        <f aca="false">V986-S986-T986</f>
        <v>10409.205</v>
      </c>
      <c r="Y986" s="152" t="s">
        <v>313</v>
      </c>
      <c r="Z986" s="20" t="s">
        <v>35</v>
      </c>
      <c r="AA986" s="20" t="s">
        <v>18</v>
      </c>
      <c r="AB986" s="2"/>
      <c r="AC986" s="2"/>
    </row>
    <row r="987" customFormat="false" ht="15.75" hidden="false" customHeight="true" outlineLevel="0" collapsed="false">
      <c r="A987" s="20" t="s">
        <v>329</v>
      </c>
      <c r="B987" s="143" t="s">
        <v>218</v>
      </c>
      <c r="C987" s="150"/>
      <c r="D987" s="9" t="s">
        <v>312</v>
      </c>
      <c r="E987" s="151" t="n">
        <v>5788755</v>
      </c>
      <c r="F987" s="152"/>
      <c r="G987" s="151" t="n">
        <v>20</v>
      </c>
      <c r="H987" s="145" t="s">
        <v>33</v>
      </c>
      <c r="I987" s="152"/>
      <c r="J987" s="151" t="n">
        <v>25</v>
      </c>
      <c r="K987" s="145" t="n">
        <v>0</v>
      </c>
      <c r="L987" s="153" t="n">
        <v>821</v>
      </c>
      <c r="M987" s="150" t="n">
        <f aca="false">G987*0.095</f>
        <v>1.9</v>
      </c>
      <c r="N987" s="153" t="n">
        <f aca="false">L987-M987</f>
        <v>819.1</v>
      </c>
      <c r="O987" s="152" t="n">
        <v>1</v>
      </c>
      <c r="P987" s="153" t="n">
        <f aca="false">N987*O987</f>
        <v>819.1</v>
      </c>
      <c r="Q987" s="150" t="n">
        <v>16</v>
      </c>
      <c r="R987" s="153" t="n">
        <f aca="false">P987*Q987</f>
        <v>13105.6</v>
      </c>
      <c r="S987" s="154" t="n">
        <f aca="false">P987*3</f>
        <v>2457.3</v>
      </c>
      <c r="T987" s="153" t="n">
        <f aca="false">P987*2</f>
        <v>1638.2</v>
      </c>
      <c r="U987" s="154"/>
      <c r="V987" s="156" t="n">
        <v>17201.1</v>
      </c>
      <c r="W987" s="20" t="n">
        <f aca="false">V987-T987</f>
        <v>15562.9</v>
      </c>
      <c r="X987" s="43" t="n">
        <f aca="false">V987-S987-T987</f>
        <v>13105.6</v>
      </c>
      <c r="Y987" s="152" t="s">
        <v>313</v>
      </c>
      <c r="Z987" s="20" t="s">
        <v>35</v>
      </c>
      <c r="AA987" s="20" t="s">
        <v>18</v>
      </c>
      <c r="AB987" s="2"/>
      <c r="AC987" s="2"/>
    </row>
    <row r="988" customFormat="false" ht="15.75" hidden="false" customHeight="true" outlineLevel="0" collapsed="false">
      <c r="A988" s="20" t="s">
        <v>329</v>
      </c>
      <c r="B988" s="143" t="s">
        <v>218</v>
      </c>
      <c r="C988" s="150"/>
      <c r="D988" s="9" t="s">
        <v>312</v>
      </c>
      <c r="E988" s="151" t="n">
        <v>5788756</v>
      </c>
      <c r="F988" s="152"/>
      <c r="G988" s="151" t="n">
        <v>20</v>
      </c>
      <c r="H988" s="145" t="s">
        <v>33</v>
      </c>
      <c r="I988" s="152"/>
      <c r="J988" s="151" t="n">
        <v>25</v>
      </c>
      <c r="K988" s="145" t="n">
        <v>0</v>
      </c>
      <c r="L988" s="153" t="n">
        <v>812</v>
      </c>
      <c r="M988" s="150" t="n">
        <f aca="false">G988*0.095</f>
        <v>1.9</v>
      </c>
      <c r="N988" s="153" t="n">
        <f aca="false">L988-M988</f>
        <v>810.1</v>
      </c>
      <c r="O988" s="152" t="n">
        <v>1</v>
      </c>
      <c r="P988" s="153" t="n">
        <f aca="false">N988*O988</f>
        <v>810.1</v>
      </c>
      <c r="Q988" s="150" t="n">
        <v>16</v>
      </c>
      <c r="R988" s="153" t="n">
        <f aca="false">P988*Q988</f>
        <v>12961.6</v>
      </c>
      <c r="S988" s="154" t="n">
        <f aca="false">P988*3</f>
        <v>2430.3</v>
      </c>
      <c r="T988" s="153" t="n">
        <f aca="false">P988*2</f>
        <v>1620.2</v>
      </c>
      <c r="U988" s="154"/>
      <c r="V988" s="156" t="n">
        <v>17012.1</v>
      </c>
      <c r="W988" s="20" t="n">
        <f aca="false">V988-T988</f>
        <v>15391.9</v>
      </c>
      <c r="X988" s="43" t="n">
        <f aca="false">V988-S988-T988</f>
        <v>12961.6</v>
      </c>
      <c r="Y988" s="152" t="s">
        <v>313</v>
      </c>
      <c r="Z988" s="20" t="s">
        <v>35</v>
      </c>
      <c r="AA988" s="20" t="s">
        <v>18</v>
      </c>
      <c r="AB988" s="2"/>
      <c r="AC988" s="2"/>
    </row>
    <row r="989" customFormat="false" ht="15.75" hidden="false" customHeight="true" outlineLevel="0" collapsed="false">
      <c r="A989" s="20" t="s">
        <v>329</v>
      </c>
      <c r="B989" s="143" t="s">
        <v>218</v>
      </c>
      <c r="C989" s="150"/>
      <c r="D989" s="9" t="s">
        <v>312</v>
      </c>
      <c r="E989" s="151" t="n">
        <v>5788757</v>
      </c>
      <c r="F989" s="152"/>
      <c r="G989" s="151" t="n">
        <v>20</v>
      </c>
      <c r="H989" s="145" t="s">
        <v>33</v>
      </c>
      <c r="I989" s="152"/>
      <c r="J989" s="151" t="n">
        <v>25</v>
      </c>
      <c r="K989" s="145" t="n">
        <v>0</v>
      </c>
      <c r="L989" s="153" t="n">
        <v>819</v>
      </c>
      <c r="M989" s="150" t="n">
        <f aca="false">G989*0.095</f>
        <v>1.9</v>
      </c>
      <c r="N989" s="153" t="n">
        <f aca="false">L989-M989</f>
        <v>817.1</v>
      </c>
      <c r="O989" s="152" t="n">
        <v>1</v>
      </c>
      <c r="P989" s="153" t="n">
        <f aca="false">N989*O989</f>
        <v>817.1</v>
      </c>
      <c r="Q989" s="150" t="n">
        <v>16</v>
      </c>
      <c r="R989" s="153" t="n">
        <f aca="false">P989*Q989</f>
        <v>13073.6</v>
      </c>
      <c r="S989" s="154" t="n">
        <f aca="false">P989*3</f>
        <v>2451.3</v>
      </c>
      <c r="T989" s="153" t="n">
        <f aca="false">P989*2</f>
        <v>1634.2</v>
      </c>
      <c r="U989" s="154"/>
      <c r="V989" s="156" t="n">
        <v>17159.1</v>
      </c>
      <c r="W989" s="20" t="n">
        <f aca="false">V989-T989</f>
        <v>15524.9</v>
      </c>
      <c r="X989" s="43" t="n">
        <f aca="false">V989-S989-T989</f>
        <v>13073.6</v>
      </c>
      <c r="Y989" s="152" t="s">
        <v>313</v>
      </c>
      <c r="Z989" s="20" t="s">
        <v>35</v>
      </c>
      <c r="AA989" s="20" t="s">
        <v>18</v>
      </c>
      <c r="AB989" s="2"/>
      <c r="AC989" s="2"/>
    </row>
    <row r="990" customFormat="false" ht="15.75" hidden="false" customHeight="true" outlineLevel="0" collapsed="false">
      <c r="A990" s="20" t="s">
        <v>329</v>
      </c>
      <c r="B990" s="143" t="s">
        <v>218</v>
      </c>
      <c r="C990" s="150"/>
      <c r="D990" s="9" t="s">
        <v>312</v>
      </c>
      <c r="E990" s="151" t="n">
        <v>5788758</v>
      </c>
      <c r="F990" s="152"/>
      <c r="G990" s="151" t="n">
        <v>20</v>
      </c>
      <c r="H990" s="145" t="s">
        <v>33</v>
      </c>
      <c r="I990" s="152"/>
      <c r="J990" s="151" t="n">
        <v>25</v>
      </c>
      <c r="K990" s="145" t="n">
        <v>0</v>
      </c>
      <c r="L990" s="153" t="n">
        <v>847</v>
      </c>
      <c r="M990" s="150" t="n">
        <f aca="false">G990*0.095</f>
        <v>1.9</v>
      </c>
      <c r="N990" s="153" t="n">
        <f aca="false">L990-M990</f>
        <v>845.1</v>
      </c>
      <c r="O990" s="152" t="n">
        <v>1</v>
      </c>
      <c r="P990" s="153" t="n">
        <f aca="false">N990*O990</f>
        <v>845.1</v>
      </c>
      <c r="Q990" s="150" t="n">
        <v>16</v>
      </c>
      <c r="R990" s="153" t="n">
        <f aca="false">P990*Q990</f>
        <v>13521.6</v>
      </c>
      <c r="S990" s="154" t="n">
        <f aca="false">P990*3</f>
        <v>2535.3</v>
      </c>
      <c r="T990" s="153" t="n">
        <f aca="false">P990*2</f>
        <v>1690.2</v>
      </c>
      <c r="U990" s="154"/>
      <c r="V990" s="156" t="n">
        <v>17747.1</v>
      </c>
      <c r="W990" s="20" t="n">
        <f aca="false">V990-T990</f>
        <v>16056.9</v>
      </c>
      <c r="X990" s="43" t="n">
        <f aca="false">V990-S990-T990</f>
        <v>13521.6</v>
      </c>
      <c r="Y990" s="152" t="s">
        <v>313</v>
      </c>
      <c r="Z990" s="20" t="s">
        <v>35</v>
      </c>
      <c r="AA990" s="20" t="s">
        <v>18</v>
      </c>
      <c r="AB990" s="2"/>
      <c r="AC990" s="2"/>
    </row>
    <row r="991" customFormat="false" ht="15.75" hidden="false" customHeight="true" outlineLevel="0" collapsed="false">
      <c r="A991" s="20" t="s">
        <v>329</v>
      </c>
      <c r="B991" s="143" t="s">
        <v>218</v>
      </c>
      <c r="C991" s="150"/>
      <c r="D991" s="9" t="s">
        <v>312</v>
      </c>
      <c r="E991" s="151" t="n">
        <v>5788759</v>
      </c>
      <c r="F991" s="152"/>
      <c r="G991" s="151" t="n">
        <v>20</v>
      </c>
      <c r="H991" s="145" t="s">
        <v>33</v>
      </c>
      <c r="I991" s="152"/>
      <c r="J991" s="151" t="n">
        <v>25</v>
      </c>
      <c r="K991" s="145" t="n">
        <v>0</v>
      </c>
      <c r="L991" s="153" t="n">
        <v>831</v>
      </c>
      <c r="M991" s="150" t="n">
        <f aca="false">G991*0.095</f>
        <v>1.9</v>
      </c>
      <c r="N991" s="153" t="n">
        <f aca="false">L991-M991</f>
        <v>829.1</v>
      </c>
      <c r="O991" s="152" t="n">
        <v>1</v>
      </c>
      <c r="P991" s="153" t="n">
        <f aca="false">N991*O991</f>
        <v>829.1</v>
      </c>
      <c r="Q991" s="150" t="n">
        <v>16</v>
      </c>
      <c r="R991" s="153" t="n">
        <f aca="false">P991*Q991</f>
        <v>13265.6</v>
      </c>
      <c r="S991" s="154" t="n">
        <f aca="false">P991*3</f>
        <v>2487.3</v>
      </c>
      <c r="T991" s="153" t="n">
        <f aca="false">P991*2</f>
        <v>1658.2</v>
      </c>
      <c r="U991" s="154"/>
      <c r="V991" s="156" t="n">
        <v>17411.1</v>
      </c>
      <c r="W991" s="20" t="n">
        <f aca="false">V991-T991</f>
        <v>15752.9</v>
      </c>
      <c r="X991" s="43" t="n">
        <f aca="false">V991-S991-T991</f>
        <v>13265.6</v>
      </c>
      <c r="Y991" s="152" t="s">
        <v>313</v>
      </c>
      <c r="Z991" s="20" t="s">
        <v>35</v>
      </c>
      <c r="AA991" s="20" t="s">
        <v>18</v>
      </c>
      <c r="AB991" s="2"/>
      <c r="AC991" s="2"/>
    </row>
    <row r="992" customFormat="false" ht="15.75" hidden="false" customHeight="true" outlineLevel="0" collapsed="false">
      <c r="A992" s="20" t="s">
        <v>329</v>
      </c>
      <c r="B992" s="143" t="s">
        <v>218</v>
      </c>
      <c r="C992" s="150"/>
      <c r="D992" s="9" t="s">
        <v>312</v>
      </c>
      <c r="E992" s="151" t="n">
        <v>5788760</v>
      </c>
      <c r="F992" s="152"/>
      <c r="G992" s="151" t="n">
        <v>20</v>
      </c>
      <c r="H992" s="145" t="s">
        <v>33</v>
      </c>
      <c r="I992" s="152"/>
      <c r="J992" s="151" t="n">
        <v>25</v>
      </c>
      <c r="K992" s="145" t="n">
        <v>0</v>
      </c>
      <c r="L992" s="153" t="n">
        <v>875</v>
      </c>
      <c r="M992" s="150" t="n">
        <f aca="false">G992*0.095</f>
        <v>1.9</v>
      </c>
      <c r="N992" s="153" t="n">
        <f aca="false">L992-M992</f>
        <v>873.1</v>
      </c>
      <c r="O992" s="152" t="n">
        <v>1</v>
      </c>
      <c r="P992" s="153" t="n">
        <f aca="false">N992*O992</f>
        <v>873.1</v>
      </c>
      <c r="Q992" s="150" t="n">
        <v>16</v>
      </c>
      <c r="R992" s="153" t="n">
        <f aca="false">P992*Q992</f>
        <v>13969.6</v>
      </c>
      <c r="S992" s="154" t="n">
        <f aca="false">P992*3</f>
        <v>2619.3</v>
      </c>
      <c r="T992" s="153" t="n">
        <f aca="false">P992*2</f>
        <v>1746.2</v>
      </c>
      <c r="U992" s="154"/>
      <c r="V992" s="156" t="n">
        <v>18335.1</v>
      </c>
      <c r="W992" s="20" t="n">
        <f aca="false">V992-T992</f>
        <v>16588.9</v>
      </c>
      <c r="X992" s="43" t="n">
        <f aca="false">V992-S992-T992</f>
        <v>13969.6</v>
      </c>
      <c r="Y992" s="152" t="s">
        <v>313</v>
      </c>
      <c r="Z992" s="20" t="s">
        <v>35</v>
      </c>
      <c r="AA992" s="20" t="s">
        <v>18</v>
      </c>
      <c r="AB992" s="2"/>
      <c r="AC992" s="2"/>
    </row>
    <row r="993" customFormat="false" ht="15.75" hidden="false" customHeight="true" outlineLevel="0" collapsed="false">
      <c r="A993" s="20" t="s">
        <v>329</v>
      </c>
      <c r="B993" s="143" t="s">
        <v>218</v>
      </c>
      <c r="C993" s="150"/>
      <c r="D993" s="9" t="s">
        <v>312</v>
      </c>
      <c r="E993" s="151" t="n">
        <v>5788761</v>
      </c>
      <c r="F993" s="152"/>
      <c r="G993" s="151" t="n">
        <v>10</v>
      </c>
      <c r="H993" s="145" t="s">
        <v>33</v>
      </c>
      <c r="I993" s="152"/>
      <c r="J993" s="151" t="n">
        <v>25</v>
      </c>
      <c r="K993" s="145" t="n">
        <v>0</v>
      </c>
      <c r="L993" s="153" t="n">
        <v>438</v>
      </c>
      <c r="M993" s="150" t="n">
        <f aca="false">G993*0.095</f>
        <v>0.95</v>
      </c>
      <c r="N993" s="153" t="n">
        <f aca="false">L993-M993</f>
        <v>437.05</v>
      </c>
      <c r="O993" s="152" t="n">
        <v>1</v>
      </c>
      <c r="P993" s="153" t="n">
        <f aca="false">N993*O993</f>
        <v>437.05</v>
      </c>
      <c r="Q993" s="150" t="n">
        <v>16</v>
      </c>
      <c r="R993" s="153" t="n">
        <f aca="false">P993*Q993</f>
        <v>6992.8</v>
      </c>
      <c r="S993" s="154" t="n">
        <f aca="false">P993*3</f>
        <v>1311.15</v>
      </c>
      <c r="T993" s="153" t="n">
        <f aca="false">P993*2</f>
        <v>874.1</v>
      </c>
      <c r="U993" s="154"/>
      <c r="V993" s="156" t="n">
        <v>9178.05</v>
      </c>
      <c r="W993" s="20" t="n">
        <f aca="false">V993-T993</f>
        <v>8303.95</v>
      </c>
      <c r="X993" s="43" t="n">
        <f aca="false">V993-S993-T993</f>
        <v>6992.8</v>
      </c>
      <c r="Y993" s="152" t="s">
        <v>313</v>
      </c>
      <c r="Z993" s="20" t="s">
        <v>35</v>
      </c>
      <c r="AA993" s="20" t="s">
        <v>18</v>
      </c>
      <c r="AB993" s="2"/>
      <c r="AC993" s="2"/>
    </row>
    <row r="994" customFormat="false" ht="15.75" hidden="false" customHeight="true" outlineLevel="0" collapsed="false">
      <c r="A994" s="20" t="s">
        <v>329</v>
      </c>
      <c r="B994" s="143" t="s">
        <v>218</v>
      </c>
      <c r="C994" s="150"/>
      <c r="D994" s="9" t="s">
        <v>312</v>
      </c>
      <c r="E994" s="151" t="n">
        <v>5788762</v>
      </c>
      <c r="F994" s="152"/>
      <c r="G994" s="151" t="n">
        <v>10</v>
      </c>
      <c r="H994" s="145" t="s">
        <v>33</v>
      </c>
      <c r="I994" s="152"/>
      <c r="J994" s="151" t="n">
        <v>25</v>
      </c>
      <c r="K994" s="145" t="n">
        <v>0</v>
      </c>
      <c r="L994" s="153" t="n">
        <v>468</v>
      </c>
      <c r="M994" s="150" t="n">
        <f aca="false">G994*0.095</f>
        <v>0.95</v>
      </c>
      <c r="N994" s="153" t="n">
        <f aca="false">L994-M994</f>
        <v>467.05</v>
      </c>
      <c r="O994" s="152" t="n">
        <v>1</v>
      </c>
      <c r="P994" s="153" t="n">
        <f aca="false">N994*O994</f>
        <v>467.05</v>
      </c>
      <c r="Q994" s="150" t="n">
        <v>16</v>
      </c>
      <c r="R994" s="153" t="n">
        <f aca="false">P994*Q994</f>
        <v>7472.8</v>
      </c>
      <c r="S994" s="154" t="n">
        <f aca="false">P994*3</f>
        <v>1401.15</v>
      </c>
      <c r="T994" s="153" t="n">
        <f aca="false">P994*2</f>
        <v>934.1</v>
      </c>
      <c r="U994" s="154"/>
      <c r="V994" s="156" t="n">
        <v>9808.05</v>
      </c>
      <c r="W994" s="20" t="n">
        <f aca="false">V994-T994</f>
        <v>8873.95</v>
      </c>
      <c r="X994" s="43" t="n">
        <f aca="false">V994-S994-T994</f>
        <v>7472.8</v>
      </c>
      <c r="Y994" s="152" t="s">
        <v>313</v>
      </c>
      <c r="Z994" s="20" t="s">
        <v>35</v>
      </c>
      <c r="AA994" s="20" t="s">
        <v>18</v>
      </c>
      <c r="AB994" s="2"/>
      <c r="AC994" s="2"/>
    </row>
    <row r="995" customFormat="false" ht="15.75" hidden="false" customHeight="true" outlineLevel="0" collapsed="false">
      <c r="A995" s="20" t="s">
        <v>329</v>
      </c>
      <c r="B995" s="143" t="s">
        <v>218</v>
      </c>
      <c r="C995" s="150"/>
      <c r="D995" s="9" t="s">
        <v>312</v>
      </c>
      <c r="E995" s="151" t="n">
        <v>5788763</v>
      </c>
      <c r="F995" s="152"/>
      <c r="G995" s="151" t="n">
        <v>19</v>
      </c>
      <c r="H995" s="145" t="s">
        <v>33</v>
      </c>
      <c r="I995" s="152"/>
      <c r="J995" s="151" t="n">
        <v>25</v>
      </c>
      <c r="K995" s="145" t="n">
        <v>0</v>
      </c>
      <c r="L995" s="153" t="n">
        <v>792</v>
      </c>
      <c r="M995" s="150" t="n">
        <f aca="false">G995*0.095</f>
        <v>1.805</v>
      </c>
      <c r="N995" s="153" t="n">
        <f aca="false">L995-M995</f>
        <v>790.195</v>
      </c>
      <c r="O995" s="152" t="n">
        <v>1</v>
      </c>
      <c r="P995" s="153" t="n">
        <f aca="false">N995*O995</f>
        <v>790.195</v>
      </c>
      <c r="Q995" s="150" t="n">
        <v>16</v>
      </c>
      <c r="R995" s="153" t="n">
        <f aca="false">P995*Q995</f>
        <v>12643.12</v>
      </c>
      <c r="S995" s="154" t="n">
        <f aca="false">P995*3</f>
        <v>2370.585</v>
      </c>
      <c r="T995" s="153" t="n">
        <f aca="false">P995*2</f>
        <v>1580.39</v>
      </c>
      <c r="U995" s="154"/>
      <c r="V995" s="156" t="n">
        <v>16594.1</v>
      </c>
      <c r="W995" s="20" t="n">
        <f aca="false">V995-T995</f>
        <v>15013.71</v>
      </c>
      <c r="X995" s="43" t="n">
        <f aca="false">V995-S995-T995</f>
        <v>12643.125</v>
      </c>
      <c r="Y995" s="152" t="s">
        <v>313</v>
      </c>
      <c r="Z995" s="20" t="s">
        <v>35</v>
      </c>
      <c r="AA995" s="20" t="s">
        <v>18</v>
      </c>
      <c r="AB995" s="2"/>
      <c r="AC995" s="2"/>
    </row>
    <row r="996" customFormat="false" ht="15.75" hidden="false" customHeight="true" outlineLevel="0" collapsed="false">
      <c r="A996" s="20" t="s">
        <v>329</v>
      </c>
      <c r="B996" s="143" t="s">
        <v>218</v>
      </c>
      <c r="C996" s="150"/>
      <c r="D996" s="9" t="s">
        <v>312</v>
      </c>
      <c r="E996" s="151" t="n">
        <v>5788764</v>
      </c>
      <c r="F996" s="152"/>
      <c r="G996" s="151" t="n">
        <v>15</v>
      </c>
      <c r="H996" s="145" t="s">
        <v>33</v>
      </c>
      <c r="I996" s="152"/>
      <c r="J996" s="151" t="n">
        <v>25</v>
      </c>
      <c r="K996" s="145" t="n">
        <v>0</v>
      </c>
      <c r="L996" s="153" t="n">
        <v>645</v>
      </c>
      <c r="M996" s="150" t="n">
        <f aca="false">G996*0.095</f>
        <v>1.425</v>
      </c>
      <c r="N996" s="153" t="n">
        <f aca="false">L996-M996</f>
        <v>643.575</v>
      </c>
      <c r="O996" s="152" t="n">
        <v>1</v>
      </c>
      <c r="P996" s="153" t="n">
        <f aca="false">N996*O996</f>
        <v>643.575</v>
      </c>
      <c r="Q996" s="150" t="n">
        <v>16</v>
      </c>
      <c r="R996" s="153" t="n">
        <f aca="false">P996*Q996</f>
        <v>10297.2</v>
      </c>
      <c r="S996" s="154" t="n">
        <f aca="false">P996*3</f>
        <v>1930.725</v>
      </c>
      <c r="T996" s="153" t="n">
        <f aca="false">P996*2</f>
        <v>1287.15</v>
      </c>
      <c r="U996" s="154"/>
      <c r="V996" s="156" t="n">
        <v>13515.08</v>
      </c>
      <c r="W996" s="20" t="n">
        <f aca="false">V996-T996</f>
        <v>12227.93</v>
      </c>
      <c r="X996" s="43" t="n">
        <f aca="false">V996-S996-T996</f>
        <v>10297.205</v>
      </c>
      <c r="Y996" s="152" t="s">
        <v>313</v>
      </c>
      <c r="Z996" s="20" t="s">
        <v>35</v>
      </c>
      <c r="AA996" s="20" t="s">
        <v>18</v>
      </c>
      <c r="AB996" s="2"/>
      <c r="AC996" s="2"/>
    </row>
    <row r="997" customFormat="false" ht="15.75" hidden="false" customHeight="true" outlineLevel="0" collapsed="false">
      <c r="A997" s="20" t="s">
        <v>329</v>
      </c>
      <c r="B997" s="143" t="s">
        <v>218</v>
      </c>
      <c r="C997" s="150"/>
      <c r="D997" s="152" t="s">
        <v>314</v>
      </c>
      <c r="E997" s="151" t="n">
        <v>5788765</v>
      </c>
      <c r="F997" s="152"/>
      <c r="G997" s="151" t="n">
        <v>20</v>
      </c>
      <c r="H997" s="145" t="s">
        <v>33</v>
      </c>
      <c r="I997" s="152"/>
      <c r="J997" s="151" t="n">
        <v>25</v>
      </c>
      <c r="K997" s="145" t="n">
        <v>0</v>
      </c>
      <c r="L997" s="153" t="n">
        <v>903</v>
      </c>
      <c r="M997" s="150" t="n">
        <f aca="false">G997*0.095</f>
        <v>1.9</v>
      </c>
      <c r="N997" s="153" t="n">
        <f aca="false">L997-M997</f>
        <v>901.1</v>
      </c>
      <c r="O997" s="152" t="n">
        <v>1</v>
      </c>
      <c r="P997" s="153" t="n">
        <f aca="false">N997*O997</f>
        <v>901.1</v>
      </c>
      <c r="Q997" s="150" t="n">
        <v>16</v>
      </c>
      <c r="R997" s="153" t="n">
        <f aca="false">P997*Q997</f>
        <v>14417.6</v>
      </c>
      <c r="S997" s="154" t="n">
        <f aca="false">P997*3</f>
        <v>2703.3</v>
      </c>
      <c r="T997" s="153" t="n">
        <f aca="false">P997*2</f>
        <v>1802.2</v>
      </c>
      <c r="U997" s="154"/>
      <c r="V997" s="205" t="n">
        <f aca="false">+R997+S997+T997</f>
        <v>18923.1</v>
      </c>
      <c r="W997" s="20" t="n">
        <f aca="false">V997-T997</f>
        <v>17120.9</v>
      </c>
      <c r="X997" s="43" t="n">
        <f aca="false">V997-S997-T997</f>
        <v>14417.6</v>
      </c>
      <c r="Y997" s="152" t="s">
        <v>314</v>
      </c>
      <c r="Z997" s="20" t="s">
        <v>35</v>
      </c>
      <c r="AA997" s="20" t="s">
        <v>18</v>
      </c>
      <c r="AB997" s="2"/>
      <c r="AC997" s="2"/>
    </row>
    <row r="998" customFormat="false" ht="15.75" hidden="false" customHeight="true" outlineLevel="0" collapsed="false">
      <c r="A998" s="20" t="s">
        <v>329</v>
      </c>
      <c r="B998" s="143" t="s">
        <v>218</v>
      </c>
      <c r="C998" s="150"/>
      <c r="D998" s="152" t="s">
        <v>314</v>
      </c>
      <c r="E998" s="151" t="n">
        <v>5788766</v>
      </c>
      <c r="F998" s="152"/>
      <c r="G998" s="151" t="n">
        <v>20</v>
      </c>
      <c r="H998" s="145" t="s">
        <v>33</v>
      </c>
      <c r="I998" s="152"/>
      <c r="J998" s="151" t="n">
        <v>25</v>
      </c>
      <c r="K998" s="145" t="n">
        <v>0</v>
      </c>
      <c r="L998" s="153" t="n">
        <v>867</v>
      </c>
      <c r="M998" s="150" t="n">
        <f aca="false">G998*0.095</f>
        <v>1.9</v>
      </c>
      <c r="N998" s="153" t="n">
        <f aca="false">L998-M998</f>
        <v>865.1</v>
      </c>
      <c r="O998" s="152" t="n">
        <v>1</v>
      </c>
      <c r="P998" s="153" t="n">
        <f aca="false">N998*O998</f>
        <v>865.1</v>
      </c>
      <c r="Q998" s="150" t="n">
        <v>16</v>
      </c>
      <c r="R998" s="153" t="n">
        <f aca="false">P998*Q998</f>
        <v>13841.6</v>
      </c>
      <c r="S998" s="154" t="n">
        <f aca="false">P998*3</f>
        <v>2595.3</v>
      </c>
      <c r="T998" s="153" t="n">
        <f aca="false">P998*2</f>
        <v>1730.2</v>
      </c>
      <c r="U998" s="154"/>
      <c r="V998" s="205" t="n">
        <f aca="false">+R998+S998+T998</f>
        <v>18167.1</v>
      </c>
      <c r="W998" s="20" t="n">
        <f aca="false">V998-T998</f>
        <v>16436.9</v>
      </c>
      <c r="X998" s="43" t="n">
        <f aca="false">V998-S998-T998</f>
        <v>13841.6</v>
      </c>
      <c r="Y998" s="152" t="s">
        <v>314</v>
      </c>
      <c r="Z998" s="20" t="s">
        <v>35</v>
      </c>
      <c r="AA998" s="20" t="s">
        <v>18</v>
      </c>
      <c r="AB998" s="2"/>
      <c r="AC998" s="2"/>
    </row>
    <row r="999" customFormat="false" ht="15.75" hidden="false" customHeight="true" outlineLevel="0" collapsed="false">
      <c r="A999" s="20" t="s">
        <v>329</v>
      </c>
      <c r="B999" s="143" t="s">
        <v>218</v>
      </c>
      <c r="C999" s="150"/>
      <c r="D999" s="152" t="s">
        <v>314</v>
      </c>
      <c r="E999" s="151" t="n">
        <v>5788767</v>
      </c>
      <c r="F999" s="152"/>
      <c r="G999" s="151" t="n">
        <v>20</v>
      </c>
      <c r="H999" s="145" t="s">
        <v>33</v>
      </c>
      <c r="I999" s="152"/>
      <c r="J999" s="151" t="n">
        <v>25</v>
      </c>
      <c r="K999" s="145" t="n">
        <v>0</v>
      </c>
      <c r="L999" s="153" t="n">
        <v>813</v>
      </c>
      <c r="M999" s="150" t="n">
        <f aca="false">G999*0.095</f>
        <v>1.9</v>
      </c>
      <c r="N999" s="153" t="n">
        <f aca="false">L999-M999</f>
        <v>811.1</v>
      </c>
      <c r="O999" s="152" t="n">
        <v>1</v>
      </c>
      <c r="P999" s="153" t="n">
        <f aca="false">N999*O999</f>
        <v>811.1</v>
      </c>
      <c r="Q999" s="150" t="n">
        <v>16</v>
      </c>
      <c r="R999" s="153" t="n">
        <f aca="false">P999*Q999</f>
        <v>12977.6</v>
      </c>
      <c r="S999" s="154" t="n">
        <f aca="false">P999*3</f>
        <v>2433.3</v>
      </c>
      <c r="T999" s="153" t="n">
        <f aca="false">P999*2</f>
        <v>1622.2</v>
      </c>
      <c r="U999" s="154"/>
      <c r="V999" s="205" t="n">
        <f aca="false">+R999+S999+T999</f>
        <v>17033.1</v>
      </c>
      <c r="W999" s="20" t="n">
        <f aca="false">V999-T999</f>
        <v>15410.9</v>
      </c>
      <c r="X999" s="43" t="n">
        <f aca="false">V999-S999-T999</f>
        <v>12977.6</v>
      </c>
      <c r="Y999" s="152" t="s">
        <v>314</v>
      </c>
      <c r="Z999" s="20" t="s">
        <v>35</v>
      </c>
      <c r="AA999" s="20" t="s">
        <v>18</v>
      </c>
      <c r="AB999" s="2"/>
      <c r="AC999" s="2"/>
    </row>
    <row r="1000" customFormat="false" ht="15.75" hidden="false" customHeight="true" outlineLevel="0" collapsed="false">
      <c r="A1000" s="20" t="s">
        <v>329</v>
      </c>
      <c r="B1000" s="143" t="s">
        <v>218</v>
      </c>
      <c r="C1000" s="150"/>
      <c r="D1000" s="152" t="s">
        <v>314</v>
      </c>
      <c r="E1000" s="151" t="n">
        <v>5788768</v>
      </c>
      <c r="F1000" s="152"/>
      <c r="G1000" s="151" t="n">
        <v>20</v>
      </c>
      <c r="H1000" s="145" t="s">
        <v>33</v>
      </c>
      <c r="I1000" s="152"/>
      <c r="J1000" s="151" t="n">
        <v>25</v>
      </c>
      <c r="K1000" s="145" t="n">
        <v>0</v>
      </c>
      <c r="L1000" s="153" t="n">
        <v>790</v>
      </c>
      <c r="M1000" s="150" t="n">
        <f aca="false">G1000*0.095</f>
        <v>1.9</v>
      </c>
      <c r="N1000" s="153" t="n">
        <f aca="false">L1000-M1000</f>
        <v>788.1</v>
      </c>
      <c r="O1000" s="152" t="n">
        <v>1</v>
      </c>
      <c r="P1000" s="153" t="n">
        <f aca="false">N1000*O1000</f>
        <v>788.1</v>
      </c>
      <c r="Q1000" s="150" t="n">
        <v>16</v>
      </c>
      <c r="R1000" s="153" t="n">
        <f aca="false">P1000*Q1000</f>
        <v>12609.6</v>
      </c>
      <c r="S1000" s="154" t="n">
        <f aca="false">P1000*3</f>
        <v>2364.3</v>
      </c>
      <c r="T1000" s="153" t="n">
        <f aca="false">P1000*2</f>
        <v>1576.2</v>
      </c>
      <c r="U1000" s="154"/>
      <c r="V1000" s="205" t="n">
        <f aca="false">+R1000+S1000+T1000</f>
        <v>16550.1</v>
      </c>
      <c r="W1000" s="20" t="n">
        <f aca="false">V1000-T1000</f>
        <v>14973.9</v>
      </c>
      <c r="X1000" s="43" t="n">
        <f aca="false">V1000-S1000-T1000</f>
        <v>12609.6</v>
      </c>
      <c r="Y1000" s="152" t="s">
        <v>314</v>
      </c>
      <c r="Z1000" s="20" t="s">
        <v>35</v>
      </c>
      <c r="AA1000" s="20" t="s">
        <v>18</v>
      </c>
      <c r="AB1000" s="2"/>
      <c r="AC1000" s="2"/>
    </row>
    <row r="1001" customFormat="false" ht="15.75" hidden="false" customHeight="true" outlineLevel="0" collapsed="false">
      <c r="A1001" s="20" t="s">
        <v>329</v>
      </c>
      <c r="B1001" s="143" t="s">
        <v>218</v>
      </c>
      <c r="C1001" s="150"/>
      <c r="D1001" s="152" t="s">
        <v>314</v>
      </c>
      <c r="E1001" s="151" t="n">
        <v>5788769</v>
      </c>
      <c r="F1001" s="152"/>
      <c r="G1001" s="151" t="n">
        <v>6</v>
      </c>
      <c r="H1001" s="145" t="s">
        <v>33</v>
      </c>
      <c r="I1001" s="152"/>
      <c r="J1001" s="151" t="n">
        <v>25</v>
      </c>
      <c r="K1001" s="145" t="n">
        <v>0</v>
      </c>
      <c r="L1001" s="153" t="n">
        <v>219</v>
      </c>
      <c r="M1001" s="150" t="n">
        <f aca="false">G1001*0.095</f>
        <v>0.57</v>
      </c>
      <c r="N1001" s="153" t="n">
        <f aca="false">L1001-M1001</f>
        <v>218.43</v>
      </c>
      <c r="O1001" s="152" t="n">
        <v>1</v>
      </c>
      <c r="P1001" s="153" t="n">
        <f aca="false">N1001*O1001</f>
        <v>218.43</v>
      </c>
      <c r="Q1001" s="150" t="n">
        <v>16</v>
      </c>
      <c r="R1001" s="153" t="n">
        <f aca="false">P1001*Q1001</f>
        <v>3494.88</v>
      </c>
      <c r="S1001" s="154" t="n">
        <f aca="false">P1001*3</f>
        <v>655.29</v>
      </c>
      <c r="T1001" s="153" t="n">
        <f aca="false">P1001*2</f>
        <v>436.86</v>
      </c>
      <c r="U1001" s="154"/>
      <c r="V1001" s="205" t="n">
        <f aca="false">+R1001+S1001+T1001</f>
        <v>4587.03</v>
      </c>
      <c r="W1001" s="20" t="n">
        <f aca="false">V1001-T1001</f>
        <v>4150.17</v>
      </c>
      <c r="X1001" s="43" t="n">
        <f aca="false">V1001-S1001-T1001</f>
        <v>3494.88</v>
      </c>
      <c r="Y1001" s="152" t="s">
        <v>314</v>
      </c>
      <c r="Z1001" s="20" t="s">
        <v>35</v>
      </c>
      <c r="AA1001" s="20" t="s">
        <v>18</v>
      </c>
      <c r="AB1001" s="2"/>
      <c r="AC1001" s="2"/>
    </row>
    <row r="1002" customFormat="false" ht="15.75" hidden="false" customHeight="true" outlineLevel="0" collapsed="false">
      <c r="A1002" s="20" t="s">
        <v>329</v>
      </c>
      <c r="B1002" s="143" t="s">
        <v>218</v>
      </c>
      <c r="C1002" s="150"/>
      <c r="D1002" s="152" t="s">
        <v>314</v>
      </c>
      <c r="E1002" s="151" t="n">
        <v>5788770</v>
      </c>
      <c r="F1002" s="152"/>
      <c r="G1002" s="151" t="n">
        <v>5</v>
      </c>
      <c r="H1002" s="145" t="s">
        <v>33</v>
      </c>
      <c r="I1002" s="152"/>
      <c r="J1002" s="151" t="n">
        <v>25</v>
      </c>
      <c r="K1002" s="145" t="n">
        <v>0</v>
      </c>
      <c r="L1002" s="153" t="n">
        <v>213</v>
      </c>
      <c r="M1002" s="150" t="n">
        <f aca="false">G1002*0.095</f>
        <v>0.475</v>
      </c>
      <c r="N1002" s="153" t="n">
        <f aca="false">L1002-M1002</f>
        <v>212.525</v>
      </c>
      <c r="O1002" s="152" t="n">
        <v>1</v>
      </c>
      <c r="P1002" s="153" t="n">
        <f aca="false">N1002*O1002</f>
        <v>212.525</v>
      </c>
      <c r="Q1002" s="150" t="n">
        <v>16</v>
      </c>
      <c r="R1002" s="153" t="n">
        <f aca="false">P1002*Q1002</f>
        <v>3400.4</v>
      </c>
      <c r="S1002" s="154" t="n">
        <f aca="false">P1002*3</f>
        <v>637.575</v>
      </c>
      <c r="T1002" s="153" t="n">
        <f aca="false">P1002*2</f>
        <v>425.05</v>
      </c>
      <c r="U1002" s="154"/>
      <c r="V1002" s="205" t="n">
        <f aca="false">+R1002+S1002+T1002</f>
        <v>4463.025</v>
      </c>
      <c r="W1002" s="20" t="n">
        <f aca="false">V1002-T1002</f>
        <v>4037.975</v>
      </c>
      <c r="X1002" s="43" t="n">
        <f aca="false">V1002-S1002-T1002</f>
        <v>3400.4</v>
      </c>
      <c r="Y1002" s="152" t="s">
        <v>314</v>
      </c>
      <c r="Z1002" s="20" t="s">
        <v>35</v>
      </c>
      <c r="AA1002" s="20" t="s">
        <v>18</v>
      </c>
      <c r="AB1002" s="2"/>
      <c r="AC1002" s="2"/>
    </row>
    <row r="1003" customFormat="false" ht="15.75" hidden="false" customHeight="true" outlineLevel="0" collapsed="false">
      <c r="A1003" s="20" t="s">
        <v>329</v>
      </c>
      <c r="B1003" s="143" t="s">
        <v>218</v>
      </c>
      <c r="C1003" s="150"/>
      <c r="D1003" s="152" t="s">
        <v>314</v>
      </c>
      <c r="E1003" s="151" t="n">
        <v>5788771</v>
      </c>
      <c r="F1003" s="152"/>
      <c r="G1003" s="151" t="n">
        <v>12</v>
      </c>
      <c r="H1003" s="145" t="s">
        <v>33</v>
      </c>
      <c r="I1003" s="152"/>
      <c r="J1003" s="151" t="n">
        <v>25</v>
      </c>
      <c r="K1003" s="145" t="n">
        <v>0</v>
      </c>
      <c r="L1003" s="153" t="n">
        <v>515</v>
      </c>
      <c r="M1003" s="150" t="n">
        <f aca="false">G1003*0.095</f>
        <v>1.14</v>
      </c>
      <c r="N1003" s="153" t="n">
        <f aca="false">L1003-M1003</f>
        <v>513.86</v>
      </c>
      <c r="O1003" s="152" t="n">
        <v>1</v>
      </c>
      <c r="P1003" s="153" t="n">
        <f aca="false">N1003*O1003</f>
        <v>513.86</v>
      </c>
      <c r="Q1003" s="150" t="n">
        <v>16</v>
      </c>
      <c r="R1003" s="153" t="n">
        <f aca="false">P1003*Q1003</f>
        <v>8221.76</v>
      </c>
      <c r="S1003" s="154" t="n">
        <f aca="false">P1003*3</f>
        <v>1541.58</v>
      </c>
      <c r="T1003" s="153" t="n">
        <f aca="false">P1003*2</f>
        <v>1027.72</v>
      </c>
      <c r="U1003" s="154"/>
      <c r="V1003" s="205" t="n">
        <f aca="false">+R1003+S1003+T1003</f>
        <v>10791.06</v>
      </c>
      <c r="W1003" s="20" t="n">
        <f aca="false">V1003-T1003</f>
        <v>9763.34</v>
      </c>
      <c r="X1003" s="43" t="n">
        <f aca="false">V1003-S1003-T1003</f>
        <v>8221.76</v>
      </c>
      <c r="Y1003" s="152" t="s">
        <v>314</v>
      </c>
      <c r="Z1003" s="20" t="s">
        <v>35</v>
      </c>
      <c r="AA1003" s="20" t="s">
        <v>18</v>
      </c>
      <c r="AB1003" s="2"/>
      <c r="AC1003" s="2"/>
    </row>
    <row r="1004" customFormat="false" ht="15.75" hidden="false" customHeight="true" outlineLevel="0" collapsed="false">
      <c r="A1004" s="20" t="s">
        <v>329</v>
      </c>
      <c r="B1004" s="143" t="s">
        <v>218</v>
      </c>
      <c r="C1004" s="150"/>
      <c r="D1004" s="152" t="s">
        <v>314</v>
      </c>
      <c r="E1004" s="151" t="n">
        <v>5788772</v>
      </c>
      <c r="F1004" s="152"/>
      <c r="G1004" s="151" t="n">
        <v>20</v>
      </c>
      <c r="H1004" s="145" t="s">
        <v>33</v>
      </c>
      <c r="I1004" s="152"/>
      <c r="J1004" s="151" t="n">
        <v>25</v>
      </c>
      <c r="K1004" s="145" t="n">
        <v>0</v>
      </c>
      <c r="L1004" s="153" t="n">
        <v>868</v>
      </c>
      <c r="M1004" s="150" t="n">
        <f aca="false">G1004*0.095</f>
        <v>1.9</v>
      </c>
      <c r="N1004" s="153" t="n">
        <f aca="false">L1004-M1004</f>
        <v>866.1</v>
      </c>
      <c r="O1004" s="152" t="n">
        <v>1</v>
      </c>
      <c r="P1004" s="153" t="n">
        <f aca="false">N1004*O1004</f>
        <v>866.1</v>
      </c>
      <c r="Q1004" s="150" t="n">
        <v>16</v>
      </c>
      <c r="R1004" s="153" t="n">
        <f aca="false">P1004*Q1004</f>
        <v>13857.6</v>
      </c>
      <c r="S1004" s="154" t="n">
        <f aca="false">P1004*3</f>
        <v>2598.3</v>
      </c>
      <c r="T1004" s="153" t="n">
        <f aca="false">P1004*2</f>
        <v>1732.2</v>
      </c>
      <c r="U1004" s="154"/>
      <c r="V1004" s="205" t="n">
        <f aca="false">+R1004+S1004+T1004</f>
        <v>18188.1</v>
      </c>
      <c r="W1004" s="20" t="n">
        <f aca="false">V1004-T1004</f>
        <v>16455.9</v>
      </c>
      <c r="X1004" s="43" t="n">
        <f aca="false">V1004-S1004-T1004</f>
        <v>13857.6</v>
      </c>
      <c r="Y1004" s="152" t="s">
        <v>314</v>
      </c>
      <c r="Z1004" s="20" t="s">
        <v>35</v>
      </c>
      <c r="AA1004" s="20" t="s">
        <v>18</v>
      </c>
      <c r="AB1004" s="2"/>
      <c r="AC1004" s="2"/>
    </row>
    <row r="1005" customFormat="false" ht="15.75" hidden="false" customHeight="true" outlineLevel="0" collapsed="false">
      <c r="A1005" s="20" t="s">
        <v>329</v>
      </c>
      <c r="B1005" s="143" t="s">
        <v>218</v>
      </c>
      <c r="C1005" s="150"/>
      <c r="D1005" s="152" t="s">
        <v>314</v>
      </c>
      <c r="E1005" s="151" t="n">
        <v>5788773</v>
      </c>
      <c r="F1005" s="152"/>
      <c r="G1005" s="151" t="n">
        <v>20</v>
      </c>
      <c r="H1005" s="145" t="s">
        <v>33</v>
      </c>
      <c r="I1005" s="152"/>
      <c r="J1005" s="151" t="n">
        <v>25</v>
      </c>
      <c r="K1005" s="145" t="n">
        <v>0</v>
      </c>
      <c r="L1005" s="153" t="n">
        <v>853</v>
      </c>
      <c r="M1005" s="150" t="n">
        <f aca="false">G1005*0.095</f>
        <v>1.9</v>
      </c>
      <c r="N1005" s="153" t="n">
        <f aca="false">L1005-M1005</f>
        <v>851.1</v>
      </c>
      <c r="O1005" s="152" t="n">
        <v>1</v>
      </c>
      <c r="P1005" s="153" t="n">
        <f aca="false">N1005*O1005</f>
        <v>851.1</v>
      </c>
      <c r="Q1005" s="150" t="n">
        <v>16</v>
      </c>
      <c r="R1005" s="153" t="n">
        <f aca="false">P1005*Q1005</f>
        <v>13617.6</v>
      </c>
      <c r="S1005" s="154" t="n">
        <f aca="false">P1005*3</f>
        <v>2553.3</v>
      </c>
      <c r="T1005" s="153" t="n">
        <f aca="false">P1005*2</f>
        <v>1702.2</v>
      </c>
      <c r="U1005" s="154"/>
      <c r="V1005" s="205" t="n">
        <f aca="false">+R1005+S1005+T1005</f>
        <v>17873.1</v>
      </c>
      <c r="W1005" s="20" t="n">
        <f aca="false">V1005-T1005</f>
        <v>16170.9</v>
      </c>
      <c r="X1005" s="43" t="n">
        <f aca="false">V1005-S1005-T1005</f>
        <v>13617.6</v>
      </c>
      <c r="Y1005" s="152" t="s">
        <v>314</v>
      </c>
      <c r="Z1005" s="20" t="s">
        <v>35</v>
      </c>
      <c r="AA1005" s="20" t="s">
        <v>18</v>
      </c>
      <c r="AB1005" s="2"/>
      <c r="AC1005" s="2"/>
    </row>
    <row r="1006" customFormat="false" ht="15.75" hidden="false" customHeight="true" outlineLevel="0" collapsed="false">
      <c r="A1006" s="20" t="s">
        <v>329</v>
      </c>
      <c r="B1006" s="143" t="s">
        <v>218</v>
      </c>
      <c r="C1006" s="150"/>
      <c r="D1006" s="152" t="s">
        <v>314</v>
      </c>
      <c r="E1006" s="151" t="n">
        <v>5788774</v>
      </c>
      <c r="F1006" s="152"/>
      <c r="G1006" s="151" t="n">
        <v>4</v>
      </c>
      <c r="H1006" s="145" t="s">
        <v>33</v>
      </c>
      <c r="I1006" s="152"/>
      <c r="J1006" s="151" t="n">
        <v>25</v>
      </c>
      <c r="K1006" s="145" t="n">
        <v>0</v>
      </c>
      <c r="L1006" s="153" t="n">
        <v>191</v>
      </c>
      <c r="M1006" s="150" t="n">
        <f aca="false">G1006*0.095</f>
        <v>0.38</v>
      </c>
      <c r="N1006" s="153" t="n">
        <f aca="false">L1006-M1006</f>
        <v>190.62</v>
      </c>
      <c r="O1006" s="152" t="n">
        <v>1</v>
      </c>
      <c r="P1006" s="153" t="n">
        <f aca="false">N1006*O1006</f>
        <v>190.62</v>
      </c>
      <c r="Q1006" s="150" t="n">
        <v>16</v>
      </c>
      <c r="R1006" s="153" t="n">
        <f aca="false">P1006*Q1006</f>
        <v>3049.92</v>
      </c>
      <c r="S1006" s="154" t="n">
        <f aca="false">P1006*3</f>
        <v>571.86</v>
      </c>
      <c r="T1006" s="153" t="n">
        <f aca="false">P1006*2</f>
        <v>381.24</v>
      </c>
      <c r="U1006" s="154"/>
      <c r="V1006" s="205" t="n">
        <f aca="false">+R1006+S1006+T1006</f>
        <v>4003.02</v>
      </c>
      <c r="W1006" s="20" t="n">
        <f aca="false">V1006-T1006</f>
        <v>3621.78</v>
      </c>
      <c r="X1006" s="43" t="n">
        <f aca="false">V1006-S1006-T1006</f>
        <v>3049.92</v>
      </c>
      <c r="Y1006" s="152" t="s">
        <v>314</v>
      </c>
      <c r="Z1006" s="20" t="s">
        <v>35</v>
      </c>
      <c r="AA1006" s="20" t="s">
        <v>18</v>
      </c>
      <c r="AB1006" s="2"/>
      <c r="AC1006" s="2"/>
    </row>
    <row r="1007" customFormat="false" ht="15.75" hidden="false" customHeight="true" outlineLevel="0" collapsed="false">
      <c r="A1007" s="20" t="s">
        <v>329</v>
      </c>
      <c r="B1007" s="143" t="s">
        <v>218</v>
      </c>
      <c r="C1007" s="150"/>
      <c r="D1007" s="152" t="s">
        <v>314</v>
      </c>
      <c r="E1007" s="151" t="n">
        <v>5788775</v>
      </c>
      <c r="F1007" s="152"/>
      <c r="G1007" s="151" t="n">
        <v>15</v>
      </c>
      <c r="H1007" s="145" t="s">
        <v>33</v>
      </c>
      <c r="I1007" s="152"/>
      <c r="J1007" s="151" t="n">
        <v>26.5</v>
      </c>
      <c r="K1007" s="145" t="n">
        <v>0</v>
      </c>
      <c r="L1007" s="153" t="n">
        <v>714</v>
      </c>
      <c r="M1007" s="150" t="n">
        <f aca="false">G1007*0.095</f>
        <v>1.425</v>
      </c>
      <c r="N1007" s="153" t="n">
        <f aca="false">L1007-M1007</f>
        <v>712.575</v>
      </c>
      <c r="O1007" s="152" t="n">
        <v>0.98</v>
      </c>
      <c r="P1007" s="153" t="n">
        <f aca="false">N1007*O1007</f>
        <v>698.3235</v>
      </c>
      <c r="Q1007" s="150" t="n">
        <v>16</v>
      </c>
      <c r="R1007" s="153" t="n">
        <f aca="false">P1007*Q1007</f>
        <v>11173.176</v>
      </c>
      <c r="S1007" s="154" t="n">
        <f aca="false">P1007*3</f>
        <v>2094.9705</v>
      </c>
      <c r="T1007" s="153" t="n">
        <f aca="false">P1007*2</f>
        <v>1396.647</v>
      </c>
      <c r="U1007" s="154"/>
      <c r="V1007" s="205" t="n">
        <f aca="false">+R1007+S1007+T1007</f>
        <v>14664.7935</v>
      </c>
      <c r="W1007" s="20" t="n">
        <f aca="false">V1007-T1007</f>
        <v>13268.1465</v>
      </c>
      <c r="X1007" s="43" t="n">
        <f aca="false">V1007-S1007-T1007</f>
        <v>11173.176</v>
      </c>
      <c r="Y1007" s="152" t="s">
        <v>314</v>
      </c>
      <c r="Z1007" s="20" t="s">
        <v>35</v>
      </c>
      <c r="AA1007" s="20" t="s">
        <v>18</v>
      </c>
      <c r="AB1007" s="2"/>
      <c r="AC1007" s="2"/>
    </row>
    <row r="1008" customFormat="false" ht="15.75" hidden="false" customHeight="true" outlineLevel="0" collapsed="false">
      <c r="A1008" s="20" t="s">
        <v>329</v>
      </c>
      <c r="B1008" s="143" t="s">
        <v>218</v>
      </c>
      <c r="C1008" s="150"/>
      <c r="D1008" s="152" t="s">
        <v>314</v>
      </c>
      <c r="E1008" s="151" t="n">
        <v>5788776</v>
      </c>
      <c r="F1008" s="152"/>
      <c r="G1008" s="151" t="n">
        <v>20</v>
      </c>
      <c r="H1008" s="145" t="s">
        <v>33</v>
      </c>
      <c r="I1008" s="152"/>
      <c r="J1008" s="151" t="n">
        <v>26.5</v>
      </c>
      <c r="K1008" s="145" t="n">
        <v>0</v>
      </c>
      <c r="L1008" s="153" t="n">
        <v>957</v>
      </c>
      <c r="M1008" s="150" t="n">
        <f aca="false">G1008*0.095</f>
        <v>1.9</v>
      </c>
      <c r="N1008" s="153" t="n">
        <f aca="false">L1008-M1008</f>
        <v>955.1</v>
      </c>
      <c r="O1008" s="152" t="n">
        <v>0.98</v>
      </c>
      <c r="P1008" s="153" t="n">
        <f aca="false">N1008*O1008</f>
        <v>935.998</v>
      </c>
      <c r="Q1008" s="150" t="n">
        <v>16</v>
      </c>
      <c r="R1008" s="153" t="n">
        <f aca="false">P1008*Q1008</f>
        <v>14975.968</v>
      </c>
      <c r="S1008" s="154" t="n">
        <f aca="false">P1008*3</f>
        <v>2807.994</v>
      </c>
      <c r="T1008" s="153" t="n">
        <f aca="false">P1008*2</f>
        <v>1871.996</v>
      </c>
      <c r="U1008" s="154"/>
      <c r="V1008" s="205" t="n">
        <f aca="false">+R1008+S1008+T1008</f>
        <v>19655.958</v>
      </c>
      <c r="W1008" s="20" t="n">
        <f aca="false">V1008-T1008</f>
        <v>17783.962</v>
      </c>
      <c r="X1008" s="43" t="n">
        <f aca="false">V1008-S1008-T1008</f>
        <v>14975.968</v>
      </c>
      <c r="Y1008" s="152" t="s">
        <v>314</v>
      </c>
      <c r="Z1008" s="20" t="s">
        <v>35</v>
      </c>
      <c r="AA1008" s="20" t="s">
        <v>18</v>
      </c>
      <c r="AB1008" s="2"/>
      <c r="AC1008" s="2"/>
    </row>
    <row r="1009" customFormat="false" ht="15.75" hidden="false" customHeight="true" outlineLevel="0" collapsed="false">
      <c r="A1009" s="20" t="s">
        <v>329</v>
      </c>
      <c r="B1009" s="143" t="s">
        <v>218</v>
      </c>
      <c r="C1009" s="150"/>
      <c r="D1009" s="152" t="s">
        <v>314</v>
      </c>
      <c r="E1009" s="151" t="n">
        <v>5788777</v>
      </c>
      <c r="F1009" s="152"/>
      <c r="G1009" s="151" t="n">
        <v>20</v>
      </c>
      <c r="H1009" s="145" t="s">
        <v>33</v>
      </c>
      <c r="I1009" s="152"/>
      <c r="J1009" s="151" t="n">
        <v>26.5</v>
      </c>
      <c r="K1009" s="145" t="n">
        <v>0</v>
      </c>
      <c r="L1009" s="153" t="n">
        <v>954</v>
      </c>
      <c r="M1009" s="150" t="n">
        <f aca="false">G1009*0.095</f>
        <v>1.9</v>
      </c>
      <c r="N1009" s="153" t="n">
        <f aca="false">L1009-M1009</f>
        <v>952.1</v>
      </c>
      <c r="O1009" s="152" t="n">
        <v>0.98</v>
      </c>
      <c r="P1009" s="153" t="n">
        <f aca="false">N1009*O1009</f>
        <v>933.058</v>
      </c>
      <c r="Q1009" s="150" t="n">
        <v>16</v>
      </c>
      <c r="R1009" s="153" t="n">
        <f aca="false">P1009*Q1009</f>
        <v>14928.928</v>
      </c>
      <c r="S1009" s="154" t="n">
        <f aca="false">P1009*3</f>
        <v>2799.174</v>
      </c>
      <c r="T1009" s="153" t="n">
        <f aca="false">P1009*2</f>
        <v>1866.116</v>
      </c>
      <c r="U1009" s="154"/>
      <c r="V1009" s="205" t="n">
        <f aca="false">+R1009+S1009+T1009</f>
        <v>19594.218</v>
      </c>
      <c r="W1009" s="20" t="n">
        <f aca="false">V1009-T1009</f>
        <v>17728.102</v>
      </c>
      <c r="X1009" s="43" t="n">
        <f aca="false">V1009-S1009-T1009</f>
        <v>14928.928</v>
      </c>
      <c r="Y1009" s="152" t="s">
        <v>314</v>
      </c>
      <c r="Z1009" s="20" t="s">
        <v>35</v>
      </c>
      <c r="AA1009" s="20" t="s">
        <v>18</v>
      </c>
      <c r="AB1009" s="2"/>
      <c r="AC1009" s="2"/>
    </row>
    <row r="1010" customFormat="false" ht="15.75" hidden="false" customHeight="true" outlineLevel="0" collapsed="false">
      <c r="A1010" s="20" t="s">
        <v>329</v>
      </c>
      <c r="B1010" s="143" t="s">
        <v>218</v>
      </c>
      <c r="C1010" s="150"/>
      <c r="D1010" s="152" t="s">
        <v>314</v>
      </c>
      <c r="E1010" s="151" t="n">
        <v>5788778</v>
      </c>
      <c r="F1010" s="152"/>
      <c r="G1010" s="151" t="n">
        <v>14</v>
      </c>
      <c r="H1010" s="145" t="s">
        <v>33</v>
      </c>
      <c r="I1010" s="152"/>
      <c r="J1010" s="151" t="n">
        <v>26.5</v>
      </c>
      <c r="K1010" s="145" t="n">
        <v>0</v>
      </c>
      <c r="L1010" s="153" t="n">
        <v>635</v>
      </c>
      <c r="M1010" s="150" t="n">
        <f aca="false">G1010*0.095</f>
        <v>1.33</v>
      </c>
      <c r="N1010" s="153" t="n">
        <f aca="false">L1010-M1010</f>
        <v>633.67</v>
      </c>
      <c r="O1010" s="152" t="n">
        <v>0.98</v>
      </c>
      <c r="P1010" s="153" t="n">
        <f aca="false">N1010*O1010</f>
        <v>620.9966</v>
      </c>
      <c r="Q1010" s="150" t="n">
        <v>16</v>
      </c>
      <c r="R1010" s="153" t="n">
        <f aca="false">P1010*Q1010</f>
        <v>9935.9456</v>
      </c>
      <c r="S1010" s="154" t="n">
        <f aca="false">P1010*3</f>
        <v>1862.9898</v>
      </c>
      <c r="T1010" s="153" t="n">
        <f aca="false">P1010*2</f>
        <v>1241.9932</v>
      </c>
      <c r="U1010" s="154"/>
      <c r="V1010" s="205" t="n">
        <f aca="false">+R1010+S1010+T1010</f>
        <v>13040.9286</v>
      </c>
      <c r="W1010" s="20" t="n">
        <f aca="false">V1010-T1010</f>
        <v>11798.9354</v>
      </c>
      <c r="X1010" s="43" t="n">
        <f aca="false">V1010-S1010-T1010</f>
        <v>9935.9456</v>
      </c>
      <c r="Y1010" s="152" t="s">
        <v>314</v>
      </c>
      <c r="Z1010" s="20" t="s">
        <v>35</v>
      </c>
      <c r="AA1010" s="20" t="s">
        <v>18</v>
      </c>
      <c r="AB1010" s="2"/>
      <c r="AC1010" s="2"/>
    </row>
    <row r="1011" customFormat="false" ht="15.75" hidden="false" customHeight="true" outlineLevel="0" collapsed="false">
      <c r="A1011" s="20" t="s">
        <v>329</v>
      </c>
      <c r="B1011" s="143" t="s">
        <v>218</v>
      </c>
      <c r="C1011" s="150"/>
      <c r="D1011" s="152" t="s">
        <v>314</v>
      </c>
      <c r="E1011" s="151" t="n">
        <v>5788779</v>
      </c>
      <c r="F1011" s="152"/>
      <c r="G1011" s="151" t="n">
        <v>6</v>
      </c>
      <c r="H1011" s="145" t="s">
        <v>33</v>
      </c>
      <c r="I1011" s="152"/>
      <c r="J1011" s="151" t="n">
        <v>28.1</v>
      </c>
      <c r="K1011" s="145" t="n">
        <v>0</v>
      </c>
      <c r="L1011" s="153" t="n">
        <v>292</v>
      </c>
      <c r="M1011" s="150" t="n">
        <f aca="false">G1011*0.095</f>
        <v>0.57</v>
      </c>
      <c r="N1011" s="153" t="n">
        <f aca="false">L1011-M1011</f>
        <v>291.43</v>
      </c>
      <c r="O1011" s="152" t="n">
        <v>0.958</v>
      </c>
      <c r="P1011" s="153" t="n">
        <f aca="false">N1011*O1011</f>
        <v>279.18994</v>
      </c>
      <c r="Q1011" s="150" t="n">
        <v>16</v>
      </c>
      <c r="R1011" s="153" t="n">
        <f aca="false">P1011*Q1011</f>
        <v>4467.03904</v>
      </c>
      <c r="S1011" s="154" t="n">
        <f aca="false">P1011*3</f>
        <v>837.56982</v>
      </c>
      <c r="T1011" s="153" t="n">
        <f aca="false">P1011*2</f>
        <v>558.37988</v>
      </c>
      <c r="U1011" s="154"/>
      <c r="V1011" s="205" t="n">
        <f aca="false">+R1011+S1011+T1011</f>
        <v>5862.98874</v>
      </c>
      <c r="W1011" s="20" t="n">
        <f aca="false">V1011-T1011</f>
        <v>5304.60886</v>
      </c>
      <c r="X1011" s="43" t="n">
        <f aca="false">V1011-S1011-T1011</f>
        <v>4467.03904</v>
      </c>
      <c r="Y1011" s="152" t="s">
        <v>314</v>
      </c>
      <c r="Z1011" s="20" t="s">
        <v>35</v>
      </c>
      <c r="AA1011" s="20" t="s">
        <v>18</v>
      </c>
      <c r="AB1011" s="2"/>
      <c r="AC1011" s="2"/>
    </row>
    <row r="1012" customFormat="false" ht="15.75" hidden="false" customHeight="true" outlineLevel="0" collapsed="false">
      <c r="A1012" s="20" t="s">
        <v>593</v>
      </c>
      <c r="B1012" s="143" t="s">
        <v>217</v>
      </c>
      <c r="C1012" s="161"/>
      <c r="D1012" s="177" t="s">
        <v>282</v>
      </c>
      <c r="E1012" s="178" t="n">
        <v>5789124</v>
      </c>
      <c r="F1012" s="158"/>
      <c r="G1012" s="159" t="n">
        <v>1</v>
      </c>
      <c r="H1012" s="145" t="s">
        <v>33</v>
      </c>
      <c r="I1012" s="158"/>
      <c r="J1012" s="159" t="n">
        <v>25</v>
      </c>
      <c r="K1012" s="145" t="n">
        <v>0</v>
      </c>
      <c r="L1012" s="160" t="n">
        <v>50</v>
      </c>
      <c r="M1012" s="150" t="n">
        <f aca="false">+G1012*0.095</f>
        <v>0.095</v>
      </c>
      <c r="N1012" s="153" t="n">
        <f aca="false">+L1012-M1012</f>
        <v>49.905</v>
      </c>
      <c r="O1012" s="152" t="n">
        <v>1</v>
      </c>
      <c r="P1012" s="153" t="n">
        <f aca="false">+N1012*O1012</f>
        <v>49.905</v>
      </c>
      <c r="Q1012" s="150" t="n">
        <v>16</v>
      </c>
      <c r="R1012" s="153" t="n">
        <f aca="false">+P1012*Q1012</f>
        <v>798.48</v>
      </c>
      <c r="S1012" s="154" t="n">
        <f aca="false">+P1012*3</f>
        <v>149.715</v>
      </c>
      <c r="T1012" s="154" t="n">
        <f aca="false">+P1012*2</f>
        <v>99.81</v>
      </c>
      <c r="U1012" s="154"/>
      <c r="V1012" s="155" t="n">
        <f aca="false">+R1012+S1012+T1012</f>
        <v>1048.005</v>
      </c>
      <c r="W1012" s="20" t="n">
        <f aca="false">V1012-T1012</f>
        <v>948.195</v>
      </c>
      <c r="X1012" s="43" t="n">
        <f aca="false">V1012-S1012-T1012</f>
        <v>798.48</v>
      </c>
      <c r="Y1012" s="177" t="s">
        <v>282</v>
      </c>
      <c r="Z1012" s="20" t="s">
        <v>35</v>
      </c>
      <c r="AA1012" s="20" t="s">
        <v>18</v>
      </c>
    </row>
    <row r="1013" customFormat="false" ht="15.75" hidden="false" customHeight="true" outlineLevel="0" collapsed="false">
      <c r="A1013" s="20" t="s">
        <v>593</v>
      </c>
      <c r="B1013" s="143" t="s">
        <v>217</v>
      </c>
      <c r="C1013" s="161"/>
      <c r="D1013" s="177" t="s">
        <v>282</v>
      </c>
      <c r="E1013" s="178" t="n">
        <v>5789125</v>
      </c>
      <c r="F1013" s="158"/>
      <c r="G1013" s="159" t="n">
        <v>5</v>
      </c>
      <c r="H1013" s="145" t="s">
        <v>33</v>
      </c>
      <c r="I1013" s="158"/>
      <c r="J1013" s="159" t="n">
        <v>25</v>
      </c>
      <c r="K1013" s="145" t="n">
        <v>0</v>
      </c>
      <c r="L1013" s="160" t="n">
        <v>262</v>
      </c>
      <c r="M1013" s="150" t="n">
        <f aca="false">+G1013*0.095</f>
        <v>0.475</v>
      </c>
      <c r="N1013" s="153" t="n">
        <f aca="false">+L1013-M1013</f>
        <v>261.525</v>
      </c>
      <c r="O1013" s="152" t="n">
        <v>1</v>
      </c>
      <c r="P1013" s="153" t="n">
        <f aca="false">+N1013*O1013</f>
        <v>261.525</v>
      </c>
      <c r="Q1013" s="150" t="n">
        <v>16</v>
      </c>
      <c r="R1013" s="153" t="n">
        <f aca="false">+P1013*Q1013</f>
        <v>4184.4</v>
      </c>
      <c r="S1013" s="154" t="n">
        <f aca="false">+P1013*3</f>
        <v>784.575</v>
      </c>
      <c r="T1013" s="154" t="n">
        <f aca="false">+P1013*2</f>
        <v>523.05</v>
      </c>
      <c r="U1013" s="154"/>
      <c r="V1013" s="155" t="n">
        <f aca="false">+R1013+S1013+T1013</f>
        <v>5492.025</v>
      </c>
      <c r="W1013" s="20" t="n">
        <f aca="false">V1013-T1013</f>
        <v>4968.975</v>
      </c>
      <c r="X1013" s="43" t="n">
        <f aca="false">V1013-S1013-T1013</f>
        <v>4184.4</v>
      </c>
      <c r="Y1013" s="177" t="s">
        <v>282</v>
      </c>
      <c r="Z1013" s="20" t="s">
        <v>35</v>
      </c>
      <c r="AA1013" s="20" t="s">
        <v>18</v>
      </c>
    </row>
    <row r="1014" customFormat="false" ht="15.75" hidden="false" customHeight="true" outlineLevel="0" collapsed="false">
      <c r="A1014" s="20" t="s">
        <v>593</v>
      </c>
      <c r="B1014" s="143" t="s">
        <v>217</v>
      </c>
      <c r="C1014" s="161"/>
      <c r="D1014" s="177" t="s">
        <v>282</v>
      </c>
      <c r="E1014" s="178" t="n">
        <v>5789126</v>
      </c>
      <c r="F1014" s="158"/>
      <c r="G1014" s="159" t="n">
        <v>8</v>
      </c>
      <c r="H1014" s="145" t="s">
        <v>33</v>
      </c>
      <c r="I1014" s="158"/>
      <c r="J1014" s="159" t="n">
        <v>25</v>
      </c>
      <c r="K1014" s="145" t="n">
        <v>0</v>
      </c>
      <c r="L1014" s="160" t="n">
        <v>421</v>
      </c>
      <c r="M1014" s="150" t="n">
        <f aca="false">+G1014*0.095</f>
        <v>0.76</v>
      </c>
      <c r="N1014" s="153" t="n">
        <f aca="false">+L1014-M1014</f>
        <v>420.24</v>
      </c>
      <c r="O1014" s="152" t="n">
        <v>1</v>
      </c>
      <c r="P1014" s="153" t="n">
        <f aca="false">+N1014*O1014</f>
        <v>420.24</v>
      </c>
      <c r="Q1014" s="150" t="n">
        <v>16</v>
      </c>
      <c r="R1014" s="153" t="n">
        <f aca="false">+P1014*Q1014</f>
        <v>6723.84</v>
      </c>
      <c r="S1014" s="154" t="n">
        <f aca="false">+P1014*3</f>
        <v>1260.72</v>
      </c>
      <c r="T1014" s="154" t="n">
        <f aca="false">+P1014*2</f>
        <v>840.48</v>
      </c>
      <c r="U1014" s="154"/>
      <c r="V1014" s="155" t="n">
        <f aca="false">+R1014+S1014+T1014</f>
        <v>8825.04</v>
      </c>
      <c r="W1014" s="20" t="n">
        <f aca="false">V1014-T1014</f>
        <v>7984.56</v>
      </c>
      <c r="X1014" s="43" t="n">
        <f aca="false">V1014-S1014-T1014</f>
        <v>6723.84</v>
      </c>
      <c r="Y1014" s="177" t="s">
        <v>282</v>
      </c>
      <c r="Z1014" s="20" t="s">
        <v>35</v>
      </c>
      <c r="AA1014" s="20" t="s">
        <v>18</v>
      </c>
    </row>
    <row r="1015" customFormat="false" ht="15.75" hidden="true" customHeight="true" outlineLevel="0" collapsed="false">
      <c r="A1015" s="20" t="s">
        <v>593</v>
      </c>
      <c r="B1015" s="143" t="s">
        <v>217</v>
      </c>
      <c r="C1015" s="161"/>
      <c r="D1015" s="177" t="s">
        <v>282</v>
      </c>
      <c r="E1015" s="178" t="n">
        <v>5789127</v>
      </c>
      <c r="F1015" s="158"/>
      <c r="G1015" s="159" t="n">
        <v>16</v>
      </c>
      <c r="H1015" s="145" t="s">
        <v>122</v>
      </c>
      <c r="I1015" s="158"/>
      <c r="J1015" s="159" t="n">
        <v>14</v>
      </c>
      <c r="K1015" s="145" t="n">
        <v>0</v>
      </c>
      <c r="L1015" s="160" t="n">
        <v>804</v>
      </c>
      <c r="M1015" s="150" t="n">
        <f aca="false">+G1015*0.095</f>
        <v>1.52</v>
      </c>
      <c r="N1015" s="153" t="n">
        <f aca="false">+L1015-M1015</f>
        <v>802.48</v>
      </c>
      <c r="O1015" s="152" t="n">
        <v>1</v>
      </c>
      <c r="P1015" s="153" t="n">
        <f aca="false">+N1015*O1015</f>
        <v>802.48</v>
      </c>
      <c r="Q1015" s="150" t="n">
        <v>19</v>
      </c>
      <c r="R1015" s="153" t="n">
        <f aca="false">+P1015*Q1015</f>
        <v>15247.12</v>
      </c>
      <c r="S1015" s="154" t="n">
        <f aca="false">+P1015*4</f>
        <v>3209.92</v>
      </c>
      <c r="T1015" s="154" t="n">
        <f aca="false">+P1015*2</f>
        <v>1604.96</v>
      </c>
      <c r="U1015" s="154"/>
      <c r="V1015" s="155" t="n">
        <f aca="false">+R1015+S1015+T1015</f>
        <v>20062</v>
      </c>
      <c r="W1015" s="20" t="n">
        <f aca="false">V1015-T1015</f>
        <v>18457.04</v>
      </c>
      <c r="X1015" s="43" t="n">
        <f aca="false">V1015-S1015-T1015</f>
        <v>15247.12</v>
      </c>
      <c r="Y1015" s="177" t="s">
        <v>282</v>
      </c>
      <c r="Z1015" s="20" t="s">
        <v>35</v>
      </c>
      <c r="AA1015" s="20" t="s">
        <v>18</v>
      </c>
    </row>
    <row r="1016" customFormat="false" ht="15.75" hidden="true" customHeight="true" outlineLevel="0" collapsed="false">
      <c r="A1016" s="20" t="s">
        <v>593</v>
      </c>
      <c r="B1016" s="143" t="s">
        <v>217</v>
      </c>
      <c r="C1016" s="161"/>
      <c r="D1016" s="177" t="s">
        <v>282</v>
      </c>
      <c r="E1016" s="178" t="n">
        <v>5789128</v>
      </c>
      <c r="F1016" s="158"/>
      <c r="G1016" s="159" t="n">
        <v>4</v>
      </c>
      <c r="H1016" s="145" t="s">
        <v>122</v>
      </c>
      <c r="I1016" s="158"/>
      <c r="J1016" s="159" t="n">
        <v>13.9</v>
      </c>
      <c r="K1016" s="145" t="n">
        <v>0</v>
      </c>
      <c r="L1016" s="160" t="n">
        <v>214</v>
      </c>
      <c r="M1016" s="150" t="n">
        <f aca="false">+G1016*0.095</f>
        <v>0.38</v>
      </c>
      <c r="N1016" s="153" t="n">
        <f aca="false">+L1016-M1016</f>
        <v>213.62</v>
      </c>
      <c r="O1016" s="152" t="n">
        <v>1</v>
      </c>
      <c r="P1016" s="153" t="n">
        <f aca="false">+N1016*O1016</f>
        <v>213.62</v>
      </c>
      <c r="Q1016" s="150" t="n">
        <v>19</v>
      </c>
      <c r="R1016" s="153" t="n">
        <f aca="false">+P1016*Q1016</f>
        <v>4058.78</v>
      </c>
      <c r="S1016" s="154" t="n">
        <f aca="false">+P1016*4</f>
        <v>854.48</v>
      </c>
      <c r="T1016" s="154" t="n">
        <f aca="false">+P1016*2</f>
        <v>427.24</v>
      </c>
      <c r="U1016" s="154"/>
      <c r="V1016" s="155" t="n">
        <f aca="false">+R1016+S1016+T1016</f>
        <v>5340.5</v>
      </c>
      <c r="W1016" s="20" t="n">
        <f aca="false">V1016-T1016</f>
        <v>4913.26</v>
      </c>
      <c r="X1016" s="43" t="n">
        <f aca="false">V1016-S1016-T1016</f>
        <v>4058.78</v>
      </c>
      <c r="Y1016" s="177" t="s">
        <v>282</v>
      </c>
      <c r="Z1016" s="20" t="s">
        <v>35</v>
      </c>
      <c r="AA1016" s="20" t="s">
        <v>18</v>
      </c>
    </row>
    <row r="1017" customFormat="false" ht="15.75" hidden="true" customHeight="true" outlineLevel="0" collapsed="false">
      <c r="A1017" s="20" t="s">
        <v>593</v>
      </c>
      <c r="B1017" s="143" t="s">
        <v>217</v>
      </c>
      <c r="C1017" s="161"/>
      <c r="D1017" s="177" t="s">
        <v>282</v>
      </c>
      <c r="E1017" s="178" t="n">
        <v>5789129</v>
      </c>
      <c r="F1017" s="158"/>
      <c r="G1017" s="159" t="n">
        <v>16</v>
      </c>
      <c r="H1017" s="145" t="s">
        <v>122</v>
      </c>
      <c r="I1017" s="158"/>
      <c r="J1017" s="159" t="n">
        <v>13.9</v>
      </c>
      <c r="K1017" s="145" t="n">
        <v>0</v>
      </c>
      <c r="L1017" s="160" t="n">
        <v>824</v>
      </c>
      <c r="M1017" s="150" t="n">
        <f aca="false">+G1017*0.095</f>
        <v>1.52</v>
      </c>
      <c r="N1017" s="153" t="n">
        <f aca="false">+L1017-M1017</f>
        <v>822.48</v>
      </c>
      <c r="O1017" s="152" t="n">
        <v>1</v>
      </c>
      <c r="P1017" s="153" t="n">
        <f aca="false">+N1017*O1017</f>
        <v>822.48</v>
      </c>
      <c r="Q1017" s="150" t="n">
        <v>19</v>
      </c>
      <c r="R1017" s="153" t="n">
        <f aca="false">+P1017*Q1017</f>
        <v>15627.12</v>
      </c>
      <c r="S1017" s="154" t="n">
        <f aca="false">+P1017*4</f>
        <v>3289.92</v>
      </c>
      <c r="T1017" s="154" t="n">
        <f aca="false">+P1017*2</f>
        <v>1644.96</v>
      </c>
      <c r="U1017" s="154"/>
      <c r="V1017" s="155" t="n">
        <f aca="false">+R1017+S1017+T1017</f>
        <v>20562</v>
      </c>
      <c r="W1017" s="20" t="n">
        <f aca="false">V1017-T1017</f>
        <v>18917.04</v>
      </c>
      <c r="X1017" s="43" t="n">
        <f aca="false">V1017-S1017-T1017</f>
        <v>15627.12</v>
      </c>
      <c r="Y1017" s="177" t="s">
        <v>282</v>
      </c>
      <c r="Z1017" s="20" t="s">
        <v>35</v>
      </c>
      <c r="AA1017" s="20" t="s">
        <v>18</v>
      </c>
    </row>
    <row r="1018" customFormat="false" ht="15.75" hidden="false" customHeight="true" outlineLevel="0" collapsed="false">
      <c r="A1018" s="20" t="s">
        <v>593</v>
      </c>
      <c r="B1018" s="143" t="s">
        <v>217</v>
      </c>
      <c r="C1018" s="161"/>
      <c r="D1018" s="177" t="s">
        <v>282</v>
      </c>
      <c r="E1018" s="178" t="n">
        <v>5789130</v>
      </c>
      <c r="F1018" s="158"/>
      <c r="G1018" s="159" t="n">
        <v>9</v>
      </c>
      <c r="H1018" s="145" t="s">
        <v>33</v>
      </c>
      <c r="I1018" s="158"/>
      <c r="J1018" s="159" t="n">
        <v>25</v>
      </c>
      <c r="K1018" s="145" t="n">
        <v>0</v>
      </c>
      <c r="L1018" s="160" t="n">
        <v>448</v>
      </c>
      <c r="M1018" s="150" t="n">
        <f aca="false">+G1018*0.095</f>
        <v>0.855</v>
      </c>
      <c r="N1018" s="153" t="n">
        <f aca="false">+L1018-M1018</f>
        <v>447.145</v>
      </c>
      <c r="O1018" s="152" t="n">
        <v>1</v>
      </c>
      <c r="P1018" s="153" t="n">
        <f aca="false">+N1018*O1018</f>
        <v>447.145</v>
      </c>
      <c r="Q1018" s="150" t="n">
        <v>16</v>
      </c>
      <c r="R1018" s="153" t="n">
        <f aca="false">+P1018*Q1018</f>
        <v>7154.32</v>
      </c>
      <c r="S1018" s="154" t="n">
        <f aca="false">+P1018*3</f>
        <v>1341.435</v>
      </c>
      <c r="T1018" s="154" t="n">
        <f aca="false">+P1018*2</f>
        <v>894.29</v>
      </c>
      <c r="U1018" s="154"/>
      <c r="V1018" s="155" t="n">
        <f aca="false">+R1018+S1018+T1018</f>
        <v>9390.045</v>
      </c>
      <c r="W1018" s="20" t="n">
        <f aca="false">V1018-T1018</f>
        <v>8495.755</v>
      </c>
      <c r="X1018" s="43" t="n">
        <f aca="false">V1018-S1018-T1018</f>
        <v>7154.32</v>
      </c>
      <c r="Y1018" s="177" t="s">
        <v>282</v>
      </c>
      <c r="Z1018" s="20" t="s">
        <v>35</v>
      </c>
      <c r="AA1018" s="20" t="s">
        <v>18</v>
      </c>
    </row>
    <row r="1019" customFormat="false" ht="15.75" hidden="false" customHeight="true" outlineLevel="0" collapsed="false">
      <c r="A1019" s="20" t="s">
        <v>593</v>
      </c>
      <c r="B1019" s="143" t="s">
        <v>217</v>
      </c>
      <c r="C1019" s="161"/>
      <c r="D1019" s="177" t="s">
        <v>282</v>
      </c>
      <c r="E1019" s="178" t="n">
        <v>5789131</v>
      </c>
      <c r="F1019" s="158"/>
      <c r="G1019" s="159" t="n">
        <v>9</v>
      </c>
      <c r="H1019" s="145" t="s">
        <v>33</v>
      </c>
      <c r="I1019" s="158"/>
      <c r="J1019" s="159" t="n">
        <v>25</v>
      </c>
      <c r="K1019" s="145" t="n">
        <v>0</v>
      </c>
      <c r="L1019" s="160" t="n">
        <v>437</v>
      </c>
      <c r="M1019" s="150" t="n">
        <f aca="false">+G1019*0.095</f>
        <v>0.855</v>
      </c>
      <c r="N1019" s="153" t="n">
        <f aca="false">+L1019-M1019</f>
        <v>436.145</v>
      </c>
      <c r="O1019" s="152" t="n">
        <v>1</v>
      </c>
      <c r="P1019" s="153" t="n">
        <f aca="false">+N1019*O1019</f>
        <v>436.145</v>
      </c>
      <c r="Q1019" s="150" t="n">
        <v>16</v>
      </c>
      <c r="R1019" s="153" t="n">
        <f aca="false">+P1019*Q1019</f>
        <v>6978.32</v>
      </c>
      <c r="S1019" s="154" t="n">
        <f aca="false">+P1019*3</f>
        <v>1308.435</v>
      </c>
      <c r="T1019" s="154" t="n">
        <f aca="false">+P1019*2</f>
        <v>872.29</v>
      </c>
      <c r="U1019" s="154"/>
      <c r="V1019" s="155" t="n">
        <f aca="false">+R1019+S1019+T1019</f>
        <v>9159.045</v>
      </c>
      <c r="W1019" s="20" t="n">
        <f aca="false">V1019-T1019</f>
        <v>8286.755</v>
      </c>
      <c r="X1019" s="43" t="n">
        <f aca="false">V1019-S1019-T1019</f>
        <v>6978.32</v>
      </c>
      <c r="Y1019" s="177" t="s">
        <v>282</v>
      </c>
      <c r="Z1019" s="20" t="s">
        <v>35</v>
      </c>
      <c r="AA1019" s="20" t="s">
        <v>18</v>
      </c>
    </row>
    <row r="1020" customFormat="false" ht="15.75" hidden="false" customHeight="true" outlineLevel="0" collapsed="false">
      <c r="A1020" s="20" t="s">
        <v>593</v>
      </c>
      <c r="B1020" s="143" t="s">
        <v>217</v>
      </c>
      <c r="C1020" s="161"/>
      <c r="D1020" s="177" t="s">
        <v>282</v>
      </c>
      <c r="E1020" s="178" t="n">
        <v>5789132</v>
      </c>
      <c r="F1020" s="158"/>
      <c r="G1020" s="159" t="n">
        <v>3</v>
      </c>
      <c r="H1020" s="145" t="s">
        <v>33</v>
      </c>
      <c r="I1020" s="158"/>
      <c r="J1020" s="159" t="n">
        <v>25</v>
      </c>
      <c r="K1020" s="145" t="n">
        <v>0</v>
      </c>
      <c r="L1020" s="160" t="n">
        <v>161</v>
      </c>
      <c r="M1020" s="150" t="n">
        <f aca="false">+G1020*0.095</f>
        <v>0.285</v>
      </c>
      <c r="N1020" s="153" t="n">
        <f aca="false">+L1020-M1020</f>
        <v>160.715</v>
      </c>
      <c r="O1020" s="152" t="n">
        <v>1</v>
      </c>
      <c r="P1020" s="153" t="n">
        <f aca="false">+N1020*O1020</f>
        <v>160.715</v>
      </c>
      <c r="Q1020" s="150" t="n">
        <v>16</v>
      </c>
      <c r="R1020" s="153" t="n">
        <f aca="false">+P1020*Q1020</f>
        <v>2571.44</v>
      </c>
      <c r="S1020" s="154" t="n">
        <f aca="false">+P1020*3</f>
        <v>482.145</v>
      </c>
      <c r="T1020" s="154" t="n">
        <f aca="false">+P1020*2</f>
        <v>321.43</v>
      </c>
      <c r="U1020" s="154"/>
      <c r="V1020" s="155" t="n">
        <f aca="false">+R1020+S1020+T1020</f>
        <v>3375.015</v>
      </c>
      <c r="W1020" s="20" t="n">
        <f aca="false">V1020-T1020</f>
        <v>3053.585</v>
      </c>
      <c r="X1020" s="43" t="n">
        <f aca="false">V1020-S1020-T1020</f>
        <v>2571.44</v>
      </c>
      <c r="Y1020" s="177" t="s">
        <v>282</v>
      </c>
      <c r="Z1020" s="20" t="s">
        <v>35</v>
      </c>
      <c r="AA1020" s="20" t="s">
        <v>18</v>
      </c>
    </row>
    <row r="1021" customFormat="false" ht="15.75" hidden="false" customHeight="true" outlineLevel="0" collapsed="false">
      <c r="A1021" s="20" t="s">
        <v>593</v>
      </c>
      <c r="B1021" s="143" t="s">
        <v>218</v>
      </c>
      <c r="C1021" s="161"/>
      <c r="D1021" s="177" t="s">
        <v>282</v>
      </c>
      <c r="E1021" s="178" t="n">
        <v>5789133</v>
      </c>
      <c r="F1021" s="158"/>
      <c r="G1021" s="159" t="n">
        <v>16</v>
      </c>
      <c r="H1021" s="145" t="s">
        <v>33</v>
      </c>
      <c r="I1021" s="158"/>
      <c r="J1021" s="159" t="n">
        <v>25</v>
      </c>
      <c r="K1021" s="145" t="n">
        <v>0</v>
      </c>
      <c r="L1021" s="160" t="n">
        <v>897</v>
      </c>
      <c r="M1021" s="150" t="n">
        <f aca="false">+G1021*0.095</f>
        <v>1.52</v>
      </c>
      <c r="N1021" s="153" t="n">
        <f aca="false">+L1021-M1021</f>
        <v>895.48</v>
      </c>
      <c r="O1021" s="152" t="n">
        <v>1</v>
      </c>
      <c r="P1021" s="153" t="n">
        <f aca="false">+N1021*O1021</f>
        <v>895.48</v>
      </c>
      <c r="Q1021" s="150" t="n">
        <v>16</v>
      </c>
      <c r="R1021" s="153" t="n">
        <f aca="false">+P1021*Q1021</f>
        <v>14327.68</v>
      </c>
      <c r="S1021" s="154" t="n">
        <f aca="false">+P1021*3</f>
        <v>2686.44</v>
      </c>
      <c r="T1021" s="154" t="n">
        <f aca="false">+P1021*2</f>
        <v>1790.96</v>
      </c>
      <c r="U1021" s="154"/>
      <c r="V1021" s="155" t="n">
        <f aca="false">+R1021+S1021+T1021</f>
        <v>18805.08</v>
      </c>
      <c r="W1021" s="20" t="n">
        <f aca="false">V1021-T1021</f>
        <v>17014.12</v>
      </c>
      <c r="X1021" s="43" t="n">
        <f aca="false">V1021-S1021-T1021</f>
        <v>14327.68</v>
      </c>
      <c r="Y1021" s="177" t="s">
        <v>282</v>
      </c>
      <c r="Z1021" s="20" t="s">
        <v>35</v>
      </c>
      <c r="AA1021" s="20" t="s">
        <v>18</v>
      </c>
    </row>
    <row r="1022" customFormat="false" ht="15.75" hidden="false" customHeight="true" outlineLevel="0" collapsed="false">
      <c r="A1022" s="20" t="s">
        <v>593</v>
      </c>
      <c r="B1022" s="143" t="s">
        <v>218</v>
      </c>
      <c r="C1022" s="161"/>
      <c r="D1022" s="177" t="s">
        <v>282</v>
      </c>
      <c r="E1022" s="178" t="n">
        <v>5789134</v>
      </c>
      <c r="F1022" s="158"/>
      <c r="G1022" s="159" t="n">
        <v>6</v>
      </c>
      <c r="H1022" s="145" t="s">
        <v>33</v>
      </c>
      <c r="I1022" s="158"/>
      <c r="J1022" s="159" t="n">
        <v>25</v>
      </c>
      <c r="K1022" s="145" t="n">
        <v>0</v>
      </c>
      <c r="L1022" s="160" t="n">
        <v>345</v>
      </c>
      <c r="M1022" s="150" t="n">
        <f aca="false">+G1022*0.095</f>
        <v>0.57</v>
      </c>
      <c r="N1022" s="153" t="n">
        <f aca="false">+L1022-M1022</f>
        <v>344.43</v>
      </c>
      <c r="O1022" s="152" t="n">
        <v>1</v>
      </c>
      <c r="P1022" s="153" t="n">
        <f aca="false">+N1022*O1022</f>
        <v>344.43</v>
      </c>
      <c r="Q1022" s="150" t="n">
        <v>16</v>
      </c>
      <c r="R1022" s="153" t="n">
        <f aca="false">+P1022*Q1022</f>
        <v>5510.88</v>
      </c>
      <c r="S1022" s="154" t="n">
        <f aca="false">+P1022*3</f>
        <v>1033.29</v>
      </c>
      <c r="T1022" s="154" t="n">
        <f aca="false">+P1022*2</f>
        <v>688.86</v>
      </c>
      <c r="U1022" s="154"/>
      <c r="V1022" s="155" t="n">
        <f aca="false">+R1022+S1022+T1022</f>
        <v>7233.03</v>
      </c>
      <c r="W1022" s="20" t="n">
        <f aca="false">V1022-T1022</f>
        <v>6544.17</v>
      </c>
      <c r="X1022" s="43" t="n">
        <f aca="false">V1022-S1022-T1022</f>
        <v>5510.88</v>
      </c>
      <c r="Y1022" s="177" t="s">
        <v>282</v>
      </c>
      <c r="Z1022" s="20" t="s">
        <v>35</v>
      </c>
      <c r="AA1022" s="20" t="s">
        <v>18</v>
      </c>
    </row>
    <row r="1023" customFormat="false" ht="15.75" hidden="false" customHeight="true" outlineLevel="0" collapsed="false">
      <c r="A1023" s="20" t="s">
        <v>150</v>
      </c>
      <c r="B1023" s="143" t="s">
        <v>212</v>
      </c>
      <c r="C1023" s="6"/>
      <c r="D1023" s="9" t="s">
        <v>312</v>
      </c>
      <c r="E1023" s="9" t="n">
        <v>5788635</v>
      </c>
      <c r="F1023" s="9"/>
      <c r="G1023" s="9" t="n">
        <v>20</v>
      </c>
      <c r="H1023" s="145" t="s">
        <v>33</v>
      </c>
      <c r="I1023" s="145" t="s">
        <v>283</v>
      </c>
      <c r="J1023" s="9" t="n">
        <v>22</v>
      </c>
      <c r="K1023" s="145" t="n">
        <v>0</v>
      </c>
      <c r="L1023" s="9" t="n">
        <v>898</v>
      </c>
      <c r="M1023" s="145" t="n">
        <f aca="false">+G1023*0.095</f>
        <v>1.9</v>
      </c>
      <c r="N1023" s="145" t="n">
        <f aca="false">+L1023-M1023</f>
        <v>896.1</v>
      </c>
      <c r="O1023" s="145" t="n">
        <v>1.04</v>
      </c>
      <c r="P1023" s="145" t="n">
        <f aca="false">+N1023*O1023</f>
        <v>931.944</v>
      </c>
      <c r="Q1023" s="145" t="n">
        <v>16</v>
      </c>
      <c r="R1023" s="145" t="n">
        <f aca="false">+P1023*Q1023</f>
        <v>14911.104</v>
      </c>
      <c r="S1023" s="9" t="n">
        <f aca="false">+P1023*3</f>
        <v>2795.832</v>
      </c>
      <c r="T1023" s="9" t="n">
        <f aca="false">+P1023*2</f>
        <v>1863.888</v>
      </c>
      <c r="U1023" s="9"/>
      <c r="V1023" s="9" t="n">
        <f aca="false">SUM(R1023:U1023)</f>
        <v>19570.824</v>
      </c>
      <c r="W1023" s="20" t="n">
        <f aca="false">V1023-T1023</f>
        <v>17706.936</v>
      </c>
      <c r="X1023" s="43" t="n">
        <f aca="false">V1023-S1023-T1023</f>
        <v>14911.104</v>
      </c>
      <c r="Y1023" s="9" t="s">
        <v>313</v>
      </c>
      <c r="Z1023" s="20" t="s">
        <v>35</v>
      </c>
      <c r="AA1023" s="20" t="s">
        <v>18</v>
      </c>
      <c r="AB1023" s="20"/>
      <c r="AC1023" s="20"/>
    </row>
    <row r="1024" customFormat="false" ht="15.75" hidden="false" customHeight="true" outlineLevel="0" collapsed="false">
      <c r="A1024" s="20" t="s">
        <v>150</v>
      </c>
      <c r="B1024" s="143" t="s">
        <v>212</v>
      </c>
      <c r="C1024" s="6"/>
      <c r="D1024" s="9" t="s">
        <v>312</v>
      </c>
      <c r="E1024" s="9" t="n">
        <v>5788636</v>
      </c>
      <c r="F1024" s="9"/>
      <c r="G1024" s="9" t="n">
        <v>20</v>
      </c>
      <c r="H1024" s="145" t="s">
        <v>33</v>
      </c>
      <c r="I1024" s="145" t="s">
        <v>283</v>
      </c>
      <c r="J1024" s="9" t="n">
        <v>22</v>
      </c>
      <c r="K1024" s="145" t="n">
        <v>0</v>
      </c>
      <c r="L1024" s="9" t="n">
        <v>900</v>
      </c>
      <c r="M1024" s="145" t="n">
        <f aca="false">+G1024*0.095</f>
        <v>1.9</v>
      </c>
      <c r="N1024" s="145" t="n">
        <f aca="false">+L1024-M1024</f>
        <v>898.1</v>
      </c>
      <c r="O1024" s="145" t="n">
        <v>1.04</v>
      </c>
      <c r="P1024" s="145" t="n">
        <f aca="false">+N1024*O1024</f>
        <v>934.024</v>
      </c>
      <c r="Q1024" s="145" t="n">
        <v>16</v>
      </c>
      <c r="R1024" s="145" t="n">
        <f aca="false">+P1024*Q1024</f>
        <v>14944.384</v>
      </c>
      <c r="S1024" s="9" t="n">
        <f aca="false">+P1024*3</f>
        <v>2802.072</v>
      </c>
      <c r="T1024" s="9" t="n">
        <f aca="false">+P1024*2</f>
        <v>1868.048</v>
      </c>
      <c r="U1024" s="9"/>
      <c r="V1024" s="9" t="n">
        <f aca="false">SUM(R1024:U1024)</f>
        <v>19614.504</v>
      </c>
      <c r="W1024" s="20" t="n">
        <f aca="false">V1024-T1024</f>
        <v>17746.456</v>
      </c>
      <c r="X1024" s="43" t="n">
        <f aca="false">V1024-S1024-T1024</f>
        <v>14944.384</v>
      </c>
      <c r="Y1024" s="9" t="s">
        <v>313</v>
      </c>
      <c r="Z1024" s="20" t="s">
        <v>35</v>
      </c>
      <c r="AA1024" s="20" t="s">
        <v>18</v>
      </c>
      <c r="AB1024" s="20"/>
      <c r="AC1024" s="20"/>
    </row>
    <row r="1025" customFormat="false" ht="15.75" hidden="false" customHeight="true" outlineLevel="0" collapsed="false">
      <c r="A1025" s="20" t="s">
        <v>150</v>
      </c>
      <c r="B1025" s="143" t="s">
        <v>212</v>
      </c>
      <c r="C1025" s="6"/>
      <c r="D1025" s="9" t="s">
        <v>312</v>
      </c>
      <c r="E1025" s="9" t="n">
        <v>5788637</v>
      </c>
      <c r="F1025" s="9"/>
      <c r="G1025" s="9" t="n">
        <v>10</v>
      </c>
      <c r="H1025" s="145" t="s">
        <v>33</v>
      </c>
      <c r="I1025" s="145" t="s">
        <v>283</v>
      </c>
      <c r="J1025" s="9" t="n">
        <v>22</v>
      </c>
      <c r="K1025" s="145" t="n">
        <v>0</v>
      </c>
      <c r="L1025" s="9" t="n">
        <v>466</v>
      </c>
      <c r="M1025" s="145" t="n">
        <f aca="false">+G1025*0.095</f>
        <v>0.95</v>
      </c>
      <c r="N1025" s="145" t="n">
        <f aca="false">+L1025-M1025</f>
        <v>465.05</v>
      </c>
      <c r="O1025" s="145" t="n">
        <v>1.04</v>
      </c>
      <c r="P1025" s="145" t="n">
        <f aca="false">+N1025*O1025</f>
        <v>483.652</v>
      </c>
      <c r="Q1025" s="145" t="n">
        <v>16</v>
      </c>
      <c r="R1025" s="145" t="n">
        <f aca="false">+P1025*Q1025</f>
        <v>7738.432</v>
      </c>
      <c r="S1025" s="9" t="n">
        <f aca="false">+P1025*3</f>
        <v>1450.956</v>
      </c>
      <c r="T1025" s="9" t="n">
        <f aca="false">+P1025*2</f>
        <v>967.304</v>
      </c>
      <c r="U1025" s="9"/>
      <c r="V1025" s="9" t="n">
        <f aca="false">SUM(R1025:U1025)</f>
        <v>10156.692</v>
      </c>
      <c r="W1025" s="20" t="n">
        <f aca="false">V1025-T1025</f>
        <v>9189.388</v>
      </c>
      <c r="X1025" s="43" t="n">
        <f aca="false">V1025-S1025-T1025</f>
        <v>7738.432</v>
      </c>
      <c r="Y1025" s="9" t="s">
        <v>313</v>
      </c>
      <c r="Z1025" s="20" t="s">
        <v>35</v>
      </c>
      <c r="AA1025" s="20" t="s">
        <v>18</v>
      </c>
      <c r="AB1025" s="20"/>
      <c r="AC1025" s="20"/>
    </row>
    <row r="1026" customFormat="false" ht="15.75" hidden="false" customHeight="true" outlineLevel="0" collapsed="false">
      <c r="A1026" s="20" t="s">
        <v>150</v>
      </c>
      <c r="B1026" s="143" t="s">
        <v>212</v>
      </c>
      <c r="C1026" s="6"/>
      <c r="D1026" s="9" t="s">
        <v>312</v>
      </c>
      <c r="E1026" s="9" t="n">
        <v>5788638</v>
      </c>
      <c r="F1026" s="9"/>
      <c r="G1026" s="9" t="n">
        <v>10</v>
      </c>
      <c r="H1026" s="145" t="s">
        <v>33</v>
      </c>
      <c r="I1026" s="145" t="s">
        <v>283</v>
      </c>
      <c r="J1026" s="9" t="n">
        <v>22</v>
      </c>
      <c r="K1026" s="145" t="n">
        <v>0</v>
      </c>
      <c r="L1026" s="9" t="n">
        <v>434</v>
      </c>
      <c r="M1026" s="145" t="n">
        <f aca="false">+G1026*0.095</f>
        <v>0.95</v>
      </c>
      <c r="N1026" s="145" t="n">
        <f aca="false">+L1026-M1026</f>
        <v>433.05</v>
      </c>
      <c r="O1026" s="145" t="n">
        <v>1.04</v>
      </c>
      <c r="P1026" s="145" t="n">
        <f aca="false">+N1026*O1026</f>
        <v>450.372</v>
      </c>
      <c r="Q1026" s="145" t="n">
        <v>16</v>
      </c>
      <c r="R1026" s="145" t="n">
        <f aca="false">+P1026*Q1026</f>
        <v>7205.952</v>
      </c>
      <c r="S1026" s="9" t="n">
        <f aca="false">+P1026*3</f>
        <v>1351.116</v>
      </c>
      <c r="T1026" s="9" t="n">
        <f aca="false">+P1026*2</f>
        <v>900.744</v>
      </c>
      <c r="U1026" s="9"/>
      <c r="V1026" s="9" t="n">
        <f aca="false">SUM(R1026:U1026)</f>
        <v>9457.812</v>
      </c>
      <c r="W1026" s="20" t="n">
        <f aca="false">V1026-T1026</f>
        <v>8557.068</v>
      </c>
      <c r="X1026" s="43" t="n">
        <f aca="false">V1026-S1026-T1026</f>
        <v>7205.952</v>
      </c>
      <c r="Y1026" s="9" t="s">
        <v>313</v>
      </c>
      <c r="Z1026" s="20" t="s">
        <v>35</v>
      </c>
      <c r="AA1026" s="20" t="s">
        <v>18</v>
      </c>
      <c r="AB1026" s="20"/>
      <c r="AC1026" s="20"/>
    </row>
    <row r="1027" customFormat="false" ht="15.75" hidden="false" customHeight="true" outlineLevel="0" collapsed="false">
      <c r="A1027" s="20" t="s">
        <v>150</v>
      </c>
      <c r="B1027" s="143" t="s">
        <v>212</v>
      </c>
      <c r="C1027" s="6"/>
      <c r="D1027" s="9" t="s">
        <v>312</v>
      </c>
      <c r="E1027" s="9" t="n">
        <v>5788639</v>
      </c>
      <c r="F1027" s="9"/>
      <c r="G1027" s="9" t="n">
        <v>20</v>
      </c>
      <c r="H1027" s="145" t="s">
        <v>33</v>
      </c>
      <c r="I1027" s="145" t="s">
        <v>283</v>
      </c>
      <c r="J1027" s="9" t="n">
        <v>22</v>
      </c>
      <c r="K1027" s="145" t="n">
        <v>0</v>
      </c>
      <c r="L1027" s="9" t="n">
        <v>850</v>
      </c>
      <c r="M1027" s="145" t="n">
        <f aca="false">+G1027*0.095</f>
        <v>1.9</v>
      </c>
      <c r="N1027" s="145" t="n">
        <f aca="false">+L1027-M1027</f>
        <v>848.1</v>
      </c>
      <c r="O1027" s="145" t="n">
        <v>1.04</v>
      </c>
      <c r="P1027" s="145" t="n">
        <f aca="false">+N1027*O1027</f>
        <v>882.024</v>
      </c>
      <c r="Q1027" s="145" t="n">
        <v>16</v>
      </c>
      <c r="R1027" s="145" t="n">
        <f aca="false">+P1027*Q1027</f>
        <v>14112.384</v>
      </c>
      <c r="S1027" s="9" t="n">
        <f aca="false">+P1027*3</f>
        <v>2646.072</v>
      </c>
      <c r="T1027" s="9" t="n">
        <f aca="false">+P1027*2</f>
        <v>1764.048</v>
      </c>
      <c r="U1027" s="9"/>
      <c r="V1027" s="9" t="n">
        <f aca="false">SUM(R1027:U1027)</f>
        <v>18522.504</v>
      </c>
      <c r="W1027" s="20" t="n">
        <f aca="false">V1027-T1027</f>
        <v>16758.456</v>
      </c>
      <c r="X1027" s="43" t="n">
        <f aca="false">V1027-S1027-T1027</f>
        <v>14112.384</v>
      </c>
      <c r="Y1027" s="9" t="s">
        <v>313</v>
      </c>
      <c r="Z1027" s="20" t="s">
        <v>35</v>
      </c>
      <c r="AA1027" s="20" t="s">
        <v>18</v>
      </c>
      <c r="AB1027" s="20"/>
      <c r="AC1027" s="20"/>
    </row>
    <row r="1028" customFormat="false" ht="15.75" hidden="false" customHeight="true" outlineLevel="0" collapsed="false">
      <c r="A1028" s="20" t="s">
        <v>150</v>
      </c>
      <c r="B1028" s="143" t="s">
        <v>212</v>
      </c>
      <c r="C1028" s="6"/>
      <c r="D1028" s="9" t="s">
        <v>312</v>
      </c>
      <c r="E1028" s="9" t="n">
        <v>5788640</v>
      </c>
      <c r="F1028" s="9"/>
      <c r="G1028" s="9" t="n">
        <v>6</v>
      </c>
      <c r="H1028" s="145" t="s">
        <v>33</v>
      </c>
      <c r="I1028" s="145" t="s">
        <v>283</v>
      </c>
      <c r="J1028" s="9" t="n">
        <v>22</v>
      </c>
      <c r="K1028" s="145" t="n">
        <v>0</v>
      </c>
      <c r="L1028" s="9" t="n">
        <v>251</v>
      </c>
      <c r="M1028" s="145" t="n">
        <f aca="false">+G1028*0.095</f>
        <v>0.57</v>
      </c>
      <c r="N1028" s="145" t="n">
        <f aca="false">+L1028-M1028</f>
        <v>250.43</v>
      </c>
      <c r="O1028" s="145" t="n">
        <v>1.04</v>
      </c>
      <c r="P1028" s="145" t="n">
        <f aca="false">+N1028*O1028</f>
        <v>260.4472</v>
      </c>
      <c r="Q1028" s="145" t="n">
        <v>16</v>
      </c>
      <c r="R1028" s="145" t="n">
        <f aca="false">+P1028*Q1028</f>
        <v>4167.1552</v>
      </c>
      <c r="S1028" s="9" t="n">
        <f aca="false">+P1028*3</f>
        <v>781.3416</v>
      </c>
      <c r="T1028" s="9" t="n">
        <f aca="false">+P1028*2</f>
        <v>520.8944</v>
      </c>
      <c r="U1028" s="9"/>
      <c r="V1028" s="9" t="n">
        <f aca="false">SUM(R1028:U1028)</f>
        <v>5469.3912</v>
      </c>
      <c r="W1028" s="20" t="n">
        <f aca="false">V1028-T1028</f>
        <v>4948.4968</v>
      </c>
      <c r="X1028" s="43" t="n">
        <f aca="false">V1028-S1028-T1028</f>
        <v>4167.1552</v>
      </c>
      <c r="Y1028" s="9" t="s">
        <v>313</v>
      </c>
      <c r="Z1028" s="20" t="s">
        <v>35</v>
      </c>
      <c r="AA1028" s="20" t="s">
        <v>18</v>
      </c>
      <c r="AB1028" s="20"/>
      <c r="AC1028" s="20"/>
    </row>
    <row r="1029" customFormat="false" ht="15.75" hidden="false" customHeight="true" outlineLevel="0" collapsed="false">
      <c r="A1029" s="20" t="s">
        <v>150</v>
      </c>
      <c r="B1029" s="143" t="s">
        <v>212</v>
      </c>
      <c r="C1029" s="6"/>
      <c r="D1029" s="9" t="s">
        <v>312</v>
      </c>
      <c r="E1029" s="9" t="n">
        <v>5788641</v>
      </c>
      <c r="F1029" s="9"/>
      <c r="G1029" s="9" t="n">
        <v>20</v>
      </c>
      <c r="H1029" s="145" t="s">
        <v>33</v>
      </c>
      <c r="I1029" s="145" t="s">
        <v>283</v>
      </c>
      <c r="J1029" s="9" t="n">
        <v>22</v>
      </c>
      <c r="K1029" s="145" t="n">
        <v>0</v>
      </c>
      <c r="L1029" s="9" t="n">
        <v>903</v>
      </c>
      <c r="M1029" s="145" t="n">
        <f aca="false">+G1029*0.095</f>
        <v>1.9</v>
      </c>
      <c r="N1029" s="145" t="n">
        <f aca="false">+L1029-M1029</f>
        <v>901.1</v>
      </c>
      <c r="O1029" s="145" t="n">
        <v>1.04</v>
      </c>
      <c r="P1029" s="145" t="n">
        <f aca="false">+N1029*O1029</f>
        <v>937.144</v>
      </c>
      <c r="Q1029" s="145" t="n">
        <v>16</v>
      </c>
      <c r="R1029" s="145" t="n">
        <f aca="false">+P1029*Q1029</f>
        <v>14994.304</v>
      </c>
      <c r="S1029" s="9" t="n">
        <f aca="false">+P1029*3</f>
        <v>2811.432</v>
      </c>
      <c r="T1029" s="9" t="n">
        <f aca="false">+P1029*2</f>
        <v>1874.288</v>
      </c>
      <c r="U1029" s="9"/>
      <c r="V1029" s="9" t="n">
        <f aca="false">SUM(R1029:U1029)</f>
        <v>19680.024</v>
      </c>
      <c r="W1029" s="20" t="n">
        <f aca="false">V1029-T1029</f>
        <v>17805.736</v>
      </c>
      <c r="X1029" s="43" t="n">
        <f aca="false">V1029-S1029-T1029</f>
        <v>14994.304</v>
      </c>
      <c r="Y1029" s="9" t="s">
        <v>313</v>
      </c>
      <c r="Z1029" s="20" t="s">
        <v>35</v>
      </c>
      <c r="AA1029" s="20" t="s">
        <v>18</v>
      </c>
      <c r="AB1029" s="20"/>
      <c r="AC1029" s="20"/>
    </row>
    <row r="1030" customFormat="false" ht="15.75" hidden="false" customHeight="true" outlineLevel="0" collapsed="false">
      <c r="A1030" s="20" t="s">
        <v>150</v>
      </c>
      <c r="B1030" s="143" t="s">
        <v>212</v>
      </c>
      <c r="C1030" s="6"/>
      <c r="D1030" s="9" t="s">
        <v>312</v>
      </c>
      <c r="E1030" s="9" t="n">
        <v>5788642</v>
      </c>
      <c r="F1030" s="9"/>
      <c r="G1030" s="9" t="n">
        <v>20</v>
      </c>
      <c r="H1030" s="145" t="s">
        <v>33</v>
      </c>
      <c r="I1030" s="145" t="s">
        <v>283</v>
      </c>
      <c r="J1030" s="9" t="n">
        <v>22</v>
      </c>
      <c r="K1030" s="145" t="n">
        <v>0</v>
      </c>
      <c r="L1030" s="9" t="n">
        <v>914</v>
      </c>
      <c r="M1030" s="145" t="n">
        <f aca="false">+G1030*0.095</f>
        <v>1.9</v>
      </c>
      <c r="N1030" s="145" t="n">
        <f aca="false">+L1030-M1030</f>
        <v>912.1</v>
      </c>
      <c r="O1030" s="145" t="n">
        <v>1.04</v>
      </c>
      <c r="P1030" s="145" t="n">
        <f aca="false">+N1030*O1030</f>
        <v>948.584</v>
      </c>
      <c r="Q1030" s="145" t="n">
        <v>16</v>
      </c>
      <c r="R1030" s="145" t="n">
        <f aca="false">+P1030*Q1030</f>
        <v>15177.344</v>
      </c>
      <c r="S1030" s="9" t="n">
        <f aca="false">+P1030*3</f>
        <v>2845.752</v>
      </c>
      <c r="T1030" s="9" t="n">
        <f aca="false">+P1030*2</f>
        <v>1897.168</v>
      </c>
      <c r="U1030" s="9"/>
      <c r="V1030" s="9" t="n">
        <f aca="false">SUM(R1030:U1030)</f>
        <v>19920.264</v>
      </c>
      <c r="W1030" s="20" t="n">
        <f aca="false">V1030-T1030</f>
        <v>18023.096</v>
      </c>
      <c r="X1030" s="43" t="n">
        <f aca="false">V1030-S1030-T1030</f>
        <v>15177.344</v>
      </c>
      <c r="Y1030" s="9" t="s">
        <v>313</v>
      </c>
      <c r="Z1030" s="20" t="s">
        <v>35</v>
      </c>
      <c r="AA1030" s="20" t="s">
        <v>18</v>
      </c>
      <c r="AB1030" s="20"/>
      <c r="AC1030" s="20"/>
    </row>
    <row r="1031" customFormat="false" ht="15.75" hidden="false" customHeight="true" outlineLevel="0" collapsed="false">
      <c r="A1031" s="20" t="s">
        <v>150</v>
      </c>
      <c r="B1031" s="143" t="s">
        <v>212</v>
      </c>
      <c r="C1031" s="6"/>
      <c r="D1031" s="9" t="s">
        <v>312</v>
      </c>
      <c r="E1031" s="9" t="n">
        <v>5788643</v>
      </c>
      <c r="F1031" s="9"/>
      <c r="G1031" s="9" t="n">
        <v>7</v>
      </c>
      <c r="H1031" s="145" t="s">
        <v>33</v>
      </c>
      <c r="I1031" s="145" t="s">
        <v>283</v>
      </c>
      <c r="J1031" s="9" t="n">
        <v>22</v>
      </c>
      <c r="K1031" s="145" t="n">
        <v>0</v>
      </c>
      <c r="L1031" s="9" t="n">
        <v>315</v>
      </c>
      <c r="M1031" s="145" t="n">
        <f aca="false">+G1031*0.095</f>
        <v>0.665</v>
      </c>
      <c r="N1031" s="145" t="n">
        <f aca="false">+L1031-M1031</f>
        <v>314.335</v>
      </c>
      <c r="O1031" s="145" t="n">
        <v>1.04</v>
      </c>
      <c r="P1031" s="145" t="n">
        <f aca="false">+N1031*O1031</f>
        <v>326.9084</v>
      </c>
      <c r="Q1031" s="145" t="n">
        <v>16</v>
      </c>
      <c r="R1031" s="145" t="n">
        <f aca="false">+P1031*Q1031</f>
        <v>5230.5344</v>
      </c>
      <c r="S1031" s="9" t="n">
        <f aca="false">+P1031*3</f>
        <v>980.7252</v>
      </c>
      <c r="T1031" s="9" t="n">
        <f aca="false">+P1031*2</f>
        <v>653.8168</v>
      </c>
      <c r="U1031" s="9"/>
      <c r="V1031" s="9" t="n">
        <f aca="false">SUM(R1031:U1031)</f>
        <v>6865.0764</v>
      </c>
      <c r="W1031" s="20" t="n">
        <f aca="false">V1031-T1031</f>
        <v>6211.2596</v>
      </c>
      <c r="X1031" s="43" t="n">
        <f aca="false">V1031-S1031-T1031</f>
        <v>5230.5344</v>
      </c>
      <c r="Y1031" s="9" t="s">
        <v>313</v>
      </c>
      <c r="Z1031" s="20" t="s">
        <v>35</v>
      </c>
      <c r="AA1031" s="20" t="s">
        <v>18</v>
      </c>
      <c r="AB1031" s="20"/>
      <c r="AC1031" s="20"/>
    </row>
    <row r="1032" customFormat="false" ht="15.75" hidden="false" customHeight="true" outlineLevel="0" collapsed="false">
      <c r="A1032" s="20" t="s">
        <v>150</v>
      </c>
      <c r="B1032" s="143" t="s">
        <v>212</v>
      </c>
      <c r="C1032" s="6"/>
      <c r="D1032" s="9" t="s">
        <v>312</v>
      </c>
      <c r="E1032" s="9" t="n">
        <v>5788644</v>
      </c>
      <c r="F1032" s="9"/>
      <c r="G1032" s="9" t="n">
        <v>20</v>
      </c>
      <c r="H1032" s="145" t="s">
        <v>33</v>
      </c>
      <c r="I1032" s="145" t="s">
        <v>283</v>
      </c>
      <c r="J1032" s="9" t="n">
        <v>22</v>
      </c>
      <c r="K1032" s="145" t="n">
        <v>0</v>
      </c>
      <c r="L1032" s="9" t="n">
        <v>850</v>
      </c>
      <c r="M1032" s="145" t="n">
        <f aca="false">+G1032*0.095</f>
        <v>1.9</v>
      </c>
      <c r="N1032" s="145" t="n">
        <f aca="false">+L1032-M1032</f>
        <v>848.1</v>
      </c>
      <c r="O1032" s="145" t="n">
        <v>1.04</v>
      </c>
      <c r="P1032" s="145" t="n">
        <f aca="false">+N1032*O1032</f>
        <v>882.024</v>
      </c>
      <c r="Q1032" s="145" t="n">
        <v>16</v>
      </c>
      <c r="R1032" s="145" t="n">
        <f aca="false">+P1032*Q1032</f>
        <v>14112.384</v>
      </c>
      <c r="S1032" s="9" t="n">
        <f aca="false">+P1032*3</f>
        <v>2646.072</v>
      </c>
      <c r="T1032" s="9" t="n">
        <f aca="false">+P1032*2</f>
        <v>1764.048</v>
      </c>
      <c r="U1032" s="9"/>
      <c r="V1032" s="9" t="n">
        <f aca="false">SUM(R1032:U1032)</f>
        <v>18522.504</v>
      </c>
      <c r="W1032" s="20" t="n">
        <f aca="false">V1032-T1032</f>
        <v>16758.456</v>
      </c>
      <c r="X1032" s="43" t="n">
        <f aca="false">V1032-S1032-T1032</f>
        <v>14112.384</v>
      </c>
      <c r="Y1032" s="9" t="s">
        <v>313</v>
      </c>
      <c r="Z1032" s="20" t="s">
        <v>35</v>
      </c>
      <c r="AA1032" s="20" t="s">
        <v>18</v>
      </c>
      <c r="AB1032" s="20"/>
      <c r="AC1032" s="20"/>
    </row>
    <row r="1033" customFormat="false" ht="15.75" hidden="false" customHeight="true" outlineLevel="0" collapsed="false">
      <c r="A1033" s="20" t="s">
        <v>150</v>
      </c>
      <c r="B1033" s="143" t="s">
        <v>212</v>
      </c>
      <c r="C1033" s="6"/>
      <c r="D1033" s="9" t="s">
        <v>312</v>
      </c>
      <c r="E1033" s="9" t="n">
        <v>5788645</v>
      </c>
      <c r="F1033" s="9"/>
      <c r="G1033" s="9" t="n">
        <v>12</v>
      </c>
      <c r="H1033" s="145" t="s">
        <v>33</v>
      </c>
      <c r="I1033" s="145" t="s">
        <v>283</v>
      </c>
      <c r="J1033" s="9" t="n">
        <v>22</v>
      </c>
      <c r="K1033" s="145" t="n">
        <v>0</v>
      </c>
      <c r="L1033" s="9" t="n">
        <v>502</v>
      </c>
      <c r="M1033" s="145" t="n">
        <f aca="false">+G1033*0.095</f>
        <v>1.14</v>
      </c>
      <c r="N1033" s="145" t="n">
        <f aca="false">+L1033-M1033</f>
        <v>500.86</v>
      </c>
      <c r="O1033" s="145" t="n">
        <v>1.04</v>
      </c>
      <c r="P1033" s="145" t="n">
        <f aca="false">+N1033*O1033</f>
        <v>520.8944</v>
      </c>
      <c r="Q1033" s="145" t="n">
        <v>16</v>
      </c>
      <c r="R1033" s="145" t="n">
        <f aca="false">+P1033*Q1033</f>
        <v>8334.3104</v>
      </c>
      <c r="S1033" s="9" t="n">
        <f aca="false">+P1033*3</f>
        <v>1562.6832</v>
      </c>
      <c r="T1033" s="9" t="n">
        <f aca="false">+P1033*2</f>
        <v>1041.7888</v>
      </c>
      <c r="U1033" s="9"/>
      <c r="V1033" s="9" t="n">
        <f aca="false">SUM(R1033:U1033)</f>
        <v>10938.7824</v>
      </c>
      <c r="W1033" s="20" t="n">
        <f aca="false">V1033-T1033</f>
        <v>9896.9936</v>
      </c>
      <c r="X1033" s="43" t="n">
        <f aca="false">V1033-S1033-T1033</f>
        <v>8334.3104</v>
      </c>
      <c r="Y1033" s="9" t="s">
        <v>313</v>
      </c>
      <c r="Z1033" s="20" t="s">
        <v>35</v>
      </c>
      <c r="AA1033" s="20" t="s">
        <v>18</v>
      </c>
      <c r="AB1033" s="20"/>
      <c r="AC1033" s="20"/>
    </row>
    <row r="1034" customFormat="false" ht="15.75" hidden="false" customHeight="true" outlineLevel="0" collapsed="false">
      <c r="A1034" s="20" t="s">
        <v>150</v>
      </c>
      <c r="B1034" s="143" t="s">
        <v>212</v>
      </c>
      <c r="C1034" s="6"/>
      <c r="D1034" s="9" t="s">
        <v>312</v>
      </c>
      <c r="E1034" s="9" t="n">
        <v>5788646</v>
      </c>
      <c r="F1034" s="9"/>
      <c r="G1034" s="9" t="n">
        <v>20</v>
      </c>
      <c r="H1034" s="145" t="s">
        <v>33</v>
      </c>
      <c r="I1034" s="145" t="s">
        <v>283</v>
      </c>
      <c r="J1034" s="9" t="n">
        <v>22</v>
      </c>
      <c r="K1034" s="145" t="n">
        <v>0</v>
      </c>
      <c r="L1034" s="9" t="n">
        <v>893</v>
      </c>
      <c r="M1034" s="145" t="n">
        <f aca="false">+G1034*0.095</f>
        <v>1.9</v>
      </c>
      <c r="N1034" s="145" t="n">
        <f aca="false">+L1034-M1034</f>
        <v>891.1</v>
      </c>
      <c r="O1034" s="145" t="n">
        <v>1.04</v>
      </c>
      <c r="P1034" s="145" t="n">
        <f aca="false">+N1034*O1034</f>
        <v>926.744</v>
      </c>
      <c r="Q1034" s="145" t="n">
        <v>16</v>
      </c>
      <c r="R1034" s="145" t="n">
        <f aca="false">+P1034*Q1034</f>
        <v>14827.904</v>
      </c>
      <c r="S1034" s="9" t="n">
        <f aca="false">+P1034*3</f>
        <v>2780.232</v>
      </c>
      <c r="T1034" s="9" t="n">
        <f aca="false">+P1034*2</f>
        <v>1853.488</v>
      </c>
      <c r="U1034" s="9"/>
      <c r="V1034" s="9" t="n">
        <f aca="false">SUM(R1034:U1034)</f>
        <v>19461.624</v>
      </c>
      <c r="W1034" s="20" t="n">
        <f aca="false">V1034-T1034</f>
        <v>17608.136</v>
      </c>
      <c r="X1034" s="43" t="n">
        <f aca="false">V1034-S1034-T1034</f>
        <v>14827.904</v>
      </c>
      <c r="Y1034" s="9" t="s">
        <v>313</v>
      </c>
      <c r="Z1034" s="20" t="s">
        <v>35</v>
      </c>
      <c r="AA1034" s="20" t="s">
        <v>18</v>
      </c>
      <c r="AB1034" s="20"/>
      <c r="AC1034" s="20"/>
    </row>
    <row r="1035" customFormat="false" ht="15.75" hidden="false" customHeight="true" outlineLevel="0" collapsed="false">
      <c r="A1035" s="20" t="s">
        <v>150</v>
      </c>
      <c r="B1035" s="143" t="s">
        <v>212</v>
      </c>
      <c r="C1035" s="6"/>
      <c r="D1035" s="9" t="s">
        <v>312</v>
      </c>
      <c r="E1035" s="9" t="n">
        <v>5788647</v>
      </c>
      <c r="F1035" s="9"/>
      <c r="G1035" s="9" t="n">
        <v>20</v>
      </c>
      <c r="H1035" s="145" t="s">
        <v>33</v>
      </c>
      <c r="I1035" s="145" t="s">
        <v>283</v>
      </c>
      <c r="J1035" s="9" t="n">
        <v>22</v>
      </c>
      <c r="K1035" s="145" t="n">
        <v>0</v>
      </c>
      <c r="L1035" s="9" t="n">
        <v>896</v>
      </c>
      <c r="M1035" s="145" t="n">
        <f aca="false">+G1035*0.095</f>
        <v>1.9</v>
      </c>
      <c r="N1035" s="145" t="n">
        <f aca="false">+L1035-M1035</f>
        <v>894.1</v>
      </c>
      <c r="O1035" s="145" t="n">
        <v>1.04</v>
      </c>
      <c r="P1035" s="145" t="n">
        <f aca="false">+N1035*O1035</f>
        <v>929.864</v>
      </c>
      <c r="Q1035" s="145" t="n">
        <v>16</v>
      </c>
      <c r="R1035" s="145" t="n">
        <f aca="false">+P1035*Q1035</f>
        <v>14877.824</v>
      </c>
      <c r="S1035" s="9" t="n">
        <f aca="false">+P1035*3</f>
        <v>2789.592</v>
      </c>
      <c r="T1035" s="9" t="n">
        <f aca="false">+P1035*2</f>
        <v>1859.728</v>
      </c>
      <c r="U1035" s="9"/>
      <c r="V1035" s="9" t="n">
        <f aca="false">SUM(R1035:U1035)</f>
        <v>19527.144</v>
      </c>
      <c r="W1035" s="20" t="n">
        <f aca="false">V1035-T1035</f>
        <v>17667.416</v>
      </c>
      <c r="X1035" s="43" t="n">
        <f aca="false">V1035-S1035-T1035</f>
        <v>14877.824</v>
      </c>
      <c r="Y1035" s="9" t="s">
        <v>313</v>
      </c>
      <c r="Z1035" s="20" t="s">
        <v>35</v>
      </c>
      <c r="AA1035" s="20" t="s">
        <v>18</v>
      </c>
      <c r="AB1035" s="20"/>
      <c r="AC1035" s="20"/>
    </row>
    <row r="1036" customFormat="false" ht="15.75" hidden="false" customHeight="true" outlineLevel="0" collapsed="false">
      <c r="A1036" s="20" t="s">
        <v>150</v>
      </c>
      <c r="B1036" s="143" t="s">
        <v>212</v>
      </c>
      <c r="C1036" s="6"/>
      <c r="D1036" s="9" t="s">
        <v>314</v>
      </c>
      <c r="E1036" s="9" t="n">
        <v>5788648</v>
      </c>
      <c r="F1036" s="9"/>
      <c r="G1036" s="9" t="n">
        <v>14</v>
      </c>
      <c r="H1036" s="145" t="s">
        <v>33</v>
      </c>
      <c r="I1036" s="145" t="s">
        <v>283</v>
      </c>
      <c r="J1036" s="9" t="n">
        <v>22</v>
      </c>
      <c r="K1036" s="145" t="n">
        <v>0</v>
      </c>
      <c r="L1036" s="9" t="n">
        <v>643</v>
      </c>
      <c r="M1036" s="145" t="n">
        <f aca="false">+G1036*0.095</f>
        <v>1.33</v>
      </c>
      <c r="N1036" s="145" t="n">
        <f aca="false">+L1036-M1036</f>
        <v>641.67</v>
      </c>
      <c r="O1036" s="145" t="n">
        <v>1.04</v>
      </c>
      <c r="P1036" s="145" t="n">
        <f aca="false">+N1036*O1036</f>
        <v>667.3368</v>
      </c>
      <c r="Q1036" s="145" t="n">
        <v>16</v>
      </c>
      <c r="R1036" s="145" t="n">
        <f aca="false">+P1036*Q1036</f>
        <v>10677.3888</v>
      </c>
      <c r="S1036" s="9" t="n">
        <f aca="false">+P1036*3</f>
        <v>2002.0104</v>
      </c>
      <c r="T1036" s="9" t="n">
        <f aca="false">+P1036*2</f>
        <v>1334.6736</v>
      </c>
      <c r="U1036" s="9"/>
      <c r="V1036" s="9" t="n">
        <f aca="false">SUM(R1036:U1036)</f>
        <v>14014.0728</v>
      </c>
      <c r="W1036" s="20" t="n">
        <f aca="false">V1036-T1036</f>
        <v>12679.3992</v>
      </c>
      <c r="X1036" s="43" t="n">
        <f aca="false">V1036-S1036-T1036</f>
        <v>10677.3888</v>
      </c>
      <c r="Y1036" s="9" t="s">
        <v>314</v>
      </c>
      <c r="Z1036" s="20" t="s">
        <v>35</v>
      </c>
      <c r="AA1036" s="20" t="s">
        <v>18</v>
      </c>
      <c r="AB1036" s="20"/>
      <c r="AC1036" s="20"/>
    </row>
    <row r="1037" customFormat="false" ht="15.75" hidden="false" customHeight="true" outlineLevel="0" collapsed="false">
      <c r="A1037" s="20" t="s">
        <v>150</v>
      </c>
      <c r="B1037" s="143" t="s">
        <v>212</v>
      </c>
      <c r="C1037" s="6"/>
      <c r="D1037" s="9" t="s">
        <v>314</v>
      </c>
      <c r="E1037" s="9" t="n">
        <v>5788649</v>
      </c>
      <c r="F1037" s="9"/>
      <c r="G1037" s="9" t="n">
        <v>11</v>
      </c>
      <c r="H1037" s="145" t="s">
        <v>33</v>
      </c>
      <c r="I1037" s="145" t="s">
        <v>283</v>
      </c>
      <c r="J1037" s="9" t="n">
        <v>25</v>
      </c>
      <c r="K1037" s="145" t="n">
        <v>0</v>
      </c>
      <c r="L1037" s="9" t="n">
        <v>467</v>
      </c>
      <c r="M1037" s="145" t="n">
        <f aca="false">+G1037*0.095</f>
        <v>1.045</v>
      </c>
      <c r="N1037" s="145" t="n">
        <f aca="false">+L1037-M1037</f>
        <v>465.955</v>
      </c>
      <c r="O1037" s="145" t="n">
        <v>1</v>
      </c>
      <c r="P1037" s="145" t="n">
        <f aca="false">+N1037*O1037</f>
        <v>465.955</v>
      </c>
      <c r="Q1037" s="145" t="n">
        <v>16</v>
      </c>
      <c r="R1037" s="145" t="n">
        <f aca="false">+P1037*Q1037</f>
        <v>7455.28</v>
      </c>
      <c r="S1037" s="9" t="n">
        <f aca="false">+P1037*3</f>
        <v>1397.865</v>
      </c>
      <c r="T1037" s="9" t="n">
        <f aca="false">+P1037*2</f>
        <v>931.91</v>
      </c>
      <c r="U1037" s="9"/>
      <c r="V1037" s="9" t="n">
        <f aca="false">SUM(R1037:U1037)</f>
        <v>9785.055</v>
      </c>
      <c r="W1037" s="20" t="n">
        <f aca="false">V1037-T1037</f>
        <v>8853.145</v>
      </c>
      <c r="X1037" s="43" t="n">
        <f aca="false">V1037-S1037-T1037</f>
        <v>7455.28</v>
      </c>
      <c r="Y1037" s="9" t="s">
        <v>314</v>
      </c>
      <c r="Z1037" s="20" t="s">
        <v>35</v>
      </c>
      <c r="AA1037" s="20" t="s">
        <v>18</v>
      </c>
      <c r="AB1037" s="20"/>
      <c r="AC1037" s="20"/>
    </row>
    <row r="1038" customFormat="false" ht="15.75" hidden="false" customHeight="true" outlineLevel="0" collapsed="false">
      <c r="A1038" s="20" t="s">
        <v>150</v>
      </c>
      <c r="B1038" s="143" t="s">
        <v>212</v>
      </c>
      <c r="C1038" s="6"/>
      <c r="D1038" s="9" t="s">
        <v>314</v>
      </c>
      <c r="E1038" s="9" t="n">
        <v>5788650</v>
      </c>
      <c r="F1038" s="9"/>
      <c r="G1038" s="9" t="n">
        <v>20</v>
      </c>
      <c r="H1038" s="145" t="s">
        <v>33</v>
      </c>
      <c r="I1038" s="145" t="s">
        <v>283</v>
      </c>
      <c r="J1038" s="9" t="n">
        <v>25</v>
      </c>
      <c r="K1038" s="145" t="n">
        <v>0</v>
      </c>
      <c r="L1038" s="9" t="n">
        <v>837</v>
      </c>
      <c r="M1038" s="145" t="n">
        <f aca="false">+G1038*0.095</f>
        <v>1.9</v>
      </c>
      <c r="N1038" s="145" t="n">
        <f aca="false">+L1038-M1038</f>
        <v>835.1</v>
      </c>
      <c r="O1038" s="145" t="n">
        <v>1</v>
      </c>
      <c r="P1038" s="145" t="n">
        <f aca="false">+N1038*O1038</f>
        <v>835.1</v>
      </c>
      <c r="Q1038" s="145" t="n">
        <v>16</v>
      </c>
      <c r="R1038" s="145" t="n">
        <f aca="false">+P1038*Q1038</f>
        <v>13361.6</v>
      </c>
      <c r="S1038" s="9" t="n">
        <f aca="false">+P1038*3</f>
        <v>2505.3</v>
      </c>
      <c r="T1038" s="9" t="n">
        <f aca="false">+P1038*2</f>
        <v>1670.2</v>
      </c>
      <c r="U1038" s="9"/>
      <c r="V1038" s="9" t="n">
        <f aca="false">SUM(R1038:U1038)</f>
        <v>17537.1</v>
      </c>
      <c r="W1038" s="20" t="n">
        <f aca="false">V1038-T1038</f>
        <v>15866.9</v>
      </c>
      <c r="X1038" s="43" t="n">
        <f aca="false">V1038-S1038-T1038</f>
        <v>13361.6</v>
      </c>
      <c r="Y1038" s="9" t="s">
        <v>314</v>
      </c>
      <c r="Z1038" s="20" t="s">
        <v>35</v>
      </c>
      <c r="AA1038" s="20" t="s">
        <v>18</v>
      </c>
      <c r="AB1038" s="20"/>
      <c r="AC1038" s="20"/>
    </row>
    <row r="1039" customFormat="false" ht="15.75" hidden="false" customHeight="true" outlineLevel="0" collapsed="false">
      <c r="A1039" s="20" t="s">
        <v>150</v>
      </c>
      <c r="B1039" s="143" t="s">
        <v>212</v>
      </c>
      <c r="C1039" s="6"/>
      <c r="D1039" s="9" t="s">
        <v>314</v>
      </c>
      <c r="E1039" s="9" t="n">
        <v>5788901</v>
      </c>
      <c r="F1039" s="9"/>
      <c r="G1039" s="9" t="n">
        <v>20</v>
      </c>
      <c r="H1039" s="145" t="s">
        <v>33</v>
      </c>
      <c r="I1039" s="145" t="s">
        <v>283</v>
      </c>
      <c r="J1039" s="9" t="n">
        <v>25</v>
      </c>
      <c r="K1039" s="145" t="n">
        <v>0</v>
      </c>
      <c r="L1039" s="9" t="n">
        <v>857</v>
      </c>
      <c r="M1039" s="145" t="n">
        <f aca="false">+G1039*0.095</f>
        <v>1.9</v>
      </c>
      <c r="N1039" s="145" t="n">
        <f aca="false">+L1039-M1039</f>
        <v>855.1</v>
      </c>
      <c r="O1039" s="145" t="n">
        <v>1</v>
      </c>
      <c r="P1039" s="145" t="n">
        <f aca="false">+N1039*O1039</f>
        <v>855.1</v>
      </c>
      <c r="Q1039" s="145" t="n">
        <v>16</v>
      </c>
      <c r="R1039" s="145" t="n">
        <f aca="false">+P1039*Q1039</f>
        <v>13681.6</v>
      </c>
      <c r="S1039" s="9" t="n">
        <f aca="false">+P1039*3</f>
        <v>2565.3</v>
      </c>
      <c r="T1039" s="9" t="n">
        <f aca="false">+P1039*2</f>
        <v>1710.2</v>
      </c>
      <c r="U1039" s="9"/>
      <c r="V1039" s="9" t="n">
        <f aca="false">SUM(R1039:U1039)</f>
        <v>17957.1</v>
      </c>
      <c r="W1039" s="20" t="n">
        <f aca="false">V1039-T1039</f>
        <v>16246.9</v>
      </c>
      <c r="X1039" s="43" t="n">
        <f aca="false">V1039-S1039-T1039</f>
        <v>13681.6</v>
      </c>
      <c r="Y1039" s="9" t="s">
        <v>314</v>
      </c>
      <c r="Z1039" s="20" t="s">
        <v>35</v>
      </c>
      <c r="AA1039" s="20" t="s">
        <v>18</v>
      </c>
      <c r="AB1039" s="20"/>
      <c r="AC1039" s="20"/>
    </row>
    <row r="1040" customFormat="false" ht="15.75" hidden="false" customHeight="true" outlineLevel="0" collapsed="false">
      <c r="A1040" s="20" t="s">
        <v>150</v>
      </c>
      <c r="B1040" s="143" t="s">
        <v>212</v>
      </c>
      <c r="C1040" s="6"/>
      <c r="D1040" s="9" t="s">
        <v>314</v>
      </c>
      <c r="E1040" s="9" t="n">
        <v>5788902</v>
      </c>
      <c r="F1040" s="9"/>
      <c r="G1040" s="9" t="n">
        <v>20</v>
      </c>
      <c r="H1040" s="145" t="s">
        <v>33</v>
      </c>
      <c r="I1040" s="145" t="s">
        <v>283</v>
      </c>
      <c r="J1040" s="9" t="n">
        <v>25</v>
      </c>
      <c r="K1040" s="145" t="n">
        <v>0</v>
      </c>
      <c r="L1040" s="9" t="n">
        <v>900</v>
      </c>
      <c r="M1040" s="145" t="n">
        <f aca="false">+G1040*0.095</f>
        <v>1.9</v>
      </c>
      <c r="N1040" s="145" t="n">
        <f aca="false">+L1040-M1040</f>
        <v>898.1</v>
      </c>
      <c r="O1040" s="145" t="n">
        <v>1</v>
      </c>
      <c r="P1040" s="145" t="n">
        <f aca="false">+N1040*O1040</f>
        <v>898.1</v>
      </c>
      <c r="Q1040" s="145" t="n">
        <v>16</v>
      </c>
      <c r="R1040" s="145" t="n">
        <f aca="false">+P1040*Q1040</f>
        <v>14369.6</v>
      </c>
      <c r="S1040" s="9" t="n">
        <f aca="false">+P1040*3</f>
        <v>2694.3</v>
      </c>
      <c r="T1040" s="9" t="n">
        <f aca="false">+P1040*2</f>
        <v>1796.2</v>
      </c>
      <c r="U1040" s="9"/>
      <c r="V1040" s="9" t="n">
        <f aca="false">SUM(R1040:U1040)</f>
        <v>18860.1</v>
      </c>
      <c r="W1040" s="20" t="n">
        <f aca="false">V1040-T1040</f>
        <v>17063.9</v>
      </c>
      <c r="X1040" s="43" t="n">
        <f aca="false">V1040-S1040-T1040</f>
        <v>14369.6</v>
      </c>
      <c r="Y1040" s="9" t="s">
        <v>314</v>
      </c>
      <c r="Z1040" s="20" t="s">
        <v>35</v>
      </c>
      <c r="AA1040" s="20" t="s">
        <v>18</v>
      </c>
      <c r="AB1040" s="20"/>
      <c r="AC1040" s="20"/>
    </row>
    <row r="1041" customFormat="false" ht="15.75" hidden="false" customHeight="true" outlineLevel="0" collapsed="false">
      <c r="A1041" s="20" t="s">
        <v>150</v>
      </c>
      <c r="B1041" s="143" t="s">
        <v>212</v>
      </c>
      <c r="C1041" s="6"/>
      <c r="D1041" s="9" t="s">
        <v>314</v>
      </c>
      <c r="E1041" s="9" t="n">
        <v>5788903</v>
      </c>
      <c r="F1041" s="9"/>
      <c r="G1041" s="9" t="n">
        <v>20</v>
      </c>
      <c r="H1041" s="145" t="s">
        <v>33</v>
      </c>
      <c r="I1041" s="145" t="s">
        <v>283</v>
      </c>
      <c r="J1041" s="9" t="n">
        <v>25</v>
      </c>
      <c r="K1041" s="145" t="n">
        <v>0</v>
      </c>
      <c r="L1041" s="9" t="n">
        <v>906</v>
      </c>
      <c r="M1041" s="145" t="n">
        <f aca="false">+G1041*0.095</f>
        <v>1.9</v>
      </c>
      <c r="N1041" s="145" t="n">
        <f aca="false">+L1041-M1041</f>
        <v>904.1</v>
      </c>
      <c r="O1041" s="145" t="n">
        <v>1</v>
      </c>
      <c r="P1041" s="145" t="n">
        <f aca="false">+N1041*O1041</f>
        <v>904.1</v>
      </c>
      <c r="Q1041" s="145" t="n">
        <v>16</v>
      </c>
      <c r="R1041" s="145" t="n">
        <f aca="false">+P1041*Q1041</f>
        <v>14465.6</v>
      </c>
      <c r="S1041" s="9" t="n">
        <f aca="false">+P1041*3</f>
        <v>2712.3</v>
      </c>
      <c r="T1041" s="9" t="n">
        <f aca="false">+P1041*2</f>
        <v>1808.2</v>
      </c>
      <c r="U1041" s="9"/>
      <c r="V1041" s="9" t="n">
        <f aca="false">SUM(R1041:U1041)</f>
        <v>18986.1</v>
      </c>
      <c r="W1041" s="20" t="n">
        <f aca="false">V1041-T1041</f>
        <v>17177.9</v>
      </c>
      <c r="X1041" s="43" t="n">
        <f aca="false">V1041-S1041-T1041</f>
        <v>14465.6</v>
      </c>
      <c r="Y1041" s="9" t="s">
        <v>314</v>
      </c>
      <c r="Z1041" s="20" t="s">
        <v>35</v>
      </c>
      <c r="AA1041" s="20" t="s">
        <v>18</v>
      </c>
      <c r="AB1041" s="20"/>
      <c r="AC1041" s="20"/>
    </row>
    <row r="1042" customFormat="false" ht="15.75" hidden="false" customHeight="true" outlineLevel="0" collapsed="false">
      <c r="A1042" s="20" t="s">
        <v>150</v>
      </c>
      <c r="B1042" s="143" t="s">
        <v>212</v>
      </c>
      <c r="C1042" s="6"/>
      <c r="D1042" s="9" t="s">
        <v>314</v>
      </c>
      <c r="E1042" s="9" t="n">
        <v>5788904</v>
      </c>
      <c r="F1042" s="9"/>
      <c r="G1042" s="9" t="n">
        <v>17</v>
      </c>
      <c r="H1042" s="145" t="s">
        <v>33</v>
      </c>
      <c r="I1042" s="145" t="s">
        <v>283</v>
      </c>
      <c r="J1042" s="9" t="n">
        <v>25</v>
      </c>
      <c r="K1042" s="145" t="n">
        <v>0</v>
      </c>
      <c r="L1042" s="9" t="n">
        <v>778</v>
      </c>
      <c r="M1042" s="145" t="n">
        <f aca="false">+G1042*0.095</f>
        <v>1.615</v>
      </c>
      <c r="N1042" s="145" t="n">
        <f aca="false">+L1042-M1042</f>
        <v>776.385</v>
      </c>
      <c r="O1042" s="145" t="n">
        <v>1</v>
      </c>
      <c r="P1042" s="145" t="n">
        <f aca="false">+N1042*O1042</f>
        <v>776.385</v>
      </c>
      <c r="Q1042" s="145" t="n">
        <v>16</v>
      </c>
      <c r="R1042" s="145" t="n">
        <f aca="false">+P1042*Q1042</f>
        <v>12422.16</v>
      </c>
      <c r="S1042" s="9" t="n">
        <f aca="false">+P1042*3</f>
        <v>2329.155</v>
      </c>
      <c r="T1042" s="9" t="n">
        <f aca="false">+P1042*2</f>
        <v>1552.77</v>
      </c>
      <c r="U1042" s="9"/>
      <c r="V1042" s="9" t="n">
        <f aca="false">SUM(R1042:U1042)</f>
        <v>16304.085</v>
      </c>
      <c r="W1042" s="20" t="n">
        <f aca="false">V1042-T1042</f>
        <v>14751.315</v>
      </c>
      <c r="X1042" s="43" t="n">
        <f aca="false">V1042-S1042-T1042</f>
        <v>12422.16</v>
      </c>
      <c r="Y1042" s="9" t="s">
        <v>314</v>
      </c>
      <c r="Z1042" s="20" t="s">
        <v>35</v>
      </c>
      <c r="AA1042" s="20" t="s">
        <v>18</v>
      </c>
      <c r="AB1042" s="20"/>
      <c r="AC1042" s="20"/>
    </row>
    <row r="1043" customFormat="false" ht="15.75" hidden="false" customHeight="true" outlineLevel="0" collapsed="false">
      <c r="A1043" s="20" t="s">
        <v>150</v>
      </c>
      <c r="B1043" s="143" t="s">
        <v>212</v>
      </c>
      <c r="C1043" s="6"/>
      <c r="D1043" s="9" t="s">
        <v>314</v>
      </c>
      <c r="E1043" s="9" t="n">
        <v>5788905</v>
      </c>
      <c r="F1043" s="9"/>
      <c r="G1043" s="9" t="n">
        <v>20</v>
      </c>
      <c r="H1043" s="145" t="s">
        <v>33</v>
      </c>
      <c r="I1043" s="145" t="s">
        <v>283</v>
      </c>
      <c r="J1043" s="9" t="n">
        <v>25</v>
      </c>
      <c r="K1043" s="145" t="n">
        <v>0</v>
      </c>
      <c r="L1043" s="9" t="n">
        <v>950</v>
      </c>
      <c r="M1043" s="145" t="n">
        <f aca="false">+G1043*0.095</f>
        <v>1.9</v>
      </c>
      <c r="N1043" s="145" t="n">
        <f aca="false">+L1043-M1043</f>
        <v>948.1</v>
      </c>
      <c r="O1043" s="145" t="n">
        <v>1</v>
      </c>
      <c r="P1043" s="145" t="n">
        <f aca="false">+N1043*O1043</f>
        <v>948.1</v>
      </c>
      <c r="Q1043" s="145" t="n">
        <v>16</v>
      </c>
      <c r="R1043" s="145" t="n">
        <f aca="false">+P1043*Q1043</f>
        <v>15169.6</v>
      </c>
      <c r="S1043" s="9" t="n">
        <f aca="false">+P1043*3</f>
        <v>2844.3</v>
      </c>
      <c r="T1043" s="9" t="n">
        <f aca="false">+P1043*2</f>
        <v>1896.2</v>
      </c>
      <c r="U1043" s="9"/>
      <c r="V1043" s="9" t="n">
        <f aca="false">SUM(R1043:U1043)</f>
        <v>19910.1</v>
      </c>
      <c r="W1043" s="20" t="n">
        <f aca="false">V1043-T1043</f>
        <v>18013.9</v>
      </c>
      <c r="X1043" s="43" t="n">
        <f aca="false">V1043-S1043-T1043</f>
        <v>15169.6</v>
      </c>
      <c r="Y1043" s="9" t="s">
        <v>314</v>
      </c>
      <c r="Z1043" s="20" t="s">
        <v>35</v>
      </c>
      <c r="AA1043" s="20" t="s">
        <v>18</v>
      </c>
      <c r="AB1043" s="20"/>
      <c r="AC1043" s="20"/>
    </row>
    <row r="1044" customFormat="false" ht="15.75" hidden="false" customHeight="true" outlineLevel="0" collapsed="false">
      <c r="A1044" s="20" t="s">
        <v>150</v>
      </c>
      <c r="B1044" s="143" t="s">
        <v>212</v>
      </c>
      <c r="C1044" s="6"/>
      <c r="D1044" s="9" t="s">
        <v>314</v>
      </c>
      <c r="E1044" s="9" t="n">
        <v>5788906</v>
      </c>
      <c r="F1044" s="9"/>
      <c r="G1044" s="9" t="n">
        <v>20</v>
      </c>
      <c r="H1044" s="145" t="s">
        <v>33</v>
      </c>
      <c r="I1044" s="145" t="s">
        <v>283</v>
      </c>
      <c r="J1044" s="9" t="n">
        <v>25</v>
      </c>
      <c r="K1044" s="145" t="n">
        <v>0</v>
      </c>
      <c r="L1044" s="9" t="n">
        <v>944</v>
      </c>
      <c r="M1044" s="145" t="n">
        <f aca="false">+G1044*0.095</f>
        <v>1.9</v>
      </c>
      <c r="N1044" s="145" t="n">
        <f aca="false">+L1044-M1044</f>
        <v>942.1</v>
      </c>
      <c r="O1044" s="145" t="n">
        <v>1</v>
      </c>
      <c r="P1044" s="145" t="n">
        <f aca="false">+N1044*O1044</f>
        <v>942.1</v>
      </c>
      <c r="Q1044" s="145" t="n">
        <v>16</v>
      </c>
      <c r="R1044" s="145" t="n">
        <f aca="false">+P1044*Q1044</f>
        <v>15073.6</v>
      </c>
      <c r="S1044" s="9" t="n">
        <f aca="false">+P1044*3</f>
        <v>2826.3</v>
      </c>
      <c r="T1044" s="9" t="n">
        <f aca="false">+P1044*2</f>
        <v>1884.2</v>
      </c>
      <c r="U1044" s="9"/>
      <c r="V1044" s="9" t="n">
        <f aca="false">SUM(R1044:U1044)</f>
        <v>19784.1</v>
      </c>
      <c r="W1044" s="20" t="n">
        <f aca="false">V1044-T1044</f>
        <v>17899.9</v>
      </c>
      <c r="X1044" s="43" t="n">
        <f aca="false">V1044-S1044-T1044</f>
        <v>15073.6</v>
      </c>
      <c r="Y1044" s="9" t="s">
        <v>314</v>
      </c>
      <c r="Z1044" s="20" t="s">
        <v>35</v>
      </c>
      <c r="AA1044" s="20" t="s">
        <v>18</v>
      </c>
      <c r="AB1044" s="20"/>
      <c r="AC1044" s="20"/>
    </row>
    <row r="1045" customFormat="false" ht="15.75" hidden="false" customHeight="true" outlineLevel="0" collapsed="false">
      <c r="A1045" s="20" t="s">
        <v>150</v>
      </c>
      <c r="B1045" s="143" t="s">
        <v>212</v>
      </c>
      <c r="C1045" s="6"/>
      <c r="D1045" s="9" t="s">
        <v>314</v>
      </c>
      <c r="E1045" s="9" t="n">
        <v>5788907</v>
      </c>
      <c r="F1045" s="9"/>
      <c r="G1045" s="9" t="n">
        <v>20</v>
      </c>
      <c r="H1045" s="145" t="s">
        <v>33</v>
      </c>
      <c r="I1045" s="145" t="s">
        <v>283</v>
      </c>
      <c r="J1045" s="9" t="n">
        <v>22</v>
      </c>
      <c r="K1045" s="145" t="n">
        <v>0</v>
      </c>
      <c r="L1045" s="9" t="n">
        <v>929</v>
      </c>
      <c r="M1045" s="145" t="n">
        <f aca="false">+G1045*0.095</f>
        <v>1.9</v>
      </c>
      <c r="N1045" s="145" t="n">
        <f aca="false">+L1045-M1045</f>
        <v>927.1</v>
      </c>
      <c r="O1045" s="145" t="n">
        <v>1.04</v>
      </c>
      <c r="P1045" s="145" t="n">
        <f aca="false">+N1045*O1045</f>
        <v>964.184</v>
      </c>
      <c r="Q1045" s="145" t="n">
        <v>16</v>
      </c>
      <c r="R1045" s="145" t="n">
        <f aca="false">+P1045*Q1045</f>
        <v>15426.944</v>
      </c>
      <c r="S1045" s="9" t="n">
        <f aca="false">+P1045*3</f>
        <v>2892.552</v>
      </c>
      <c r="T1045" s="9" t="n">
        <f aca="false">+P1045*2</f>
        <v>1928.368</v>
      </c>
      <c r="U1045" s="9"/>
      <c r="V1045" s="9" t="n">
        <f aca="false">SUM(R1045:U1045)</f>
        <v>20247.864</v>
      </c>
      <c r="W1045" s="20" t="n">
        <f aca="false">V1045-T1045</f>
        <v>18319.496</v>
      </c>
      <c r="X1045" s="43" t="n">
        <f aca="false">V1045-S1045-T1045</f>
        <v>15426.944</v>
      </c>
      <c r="Y1045" s="9" t="s">
        <v>314</v>
      </c>
      <c r="Z1045" s="20" t="s">
        <v>35</v>
      </c>
      <c r="AA1045" s="20" t="s">
        <v>18</v>
      </c>
      <c r="AB1045" s="20"/>
      <c r="AC1045" s="20"/>
    </row>
    <row r="1046" customFormat="false" ht="15.75" hidden="false" customHeight="true" outlineLevel="0" collapsed="false">
      <c r="A1046" s="20" t="s">
        <v>150</v>
      </c>
      <c r="B1046" s="143" t="s">
        <v>212</v>
      </c>
      <c r="C1046" s="6"/>
      <c r="D1046" s="9" t="s">
        <v>314</v>
      </c>
      <c r="E1046" s="9" t="n">
        <v>5788908</v>
      </c>
      <c r="F1046" s="9"/>
      <c r="G1046" s="9" t="n">
        <v>20</v>
      </c>
      <c r="H1046" s="145" t="s">
        <v>33</v>
      </c>
      <c r="I1046" s="145" t="s">
        <v>283</v>
      </c>
      <c r="J1046" s="9" t="n">
        <v>22</v>
      </c>
      <c r="K1046" s="145" t="n">
        <v>0</v>
      </c>
      <c r="L1046" s="9" t="n">
        <v>948</v>
      </c>
      <c r="M1046" s="145" t="n">
        <f aca="false">+G1046*0.095</f>
        <v>1.9</v>
      </c>
      <c r="N1046" s="145" t="n">
        <f aca="false">+L1046-M1046</f>
        <v>946.1</v>
      </c>
      <c r="O1046" s="145" t="n">
        <v>1.04</v>
      </c>
      <c r="P1046" s="145" t="n">
        <f aca="false">+N1046*O1046</f>
        <v>983.944</v>
      </c>
      <c r="Q1046" s="145" t="n">
        <v>16</v>
      </c>
      <c r="R1046" s="145" t="n">
        <f aca="false">+P1046*Q1046</f>
        <v>15743.104</v>
      </c>
      <c r="S1046" s="9" t="n">
        <f aca="false">+P1046*3</f>
        <v>2951.832</v>
      </c>
      <c r="T1046" s="9" t="n">
        <f aca="false">+P1046*2</f>
        <v>1967.888</v>
      </c>
      <c r="U1046" s="9"/>
      <c r="V1046" s="9" t="n">
        <f aca="false">SUM(R1046:U1046)</f>
        <v>20662.824</v>
      </c>
      <c r="W1046" s="20" t="n">
        <f aca="false">V1046-T1046</f>
        <v>18694.936</v>
      </c>
      <c r="X1046" s="43" t="n">
        <f aca="false">V1046-S1046-T1046</f>
        <v>15743.104</v>
      </c>
      <c r="Y1046" s="9" t="s">
        <v>314</v>
      </c>
      <c r="Z1046" s="20" t="s">
        <v>35</v>
      </c>
      <c r="AA1046" s="20" t="s">
        <v>18</v>
      </c>
      <c r="AB1046" s="20"/>
      <c r="AC1046" s="20"/>
    </row>
    <row r="1047" customFormat="false" ht="15.75" hidden="false" customHeight="true" outlineLevel="0" collapsed="false">
      <c r="A1047" s="20" t="s">
        <v>150</v>
      </c>
      <c r="B1047" s="143" t="s">
        <v>212</v>
      </c>
      <c r="C1047" s="6"/>
      <c r="D1047" s="9" t="s">
        <v>314</v>
      </c>
      <c r="E1047" s="9" t="n">
        <v>5788909</v>
      </c>
      <c r="F1047" s="9"/>
      <c r="G1047" s="9" t="n">
        <v>20</v>
      </c>
      <c r="H1047" s="145" t="s">
        <v>33</v>
      </c>
      <c r="I1047" s="145" t="s">
        <v>283</v>
      </c>
      <c r="J1047" s="9" t="n">
        <v>22</v>
      </c>
      <c r="K1047" s="145" t="n">
        <v>0</v>
      </c>
      <c r="L1047" s="9" t="n">
        <v>950</v>
      </c>
      <c r="M1047" s="145" t="n">
        <f aca="false">+G1047*0.095</f>
        <v>1.9</v>
      </c>
      <c r="N1047" s="145" t="n">
        <f aca="false">+L1047-M1047</f>
        <v>948.1</v>
      </c>
      <c r="O1047" s="145" t="n">
        <v>1.04</v>
      </c>
      <c r="P1047" s="145" t="n">
        <f aca="false">+N1047*O1047</f>
        <v>986.024</v>
      </c>
      <c r="Q1047" s="145" t="n">
        <v>16</v>
      </c>
      <c r="R1047" s="145" t="n">
        <f aca="false">+P1047*Q1047</f>
        <v>15776.384</v>
      </c>
      <c r="S1047" s="9" t="n">
        <f aca="false">+P1047*3</f>
        <v>2958.072</v>
      </c>
      <c r="T1047" s="9" t="n">
        <f aca="false">+P1047*2</f>
        <v>1972.048</v>
      </c>
      <c r="U1047" s="9"/>
      <c r="V1047" s="9" t="n">
        <f aca="false">SUM(R1047:U1047)</f>
        <v>20706.504</v>
      </c>
      <c r="W1047" s="20" t="n">
        <f aca="false">V1047-T1047</f>
        <v>18734.456</v>
      </c>
      <c r="X1047" s="43" t="n">
        <f aca="false">V1047-S1047-T1047</f>
        <v>15776.384</v>
      </c>
      <c r="Y1047" s="9" t="s">
        <v>314</v>
      </c>
      <c r="Z1047" s="20" t="s">
        <v>35</v>
      </c>
      <c r="AA1047" s="20" t="s">
        <v>18</v>
      </c>
      <c r="AB1047" s="20"/>
      <c r="AC1047" s="20"/>
    </row>
    <row r="1048" customFormat="false" ht="15.75" hidden="false" customHeight="true" outlineLevel="0" collapsed="false">
      <c r="A1048" s="20" t="s">
        <v>150</v>
      </c>
      <c r="B1048" s="143" t="s">
        <v>212</v>
      </c>
      <c r="C1048" s="6"/>
      <c r="D1048" s="9" t="s">
        <v>314</v>
      </c>
      <c r="E1048" s="9" t="n">
        <v>5788910</v>
      </c>
      <c r="F1048" s="9"/>
      <c r="G1048" s="9" t="n">
        <v>1</v>
      </c>
      <c r="H1048" s="145" t="s">
        <v>33</v>
      </c>
      <c r="I1048" s="145" t="s">
        <v>283</v>
      </c>
      <c r="J1048" s="9" t="n">
        <v>22</v>
      </c>
      <c r="K1048" s="145" t="n">
        <v>0</v>
      </c>
      <c r="L1048" s="9" t="n">
        <v>42</v>
      </c>
      <c r="M1048" s="145" t="n">
        <f aca="false">+G1048*0.095</f>
        <v>0.095</v>
      </c>
      <c r="N1048" s="145" t="n">
        <f aca="false">+L1048-M1048</f>
        <v>41.905</v>
      </c>
      <c r="O1048" s="145" t="n">
        <v>1.04</v>
      </c>
      <c r="P1048" s="145" t="n">
        <f aca="false">+N1048*O1048</f>
        <v>43.5812</v>
      </c>
      <c r="Q1048" s="145" t="n">
        <v>16</v>
      </c>
      <c r="R1048" s="145" t="n">
        <f aca="false">+P1048*Q1048</f>
        <v>697.2992</v>
      </c>
      <c r="S1048" s="9" t="n">
        <f aca="false">+P1048*3</f>
        <v>130.7436</v>
      </c>
      <c r="T1048" s="9" t="n">
        <f aca="false">+P1048*2</f>
        <v>87.1624</v>
      </c>
      <c r="U1048" s="9"/>
      <c r="V1048" s="9" t="n">
        <f aca="false">SUM(R1048:U1048)</f>
        <v>915.2052</v>
      </c>
      <c r="W1048" s="20" t="n">
        <f aca="false">V1048-T1048</f>
        <v>828.0428</v>
      </c>
      <c r="X1048" s="43" t="n">
        <f aca="false">V1048-S1048-T1048</f>
        <v>697.2992</v>
      </c>
      <c r="Y1048" s="9" t="s">
        <v>314</v>
      </c>
      <c r="Z1048" s="20" t="s">
        <v>35</v>
      </c>
      <c r="AA1048" s="20" t="s">
        <v>18</v>
      </c>
      <c r="AB1048" s="20"/>
      <c r="AC1048" s="20"/>
    </row>
    <row r="1049" customFormat="false" ht="15.75" hidden="false" customHeight="true" outlineLevel="0" collapsed="false">
      <c r="A1049" s="20" t="s">
        <v>150</v>
      </c>
      <c r="B1049" s="143" t="s">
        <v>212</v>
      </c>
      <c r="C1049" s="6"/>
      <c r="D1049" s="9" t="s">
        <v>314</v>
      </c>
      <c r="E1049" s="9" t="n">
        <v>5788911</v>
      </c>
      <c r="F1049" s="9"/>
      <c r="G1049" s="9" t="n">
        <v>15</v>
      </c>
      <c r="H1049" s="145" t="s">
        <v>33</v>
      </c>
      <c r="I1049" s="145" t="s">
        <v>283</v>
      </c>
      <c r="J1049" s="9" t="n">
        <v>25</v>
      </c>
      <c r="K1049" s="145" t="n">
        <v>0</v>
      </c>
      <c r="L1049" s="9" t="n">
        <v>721</v>
      </c>
      <c r="M1049" s="145" t="n">
        <f aca="false">+G1049*0.095</f>
        <v>1.425</v>
      </c>
      <c r="N1049" s="145" t="n">
        <f aca="false">+L1049-M1049</f>
        <v>719.575</v>
      </c>
      <c r="O1049" s="145" t="n">
        <v>1</v>
      </c>
      <c r="P1049" s="145" t="n">
        <f aca="false">+N1049*O1049</f>
        <v>719.575</v>
      </c>
      <c r="Q1049" s="145" t="n">
        <v>16</v>
      </c>
      <c r="R1049" s="145" t="n">
        <f aca="false">+P1049*Q1049</f>
        <v>11513.2</v>
      </c>
      <c r="S1049" s="9" t="n">
        <f aca="false">+P1049*3</f>
        <v>2158.725</v>
      </c>
      <c r="T1049" s="9" t="n">
        <f aca="false">+P1049*2</f>
        <v>1439.15</v>
      </c>
      <c r="U1049" s="9"/>
      <c r="V1049" s="9" t="n">
        <f aca="false">SUM(R1049:U1049)</f>
        <v>15111.075</v>
      </c>
      <c r="W1049" s="20" t="n">
        <f aca="false">V1049-T1049</f>
        <v>13671.925</v>
      </c>
      <c r="X1049" s="43" t="n">
        <f aca="false">V1049-S1049-T1049</f>
        <v>11513.2</v>
      </c>
      <c r="Y1049" s="9" t="s">
        <v>314</v>
      </c>
      <c r="Z1049" s="20" t="s">
        <v>35</v>
      </c>
      <c r="AA1049" s="20" t="s">
        <v>18</v>
      </c>
      <c r="AB1049" s="20"/>
      <c r="AC1049" s="20"/>
    </row>
    <row r="1050" customFormat="false" ht="15.75" hidden="false" customHeight="true" outlineLevel="0" collapsed="false">
      <c r="A1050" s="20" t="s">
        <v>150</v>
      </c>
      <c r="B1050" s="143" t="s">
        <v>212</v>
      </c>
      <c r="C1050" s="6"/>
      <c r="D1050" s="9" t="s">
        <v>314</v>
      </c>
      <c r="E1050" s="9" t="n">
        <v>5788912</v>
      </c>
      <c r="F1050" s="9"/>
      <c r="G1050" s="9" t="n">
        <v>17</v>
      </c>
      <c r="H1050" s="145" t="s">
        <v>33</v>
      </c>
      <c r="I1050" s="145" t="s">
        <v>283</v>
      </c>
      <c r="J1050" s="9" t="n">
        <v>25</v>
      </c>
      <c r="K1050" s="145" t="n">
        <v>0</v>
      </c>
      <c r="L1050" s="9" t="n">
        <v>725</v>
      </c>
      <c r="M1050" s="145" t="n">
        <f aca="false">+G1050*0.095</f>
        <v>1.615</v>
      </c>
      <c r="N1050" s="145" t="n">
        <f aca="false">+L1050-M1050</f>
        <v>723.385</v>
      </c>
      <c r="O1050" s="145" t="n">
        <v>1</v>
      </c>
      <c r="P1050" s="145" t="n">
        <f aca="false">+N1050*O1050</f>
        <v>723.385</v>
      </c>
      <c r="Q1050" s="145" t="n">
        <v>16</v>
      </c>
      <c r="R1050" s="145" t="n">
        <f aca="false">+P1050*Q1050</f>
        <v>11574.16</v>
      </c>
      <c r="S1050" s="9" t="n">
        <f aca="false">+P1050*3</f>
        <v>2170.155</v>
      </c>
      <c r="T1050" s="9" t="n">
        <f aca="false">+P1050*2</f>
        <v>1446.77</v>
      </c>
      <c r="U1050" s="9"/>
      <c r="V1050" s="9" t="n">
        <f aca="false">SUM(R1050:U1050)</f>
        <v>15191.085</v>
      </c>
      <c r="W1050" s="20" t="n">
        <f aca="false">V1050-T1050</f>
        <v>13744.315</v>
      </c>
      <c r="X1050" s="43" t="n">
        <f aca="false">V1050-S1050-T1050</f>
        <v>11574.16</v>
      </c>
      <c r="Y1050" s="9" t="s">
        <v>314</v>
      </c>
      <c r="Z1050" s="20" t="s">
        <v>35</v>
      </c>
      <c r="AA1050" s="20" t="s">
        <v>18</v>
      </c>
      <c r="AB1050" s="20"/>
      <c r="AC1050" s="20"/>
    </row>
    <row r="1051" customFormat="false" ht="15.75" hidden="false" customHeight="true" outlineLevel="0" collapsed="false">
      <c r="A1051" s="20" t="s">
        <v>150</v>
      </c>
      <c r="B1051" s="143" t="s">
        <v>212</v>
      </c>
      <c r="C1051" s="6"/>
      <c r="D1051" s="9" t="s">
        <v>314</v>
      </c>
      <c r="E1051" s="9" t="n">
        <v>5788913</v>
      </c>
      <c r="F1051" s="9"/>
      <c r="G1051" s="9" t="n">
        <v>20</v>
      </c>
      <c r="H1051" s="145" t="s">
        <v>33</v>
      </c>
      <c r="I1051" s="145" t="s">
        <v>283</v>
      </c>
      <c r="J1051" s="9" t="n">
        <v>25</v>
      </c>
      <c r="K1051" s="145" t="n">
        <v>0</v>
      </c>
      <c r="L1051" s="9" t="n">
        <v>863</v>
      </c>
      <c r="M1051" s="145" t="n">
        <f aca="false">+G1051*0.095</f>
        <v>1.9</v>
      </c>
      <c r="N1051" s="145" t="n">
        <f aca="false">+L1051-M1051</f>
        <v>861.1</v>
      </c>
      <c r="O1051" s="145" t="n">
        <v>1</v>
      </c>
      <c r="P1051" s="145" t="n">
        <f aca="false">+N1051*O1051</f>
        <v>861.1</v>
      </c>
      <c r="Q1051" s="145" t="n">
        <v>16</v>
      </c>
      <c r="R1051" s="145" t="n">
        <f aca="false">+P1051*Q1051</f>
        <v>13777.6</v>
      </c>
      <c r="S1051" s="9" t="n">
        <f aca="false">+P1051*3</f>
        <v>2583.3</v>
      </c>
      <c r="T1051" s="9" t="n">
        <f aca="false">+P1051*2</f>
        <v>1722.2</v>
      </c>
      <c r="U1051" s="9"/>
      <c r="V1051" s="9" t="n">
        <f aca="false">SUM(R1051:U1051)</f>
        <v>18083.1</v>
      </c>
      <c r="W1051" s="20" t="n">
        <f aca="false">V1051-T1051</f>
        <v>16360.9</v>
      </c>
      <c r="X1051" s="43" t="n">
        <f aca="false">V1051-S1051-T1051</f>
        <v>13777.6</v>
      </c>
      <c r="Y1051" s="9" t="s">
        <v>314</v>
      </c>
      <c r="Z1051" s="20" t="s">
        <v>35</v>
      </c>
      <c r="AA1051" s="20" t="s">
        <v>18</v>
      </c>
      <c r="AB1051" s="20"/>
      <c r="AC1051" s="20"/>
    </row>
    <row r="1052" customFormat="false" ht="15.75" hidden="false" customHeight="true" outlineLevel="0" collapsed="false">
      <c r="A1052" s="20" t="s">
        <v>150</v>
      </c>
      <c r="B1052" s="143" t="s">
        <v>212</v>
      </c>
      <c r="C1052" s="6"/>
      <c r="D1052" s="9" t="s">
        <v>314</v>
      </c>
      <c r="E1052" s="9" t="n">
        <v>5788914</v>
      </c>
      <c r="F1052" s="9"/>
      <c r="G1052" s="9" t="n">
        <v>2</v>
      </c>
      <c r="H1052" s="145" t="s">
        <v>33</v>
      </c>
      <c r="I1052" s="145" t="s">
        <v>283</v>
      </c>
      <c r="J1052" s="9" t="n">
        <v>22</v>
      </c>
      <c r="K1052" s="145" t="n">
        <v>0</v>
      </c>
      <c r="L1052" s="9" t="n">
        <v>95</v>
      </c>
      <c r="M1052" s="145" t="n">
        <f aca="false">+G1052*0.095</f>
        <v>0.19</v>
      </c>
      <c r="N1052" s="145" t="n">
        <f aca="false">+L1052-M1052</f>
        <v>94.81</v>
      </c>
      <c r="O1052" s="145" t="n">
        <v>1.04</v>
      </c>
      <c r="P1052" s="145" t="n">
        <f aca="false">+N1052*O1052</f>
        <v>98.6024</v>
      </c>
      <c r="Q1052" s="145" t="n">
        <v>16</v>
      </c>
      <c r="R1052" s="145" t="n">
        <f aca="false">+P1052*Q1052</f>
        <v>1577.6384</v>
      </c>
      <c r="S1052" s="9" t="n">
        <f aca="false">+P1052*3</f>
        <v>295.8072</v>
      </c>
      <c r="T1052" s="9" t="n">
        <f aca="false">+P1052*2</f>
        <v>197.2048</v>
      </c>
      <c r="U1052" s="9"/>
      <c r="V1052" s="9" t="n">
        <f aca="false">SUM(R1052:U1052)</f>
        <v>2070.6504</v>
      </c>
      <c r="W1052" s="20" t="n">
        <f aca="false">V1052-T1052</f>
        <v>1873.4456</v>
      </c>
      <c r="X1052" s="43" t="n">
        <f aca="false">V1052-S1052-T1052</f>
        <v>1577.6384</v>
      </c>
      <c r="Y1052" s="9" t="s">
        <v>314</v>
      </c>
      <c r="Z1052" s="20" t="s">
        <v>35</v>
      </c>
      <c r="AA1052" s="20" t="s">
        <v>18</v>
      </c>
      <c r="AB1052" s="20"/>
      <c r="AC1052" s="20"/>
    </row>
    <row r="1053" customFormat="false" ht="15.75" hidden="false" customHeight="true" outlineLevel="0" collapsed="false">
      <c r="A1053" s="20" t="s">
        <v>150</v>
      </c>
      <c r="B1053" s="143" t="s">
        <v>212</v>
      </c>
      <c r="C1053" s="6"/>
      <c r="D1053" s="9" t="s">
        <v>314</v>
      </c>
      <c r="E1053" s="9" t="n">
        <v>5788915</v>
      </c>
      <c r="F1053" s="9"/>
      <c r="G1053" s="9" t="n">
        <v>1</v>
      </c>
      <c r="H1053" s="145" t="s">
        <v>33</v>
      </c>
      <c r="I1053" s="145" t="s">
        <v>283</v>
      </c>
      <c r="J1053" s="9" t="n">
        <v>25.1</v>
      </c>
      <c r="K1053" s="145" t="n">
        <v>0</v>
      </c>
      <c r="L1053" s="9" t="n">
        <v>44</v>
      </c>
      <c r="M1053" s="145" t="n">
        <f aca="false">+G1053*0.095</f>
        <v>0.095</v>
      </c>
      <c r="N1053" s="145" t="n">
        <f aca="false">+L1053-M1053</f>
        <v>43.905</v>
      </c>
      <c r="O1053" s="145" t="n">
        <v>0.998</v>
      </c>
      <c r="P1053" s="145" t="n">
        <f aca="false">+N1053*O1053</f>
        <v>43.81719</v>
      </c>
      <c r="Q1053" s="145" t="n">
        <v>16</v>
      </c>
      <c r="R1053" s="145" t="n">
        <f aca="false">+P1053*Q1053</f>
        <v>701.07504</v>
      </c>
      <c r="S1053" s="9" t="n">
        <f aca="false">+P1053*3</f>
        <v>131.45157</v>
      </c>
      <c r="T1053" s="9" t="n">
        <f aca="false">+P1053*2</f>
        <v>87.63438</v>
      </c>
      <c r="U1053" s="9"/>
      <c r="V1053" s="9" t="n">
        <f aca="false">SUM(R1053:U1053)</f>
        <v>920.16099</v>
      </c>
      <c r="W1053" s="20" t="n">
        <f aca="false">V1053-T1053</f>
        <v>832.52661</v>
      </c>
      <c r="X1053" s="43" t="n">
        <f aca="false">V1053-S1053-T1053</f>
        <v>701.07504</v>
      </c>
      <c r="Y1053" s="9" t="s">
        <v>314</v>
      </c>
      <c r="Z1053" s="20" t="s">
        <v>35</v>
      </c>
      <c r="AA1053" s="20" t="s">
        <v>18</v>
      </c>
      <c r="AB1053" s="20"/>
      <c r="AC1053" s="20"/>
    </row>
    <row r="1054" customFormat="false" ht="15.75" hidden="false" customHeight="true" outlineLevel="0" collapsed="false">
      <c r="A1054" s="20" t="s">
        <v>150</v>
      </c>
      <c r="B1054" s="143" t="s">
        <v>212</v>
      </c>
      <c r="C1054" s="6"/>
      <c r="D1054" s="9" t="s">
        <v>314</v>
      </c>
      <c r="E1054" s="9" t="n">
        <v>5788916</v>
      </c>
      <c r="F1054" s="9"/>
      <c r="G1054" s="9" t="n">
        <v>20</v>
      </c>
      <c r="H1054" s="145" t="s">
        <v>33</v>
      </c>
      <c r="I1054" s="145" t="s">
        <v>283</v>
      </c>
      <c r="J1054" s="9" t="n">
        <v>25</v>
      </c>
      <c r="K1054" s="145" t="n">
        <v>0</v>
      </c>
      <c r="L1054" s="9" t="n">
        <v>892</v>
      </c>
      <c r="M1054" s="145" t="n">
        <f aca="false">+G1054*0.095</f>
        <v>1.9</v>
      </c>
      <c r="N1054" s="145" t="n">
        <f aca="false">+L1054-M1054</f>
        <v>890.1</v>
      </c>
      <c r="O1054" s="145" t="n">
        <v>1</v>
      </c>
      <c r="P1054" s="145" t="n">
        <f aca="false">+N1054*O1054</f>
        <v>890.1</v>
      </c>
      <c r="Q1054" s="145" t="n">
        <v>16</v>
      </c>
      <c r="R1054" s="145" t="n">
        <f aca="false">+P1054*Q1054</f>
        <v>14241.6</v>
      </c>
      <c r="S1054" s="9" t="n">
        <f aca="false">+P1054*3</f>
        <v>2670.3</v>
      </c>
      <c r="T1054" s="9" t="n">
        <f aca="false">+P1054*2</f>
        <v>1780.2</v>
      </c>
      <c r="U1054" s="9"/>
      <c r="V1054" s="9" t="n">
        <f aca="false">SUM(R1054:U1054)</f>
        <v>18692.1</v>
      </c>
      <c r="W1054" s="20" t="n">
        <f aca="false">V1054-T1054</f>
        <v>16911.9</v>
      </c>
      <c r="X1054" s="43" t="n">
        <f aca="false">V1054-S1054-T1054</f>
        <v>14241.6</v>
      </c>
      <c r="Y1054" s="9" t="s">
        <v>314</v>
      </c>
      <c r="Z1054" s="20" t="s">
        <v>35</v>
      </c>
      <c r="AA1054" s="20" t="s">
        <v>18</v>
      </c>
      <c r="AB1054" s="20"/>
      <c r="AC1054" s="20"/>
    </row>
    <row r="1055" customFormat="false" ht="15.75" hidden="false" customHeight="true" outlineLevel="0" collapsed="false">
      <c r="A1055" s="20" t="s">
        <v>150</v>
      </c>
      <c r="B1055" s="143" t="s">
        <v>212</v>
      </c>
      <c r="C1055" s="6"/>
      <c r="D1055" s="9" t="s">
        <v>314</v>
      </c>
      <c r="E1055" s="9" t="n">
        <v>5788917</v>
      </c>
      <c r="F1055" s="9"/>
      <c r="G1055" s="9" t="n">
        <v>20</v>
      </c>
      <c r="H1055" s="145" t="s">
        <v>33</v>
      </c>
      <c r="I1055" s="145" t="s">
        <v>283</v>
      </c>
      <c r="J1055" s="9" t="n">
        <v>25</v>
      </c>
      <c r="K1055" s="145" t="n">
        <v>0</v>
      </c>
      <c r="L1055" s="9" t="n">
        <v>886</v>
      </c>
      <c r="M1055" s="145" t="n">
        <f aca="false">+G1055*0.095</f>
        <v>1.9</v>
      </c>
      <c r="N1055" s="145" t="n">
        <f aca="false">+L1055-M1055</f>
        <v>884.1</v>
      </c>
      <c r="O1055" s="145" t="n">
        <v>1</v>
      </c>
      <c r="P1055" s="145" t="n">
        <f aca="false">+N1055*O1055</f>
        <v>884.1</v>
      </c>
      <c r="Q1055" s="145" t="n">
        <v>16</v>
      </c>
      <c r="R1055" s="145" t="n">
        <f aca="false">+P1055*Q1055</f>
        <v>14145.6</v>
      </c>
      <c r="S1055" s="9" t="n">
        <f aca="false">+P1055*3</f>
        <v>2652.3</v>
      </c>
      <c r="T1055" s="9" t="n">
        <f aca="false">+P1055*2</f>
        <v>1768.2</v>
      </c>
      <c r="U1055" s="9"/>
      <c r="V1055" s="9" t="n">
        <f aca="false">SUM(R1055:U1055)</f>
        <v>18566.1</v>
      </c>
      <c r="W1055" s="20" t="n">
        <f aca="false">V1055-T1055</f>
        <v>16797.9</v>
      </c>
      <c r="X1055" s="43" t="n">
        <f aca="false">V1055-S1055-T1055</f>
        <v>14145.6</v>
      </c>
      <c r="Y1055" s="9" t="s">
        <v>314</v>
      </c>
      <c r="Z1055" s="20" t="s">
        <v>35</v>
      </c>
      <c r="AA1055" s="20" t="s">
        <v>18</v>
      </c>
      <c r="AB1055" s="20"/>
      <c r="AC1055" s="20"/>
    </row>
    <row r="1056" customFormat="false" ht="15.75" hidden="false" customHeight="true" outlineLevel="0" collapsed="false">
      <c r="A1056" s="20" t="s">
        <v>150</v>
      </c>
      <c r="B1056" s="143" t="s">
        <v>212</v>
      </c>
      <c r="C1056" s="6"/>
      <c r="D1056" s="9" t="s">
        <v>314</v>
      </c>
      <c r="E1056" s="9" t="n">
        <v>5788918</v>
      </c>
      <c r="F1056" s="9"/>
      <c r="G1056" s="9" t="n">
        <v>15</v>
      </c>
      <c r="H1056" s="145" t="s">
        <v>33</v>
      </c>
      <c r="I1056" s="145" t="s">
        <v>283</v>
      </c>
      <c r="J1056" s="9" t="n">
        <v>25</v>
      </c>
      <c r="K1056" s="145" t="n">
        <v>0</v>
      </c>
      <c r="L1056" s="9" t="n">
        <v>638</v>
      </c>
      <c r="M1056" s="145" t="n">
        <f aca="false">+G1056*0.095</f>
        <v>1.425</v>
      </c>
      <c r="N1056" s="145" t="n">
        <f aca="false">+L1056-M1056</f>
        <v>636.575</v>
      </c>
      <c r="O1056" s="145" t="n">
        <v>1</v>
      </c>
      <c r="P1056" s="145" t="n">
        <f aca="false">+N1056*O1056</f>
        <v>636.575</v>
      </c>
      <c r="Q1056" s="145" t="n">
        <v>16</v>
      </c>
      <c r="R1056" s="145" t="n">
        <f aca="false">+P1056*Q1056</f>
        <v>10185.2</v>
      </c>
      <c r="S1056" s="9" t="n">
        <f aca="false">+P1056*3</f>
        <v>1909.725</v>
      </c>
      <c r="T1056" s="9" t="n">
        <f aca="false">+P1056*2</f>
        <v>1273.15</v>
      </c>
      <c r="U1056" s="9"/>
      <c r="V1056" s="9" t="n">
        <f aca="false">SUM(R1056:U1056)</f>
        <v>13368.075</v>
      </c>
      <c r="W1056" s="20" t="n">
        <f aca="false">V1056-T1056</f>
        <v>12094.925</v>
      </c>
      <c r="X1056" s="43" t="n">
        <f aca="false">V1056-S1056-T1056</f>
        <v>10185.2</v>
      </c>
      <c r="Y1056" s="9" t="s">
        <v>314</v>
      </c>
      <c r="Z1056" s="20" t="s">
        <v>35</v>
      </c>
      <c r="AA1056" s="20" t="s">
        <v>18</v>
      </c>
      <c r="AB1056" s="20"/>
      <c r="AC1056" s="20"/>
    </row>
    <row r="1057" customFormat="false" ht="15.75" hidden="false" customHeight="true" outlineLevel="0" collapsed="false">
      <c r="A1057" s="20" t="s">
        <v>150</v>
      </c>
      <c r="B1057" s="143" t="s">
        <v>212</v>
      </c>
      <c r="C1057" s="6"/>
      <c r="D1057" s="9" t="s">
        <v>314</v>
      </c>
      <c r="E1057" s="9" t="n">
        <v>5788919</v>
      </c>
      <c r="F1057" s="9"/>
      <c r="G1057" s="9" t="n">
        <v>10</v>
      </c>
      <c r="H1057" s="145" t="s">
        <v>33</v>
      </c>
      <c r="I1057" s="145" t="s">
        <v>283</v>
      </c>
      <c r="J1057" s="9" t="n">
        <v>25</v>
      </c>
      <c r="K1057" s="145" t="n">
        <v>0</v>
      </c>
      <c r="L1057" s="9" t="n">
        <v>464</v>
      </c>
      <c r="M1057" s="145" t="n">
        <f aca="false">+G1057*0.095</f>
        <v>0.95</v>
      </c>
      <c r="N1057" s="145" t="n">
        <f aca="false">+L1057-M1057</f>
        <v>463.05</v>
      </c>
      <c r="O1057" s="145" t="n">
        <v>1</v>
      </c>
      <c r="P1057" s="145" t="n">
        <f aca="false">+N1057*O1057</f>
        <v>463.05</v>
      </c>
      <c r="Q1057" s="145" t="n">
        <v>16</v>
      </c>
      <c r="R1057" s="145" t="n">
        <f aca="false">+P1057*Q1057</f>
        <v>7408.8</v>
      </c>
      <c r="S1057" s="9" t="n">
        <f aca="false">+P1057*3</f>
        <v>1389.15</v>
      </c>
      <c r="T1057" s="9" t="n">
        <f aca="false">+P1057*2</f>
        <v>926.1</v>
      </c>
      <c r="U1057" s="9"/>
      <c r="V1057" s="9" t="n">
        <f aca="false">SUM(R1057:U1057)</f>
        <v>9724.05</v>
      </c>
      <c r="W1057" s="20" t="n">
        <f aca="false">V1057-T1057</f>
        <v>8797.95</v>
      </c>
      <c r="X1057" s="43" t="n">
        <f aca="false">V1057-S1057-T1057</f>
        <v>7408.8</v>
      </c>
      <c r="Y1057" s="9" t="s">
        <v>314</v>
      </c>
      <c r="Z1057" s="20" t="s">
        <v>35</v>
      </c>
      <c r="AA1057" s="20" t="s">
        <v>18</v>
      </c>
      <c r="AB1057" s="20"/>
      <c r="AC1057" s="20"/>
    </row>
    <row r="1058" customFormat="false" ht="15.75" hidden="false" customHeight="true" outlineLevel="0" collapsed="false">
      <c r="A1058" s="20" t="s">
        <v>150</v>
      </c>
      <c r="B1058" s="143" t="s">
        <v>212</v>
      </c>
      <c r="C1058" s="6"/>
      <c r="D1058" s="9" t="s">
        <v>314</v>
      </c>
      <c r="E1058" s="9" t="n">
        <v>5788920</v>
      </c>
      <c r="F1058" s="9"/>
      <c r="G1058" s="9" t="n">
        <v>12</v>
      </c>
      <c r="H1058" s="145" t="s">
        <v>33</v>
      </c>
      <c r="I1058" s="145" t="s">
        <v>283</v>
      </c>
      <c r="J1058" s="9" t="n">
        <v>25</v>
      </c>
      <c r="K1058" s="145" t="n">
        <v>0</v>
      </c>
      <c r="L1058" s="9" t="n">
        <v>547</v>
      </c>
      <c r="M1058" s="145" t="n">
        <f aca="false">+G1058*0.095</f>
        <v>1.14</v>
      </c>
      <c r="N1058" s="145" t="n">
        <f aca="false">+L1058-M1058</f>
        <v>545.86</v>
      </c>
      <c r="O1058" s="145" t="n">
        <v>1</v>
      </c>
      <c r="P1058" s="145" t="n">
        <f aca="false">+N1058*O1058</f>
        <v>545.86</v>
      </c>
      <c r="Q1058" s="145" t="n">
        <v>16</v>
      </c>
      <c r="R1058" s="145" t="n">
        <f aca="false">+P1058*Q1058</f>
        <v>8733.76</v>
      </c>
      <c r="S1058" s="9" t="n">
        <f aca="false">+P1058*3</f>
        <v>1637.58</v>
      </c>
      <c r="T1058" s="9" t="n">
        <f aca="false">+P1058*2</f>
        <v>1091.72</v>
      </c>
      <c r="U1058" s="9"/>
      <c r="V1058" s="9" t="n">
        <f aca="false">SUM(R1058:U1058)</f>
        <v>11463.06</v>
      </c>
      <c r="W1058" s="20" t="n">
        <f aca="false">V1058-T1058</f>
        <v>10371.34</v>
      </c>
      <c r="X1058" s="43" t="n">
        <f aca="false">V1058-S1058-T1058</f>
        <v>8733.76</v>
      </c>
      <c r="Y1058" s="9" t="s">
        <v>314</v>
      </c>
      <c r="Z1058" s="20" t="s">
        <v>35</v>
      </c>
      <c r="AA1058" s="20" t="s">
        <v>18</v>
      </c>
      <c r="AB1058" s="20"/>
      <c r="AC1058" s="20"/>
    </row>
    <row r="1059" customFormat="false" ht="15.75" hidden="false" customHeight="true" outlineLevel="0" collapsed="false">
      <c r="A1059" s="20" t="s">
        <v>150</v>
      </c>
      <c r="B1059" s="143" t="s">
        <v>212</v>
      </c>
      <c r="C1059" s="6"/>
      <c r="D1059" s="9" t="s">
        <v>314</v>
      </c>
      <c r="E1059" s="9" t="n">
        <v>5788921</v>
      </c>
      <c r="F1059" s="9"/>
      <c r="G1059" s="9" t="n">
        <v>17</v>
      </c>
      <c r="H1059" s="145" t="s">
        <v>33</v>
      </c>
      <c r="I1059" s="145" t="s">
        <v>283</v>
      </c>
      <c r="J1059" s="9" t="n">
        <v>25</v>
      </c>
      <c r="K1059" s="145" t="n">
        <v>0</v>
      </c>
      <c r="L1059" s="9" t="n">
        <v>795</v>
      </c>
      <c r="M1059" s="145" t="n">
        <f aca="false">+G1059*0.095</f>
        <v>1.615</v>
      </c>
      <c r="N1059" s="145" t="n">
        <f aca="false">+L1059-M1059</f>
        <v>793.385</v>
      </c>
      <c r="O1059" s="145" t="n">
        <v>1</v>
      </c>
      <c r="P1059" s="145" t="n">
        <f aca="false">+N1059*O1059</f>
        <v>793.385</v>
      </c>
      <c r="Q1059" s="145" t="n">
        <v>16</v>
      </c>
      <c r="R1059" s="145" t="n">
        <f aca="false">+P1059*Q1059</f>
        <v>12694.16</v>
      </c>
      <c r="S1059" s="9" t="n">
        <f aca="false">+P1059*3</f>
        <v>2380.155</v>
      </c>
      <c r="T1059" s="9" t="n">
        <f aca="false">+P1059*2</f>
        <v>1586.77</v>
      </c>
      <c r="U1059" s="9"/>
      <c r="V1059" s="9" t="n">
        <f aca="false">SUM(R1059:U1059)</f>
        <v>16661.085</v>
      </c>
      <c r="W1059" s="20" t="n">
        <f aca="false">V1059-T1059</f>
        <v>15074.315</v>
      </c>
      <c r="X1059" s="43" t="n">
        <f aca="false">V1059-S1059-T1059</f>
        <v>12694.16</v>
      </c>
      <c r="Y1059" s="9" t="s">
        <v>314</v>
      </c>
      <c r="Z1059" s="20" t="s">
        <v>35</v>
      </c>
      <c r="AA1059" s="20" t="s">
        <v>18</v>
      </c>
      <c r="AB1059" s="20"/>
      <c r="AC1059" s="20"/>
    </row>
    <row r="1060" customFormat="false" ht="15.75" hidden="false" customHeight="true" outlineLevel="0" collapsed="false">
      <c r="A1060" s="20" t="s">
        <v>150</v>
      </c>
      <c r="B1060" s="143" t="s">
        <v>217</v>
      </c>
      <c r="C1060" s="6"/>
      <c r="D1060" s="9" t="s">
        <v>314</v>
      </c>
      <c r="E1060" s="9" t="n">
        <v>5788922</v>
      </c>
      <c r="F1060" s="9"/>
      <c r="G1060" s="9" t="n">
        <v>11</v>
      </c>
      <c r="H1060" s="145" t="s">
        <v>33</v>
      </c>
      <c r="I1060" s="145" t="s">
        <v>283</v>
      </c>
      <c r="J1060" s="9" t="n">
        <v>25</v>
      </c>
      <c r="K1060" s="145" t="n">
        <v>0</v>
      </c>
      <c r="L1060" s="9" t="n">
        <v>487</v>
      </c>
      <c r="M1060" s="145" t="n">
        <f aca="false">+G1060*0.095</f>
        <v>1.045</v>
      </c>
      <c r="N1060" s="145" t="n">
        <f aca="false">+L1060-M1060</f>
        <v>485.955</v>
      </c>
      <c r="O1060" s="145" t="n">
        <v>1</v>
      </c>
      <c r="P1060" s="145" t="n">
        <f aca="false">+N1060*O1060</f>
        <v>485.955</v>
      </c>
      <c r="Q1060" s="145" t="n">
        <v>16</v>
      </c>
      <c r="R1060" s="145" t="n">
        <f aca="false">+P1060*Q1060</f>
        <v>7775.28</v>
      </c>
      <c r="S1060" s="9" t="n">
        <f aca="false">+P1060*3</f>
        <v>1457.865</v>
      </c>
      <c r="T1060" s="9" t="n">
        <f aca="false">+P1060*2</f>
        <v>971.91</v>
      </c>
      <c r="U1060" s="9"/>
      <c r="V1060" s="9" t="n">
        <f aca="false">SUM(R1060:U1060)</f>
        <v>10205.055</v>
      </c>
      <c r="W1060" s="20" t="n">
        <f aca="false">V1060-T1060</f>
        <v>9233.145</v>
      </c>
      <c r="X1060" s="43" t="n">
        <f aca="false">V1060-S1060-T1060</f>
        <v>7775.28</v>
      </c>
      <c r="Y1060" s="9" t="s">
        <v>314</v>
      </c>
      <c r="Z1060" s="20" t="s">
        <v>35</v>
      </c>
      <c r="AA1060" s="20" t="s">
        <v>18</v>
      </c>
      <c r="AB1060" s="20"/>
      <c r="AC1060" s="20"/>
    </row>
    <row r="1061" customFormat="false" ht="15.75" hidden="false" customHeight="true" outlineLevel="0" collapsed="false">
      <c r="A1061" s="20" t="s">
        <v>150</v>
      </c>
      <c r="B1061" s="143" t="s">
        <v>217</v>
      </c>
      <c r="C1061" s="6"/>
      <c r="D1061" s="9" t="s">
        <v>314</v>
      </c>
      <c r="E1061" s="9" t="n">
        <v>5788923</v>
      </c>
      <c r="F1061" s="9"/>
      <c r="G1061" s="9" t="n">
        <v>2</v>
      </c>
      <c r="H1061" s="145" t="s">
        <v>33</v>
      </c>
      <c r="I1061" s="145" t="s">
        <v>283</v>
      </c>
      <c r="J1061" s="9" t="n">
        <v>14</v>
      </c>
      <c r="K1061" s="145" t="n">
        <v>0</v>
      </c>
      <c r="L1061" s="9" t="n">
        <v>98</v>
      </c>
      <c r="M1061" s="145" t="n">
        <f aca="false">+G1061*0.095</f>
        <v>0.19</v>
      </c>
      <c r="N1061" s="145" t="n">
        <f aca="false">+L1061-M1061</f>
        <v>97.81</v>
      </c>
      <c r="O1061" s="145" t="n">
        <v>1</v>
      </c>
      <c r="P1061" s="145" t="n">
        <f aca="false">+N1061*O1061</f>
        <v>97.81</v>
      </c>
      <c r="Q1061" s="145" t="n">
        <v>19</v>
      </c>
      <c r="R1061" s="145" t="n">
        <f aca="false">+P1061*Q1061</f>
        <v>1858.39</v>
      </c>
      <c r="S1061" s="9" t="n">
        <f aca="false">+P1061*4</f>
        <v>391.24</v>
      </c>
      <c r="T1061" s="9" t="n">
        <f aca="false">+P1061*2</f>
        <v>195.62</v>
      </c>
      <c r="U1061" s="9"/>
      <c r="V1061" s="9" t="n">
        <f aca="false">SUM(R1061:U1061)</f>
        <v>2445.25</v>
      </c>
      <c r="W1061" s="20" t="n">
        <f aca="false">V1061-T1061</f>
        <v>2249.63</v>
      </c>
      <c r="X1061" s="43" t="n">
        <f aca="false">V1061-S1061-T1061</f>
        <v>1858.39</v>
      </c>
      <c r="Y1061" s="9" t="s">
        <v>314</v>
      </c>
      <c r="Z1061" s="20" t="s">
        <v>35</v>
      </c>
      <c r="AA1061" s="20" t="s">
        <v>18</v>
      </c>
      <c r="AB1061" s="20"/>
      <c r="AC1061" s="20"/>
    </row>
    <row r="1062" customFormat="false" ht="15.75" hidden="false" customHeight="true" outlineLevel="0" collapsed="false">
      <c r="A1062" s="20" t="s">
        <v>150</v>
      </c>
      <c r="B1062" s="143" t="s">
        <v>217</v>
      </c>
      <c r="C1062" s="6"/>
      <c r="D1062" s="9" t="s">
        <v>314</v>
      </c>
      <c r="E1062" s="9" t="n">
        <v>5788924</v>
      </c>
      <c r="F1062" s="9"/>
      <c r="G1062" s="9" t="n">
        <v>10</v>
      </c>
      <c r="H1062" s="145" t="s">
        <v>33</v>
      </c>
      <c r="I1062" s="145" t="s">
        <v>283</v>
      </c>
      <c r="J1062" s="9" t="n">
        <v>25</v>
      </c>
      <c r="K1062" s="145" t="n">
        <v>0</v>
      </c>
      <c r="L1062" s="9" t="n">
        <v>410</v>
      </c>
      <c r="M1062" s="145" t="n">
        <f aca="false">+G1062*0.095</f>
        <v>0.95</v>
      </c>
      <c r="N1062" s="145" t="n">
        <f aca="false">+L1062-M1062</f>
        <v>409.05</v>
      </c>
      <c r="O1062" s="145" t="n">
        <v>1</v>
      </c>
      <c r="P1062" s="145" t="n">
        <f aca="false">+N1062*O1062</f>
        <v>409.05</v>
      </c>
      <c r="Q1062" s="145" t="n">
        <v>16</v>
      </c>
      <c r="R1062" s="145" t="n">
        <f aca="false">+P1062*Q1062</f>
        <v>6544.8</v>
      </c>
      <c r="S1062" s="9" t="n">
        <f aca="false">+P1062*3</f>
        <v>1227.15</v>
      </c>
      <c r="T1062" s="9" t="n">
        <f aca="false">+P1062*2</f>
        <v>818.1</v>
      </c>
      <c r="U1062" s="9"/>
      <c r="V1062" s="9" t="n">
        <f aca="false">SUM(R1062:U1062)</f>
        <v>8590.05</v>
      </c>
      <c r="W1062" s="20" t="n">
        <f aca="false">V1062-T1062</f>
        <v>7771.95</v>
      </c>
      <c r="X1062" s="43" t="n">
        <f aca="false">V1062-S1062-T1062</f>
        <v>6544.8</v>
      </c>
      <c r="Y1062" s="9" t="s">
        <v>314</v>
      </c>
      <c r="Z1062" s="20" t="s">
        <v>35</v>
      </c>
      <c r="AA1062" s="20" t="s">
        <v>18</v>
      </c>
      <c r="AB1062" s="20"/>
      <c r="AC1062" s="20"/>
    </row>
    <row r="1063" customFormat="false" ht="15.75" hidden="false" customHeight="true" outlineLevel="0" collapsed="false">
      <c r="A1063" s="20" t="s">
        <v>150</v>
      </c>
      <c r="B1063" s="143" t="s">
        <v>217</v>
      </c>
      <c r="C1063" s="6"/>
      <c r="D1063" s="9" t="s">
        <v>314</v>
      </c>
      <c r="E1063" s="9" t="n">
        <v>5788925</v>
      </c>
      <c r="F1063" s="9"/>
      <c r="G1063" s="9" t="n">
        <v>9</v>
      </c>
      <c r="H1063" s="145" t="s">
        <v>33</v>
      </c>
      <c r="I1063" s="145" t="s">
        <v>283</v>
      </c>
      <c r="J1063" s="9" t="n">
        <v>25</v>
      </c>
      <c r="K1063" s="145" t="n">
        <v>0</v>
      </c>
      <c r="L1063" s="9" t="n">
        <v>336</v>
      </c>
      <c r="M1063" s="145" t="n">
        <f aca="false">+G1063*0.095</f>
        <v>0.855</v>
      </c>
      <c r="N1063" s="145" t="n">
        <f aca="false">+L1063-M1063</f>
        <v>335.145</v>
      </c>
      <c r="O1063" s="145" t="n">
        <v>1</v>
      </c>
      <c r="P1063" s="145" t="n">
        <f aca="false">+N1063*O1063</f>
        <v>335.145</v>
      </c>
      <c r="Q1063" s="145" t="n">
        <v>16</v>
      </c>
      <c r="R1063" s="145" t="n">
        <f aca="false">+P1063*Q1063</f>
        <v>5362.32</v>
      </c>
      <c r="S1063" s="9" t="n">
        <f aca="false">+P1063*3</f>
        <v>1005.435</v>
      </c>
      <c r="T1063" s="9" t="n">
        <f aca="false">+P1063*2</f>
        <v>670.29</v>
      </c>
      <c r="U1063" s="9"/>
      <c r="V1063" s="9" t="n">
        <f aca="false">SUM(R1063:U1063)</f>
        <v>7038.045</v>
      </c>
      <c r="W1063" s="20" t="n">
        <f aca="false">V1063-T1063</f>
        <v>6367.755</v>
      </c>
      <c r="X1063" s="43" t="n">
        <f aca="false">V1063-S1063-T1063</f>
        <v>5362.32</v>
      </c>
      <c r="Y1063" s="9" t="s">
        <v>314</v>
      </c>
      <c r="Z1063" s="20" t="s">
        <v>35</v>
      </c>
      <c r="AA1063" s="20" t="s">
        <v>18</v>
      </c>
      <c r="AB1063" s="20"/>
      <c r="AC1063" s="20"/>
    </row>
    <row r="1064" customFormat="false" ht="15.75" hidden="true" customHeight="true" outlineLevel="0" collapsed="false">
      <c r="A1064" s="20" t="s">
        <v>150</v>
      </c>
      <c r="B1064" s="143" t="s">
        <v>217</v>
      </c>
      <c r="C1064" s="6" t="s">
        <v>419</v>
      </c>
      <c r="D1064" s="6"/>
      <c r="E1064" s="9"/>
      <c r="F1064" s="9"/>
      <c r="G1064" s="151" t="n">
        <v>0</v>
      </c>
      <c r="H1064" s="145"/>
      <c r="I1064" s="145"/>
      <c r="J1064" s="151" t="n">
        <v>0</v>
      </c>
      <c r="K1064" s="145" t="n">
        <v>0</v>
      </c>
      <c r="L1064" s="9"/>
      <c r="M1064" s="145"/>
      <c r="N1064" s="145"/>
      <c r="O1064" s="145"/>
      <c r="P1064" s="145"/>
      <c r="Q1064" s="145"/>
      <c r="R1064" s="145"/>
      <c r="S1064" s="9"/>
      <c r="T1064" s="9"/>
      <c r="U1064" s="9"/>
      <c r="V1064" s="9"/>
      <c r="W1064" s="20" t="n">
        <f aca="false">V1064-T1064</f>
        <v>0</v>
      </c>
      <c r="X1064" s="43" t="n">
        <f aca="false">V1064-S1064-T1064</f>
        <v>0</v>
      </c>
      <c r="Y1064" s="9"/>
      <c r="Z1064" s="20"/>
      <c r="AA1064" s="20"/>
      <c r="AB1064" s="20"/>
      <c r="AC1064" s="20"/>
    </row>
    <row r="1065" customFormat="false" ht="15.75" hidden="false" customHeight="true" outlineLevel="0" collapsed="false">
      <c r="A1065" s="20" t="s">
        <v>150</v>
      </c>
      <c r="B1065" s="143" t="s">
        <v>217</v>
      </c>
      <c r="C1065" s="6"/>
      <c r="D1065" s="9" t="s">
        <v>314</v>
      </c>
      <c r="E1065" s="9" t="n">
        <v>5788927</v>
      </c>
      <c r="F1065" s="9"/>
      <c r="G1065" s="9" t="n">
        <v>17</v>
      </c>
      <c r="H1065" s="145" t="s">
        <v>33</v>
      </c>
      <c r="I1065" s="145" t="s">
        <v>283</v>
      </c>
      <c r="J1065" s="9" t="n">
        <v>25</v>
      </c>
      <c r="K1065" s="145" t="n">
        <v>0</v>
      </c>
      <c r="L1065" s="9" t="n">
        <v>774</v>
      </c>
      <c r="M1065" s="145" t="n">
        <f aca="false">+G1065*0.095</f>
        <v>1.615</v>
      </c>
      <c r="N1065" s="145" t="n">
        <f aca="false">+L1065-M1065</f>
        <v>772.385</v>
      </c>
      <c r="O1065" s="145" t="n">
        <v>1</v>
      </c>
      <c r="P1065" s="145" t="n">
        <f aca="false">+N1065*O1065</f>
        <v>772.385</v>
      </c>
      <c r="Q1065" s="145" t="n">
        <v>16</v>
      </c>
      <c r="R1065" s="145" t="n">
        <f aca="false">+P1065*Q1065</f>
        <v>12358.16</v>
      </c>
      <c r="S1065" s="9" t="n">
        <f aca="false">+P1065*3</f>
        <v>2317.155</v>
      </c>
      <c r="T1065" s="9" t="n">
        <f aca="false">+P1065*2</f>
        <v>1544.77</v>
      </c>
      <c r="U1065" s="9"/>
      <c r="V1065" s="9" t="n">
        <f aca="false">SUM(R1065:U1065)</f>
        <v>16220.085</v>
      </c>
      <c r="W1065" s="20" t="n">
        <f aca="false">V1065-T1065</f>
        <v>14675.315</v>
      </c>
      <c r="X1065" s="43" t="n">
        <f aca="false">V1065-S1065-T1065</f>
        <v>12358.16</v>
      </c>
      <c r="Y1065" s="9" t="s">
        <v>314</v>
      </c>
      <c r="Z1065" s="20" t="s">
        <v>35</v>
      </c>
      <c r="AA1065" s="20" t="s">
        <v>18</v>
      </c>
      <c r="AB1065" s="20"/>
      <c r="AC1065" s="20"/>
    </row>
    <row r="1066" customFormat="false" ht="15.75" hidden="false" customHeight="true" outlineLevel="0" collapsed="false">
      <c r="A1066" s="20" t="s">
        <v>731</v>
      </c>
      <c r="B1066" s="143" t="s">
        <v>216</v>
      </c>
      <c r="C1066" s="150" t="s">
        <v>732</v>
      </c>
      <c r="D1066" s="152" t="s">
        <v>171</v>
      </c>
      <c r="E1066" s="151" t="n">
        <v>5741533</v>
      </c>
      <c r="F1066" s="152" t="n">
        <v>12314825</v>
      </c>
      <c r="G1066" s="151" t="n">
        <v>5</v>
      </c>
      <c r="H1066" s="145" t="s">
        <v>33</v>
      </c>
      <c r="I1066" s="151"/>
      <c r="J1066" s="151" t="n">
        <v>22</v>
      </c>
      <c r="K1066" s="145" t="n">
        <v>0</v>
      </c>
      <c r="L1066" s="153" t="n">
        <v>209</v>
      </c>
      <c r="M1066" s="150" t="n">
        <f aca="false">+G1066*0.095</f>
        <v>0.475</v>
      </c>
      <c r="N1066" s="153" t="n">
        <f aca="false">+L1066-M1066</f>
        <v>208.525</v>
      </c>
      <c r="O1066" s="152" t="n">
        <v>1.04</v>
      </c>
      <c r="P1066" s="153" t="n">
        <f aca="false">+N1066*O1066</f>
        <v>216.866</v>
      </c>
      <c r="Q1066" s="150" t="n">
        <v>16</v>
      </c>
      <c r="R1066" s="153" t="n">
        <f aca="false">+P1066*Q1066</f>
        <v>3469.856</v>
      </c>
      <c r="S1066" s="154" t="n">
        <f aca="false">+P1066*3</f>
        <v>650.598</v>
      </c>
      <c r="T1066" s="206"/>
      <c r="U1066" s="154"/>
      <c r="V1066" s="156" t="n">
        <v>4120.44</v>
      </c>
      <c r="W1066" s="20" t="n">
        <f aca="false">V1066-T1066</f>
        <v>4120.44</v>
      </c>
      <c r="X1066" s="43" t="n">
        <f aca="false">V1066-S1066-T1066</f>
        <v>3469.842</v>
      </c>
      <c r="Y1066" s="152" t="s">
        <v>171</v>
      </c>
      <c r="Z1066" s="20" t="s">
        <v>171</v>
      </c>
      <c r="AA1066" s="20" t="s">
        <v>18</v>
      </c>
    </row>
    <row r="1067" customFormat="false" ht="15.75" hidden="false" customHeight="true" outlineLevel="0" collapsed="false">
      <c r="A1067" s="20" t="s">
        <v>731</v>
      </c>
      <c r="B1067" s="143" t="s">
        <v>217</v>
      </c>
      <c r="C1067" s="161" t="s">
        <v>733</v>
      </c>
      <c r="D1067" s="158" t="s">
        <v>171</v>
      </c>
      <c r="E1067" s="159" t="n">
        <v>5741534</v>
      </c>
      <c r="F1067" s="158" t="n">
        <v>12314826</v>
      </c>
      <c r="G1067" s="159" t="n">
        <v>6</v>
      </c>
      <c r="H1067" s="145" t="s">
        <v>33</v>
      </c>
      <c r="I1067" s="159"/>
      <c r="J1067" s="159" t="n">
        <v>25</v>
      </c>
      <c r="K1067" s="145" t="n">
        <v>0</v>
      </c>
      <c r="L1067" s="160" t="n">
        <v>258</v>
      </c>
      <c r="M1067" s="150" t="n">
        <f aca="false">+G1067*0.095</f>
        <v>0.57</v>
      </c>
      <c r="N1067" s="153" t="n">
        <f aca="false">+L1067-M1067</f>
        <v>257.43</v>
      </c>
      <c r="O1067" s="158" t="n">
        <v>1</v>
      </c>
      <c r="P1067" s="153" t="n">
        <f aca="false">+N1067*O1067</f>
        <v>257.43</v>
      </c>
      <c r="Q1067" s="150" t="n">
        <v>16</v>
      </c>
      <c r="R1067" s="153" t="n">
        <f aca="false">+P1067*Q1067</f>
        <v>4118.88</v>
      </c>
      <c r="S1067" s="154" t="n">
        <f aca="false">+P1067*3</f>
        <v>772.29</v>
      </c>
      <c r="T1067" s="206"/>
      <c r="U1067" s="154"/>
      <c r="V1067" s="156" t="n">
        <v>29455.51</v>
      </c>
      <c r="W1067" s="20" t="n">
        <f aca="false">V1067-T1067</f>
        <v>29455.51</v>
      </c>
      <c r="X1067" s="43" t="n">
        <f aca="false">V1067-S1067-T1067</f>
        <v>28683.22</v>
      </c>
      <c r="Y1067" s="158" t="s">
        <v>171</v>
      </c>
      <c r="Z1067" s="20" t="s">
        <v>171</v>
      </c>
      <c r="AA1067" s="20" t="s">
        <v>18</v>
      </c>
    </row>
    <row r="1068" customFormat="false" ht="15.75" hidden="false" customHeight="true" outlineLevel="0" collapsed="false">
      <c r="A1068" s="20" t="s">
        <v>731</v>
      </c>
      <c r="B1068" s="143" t="s">
        <v>219</v>
      </c>
      <c r="C1068" s="150" t="s">
        <v>734</v>
      </c>
      <c r="D1068" s="152" t="s">
        <v>171</v>
      </c>
      <c r="E1068" s="151" t="n">
        <v>5741535</v>
      </c>
      <c r="F1068" s="152" t="n">
        <v>12314828</v>
      </c>
      <c r="G1068" s="151" t="n">
        <v>12</v>
      </c>
      <c r="H1068" s="145" t="s">
        <v>33</v>
      </c>
      <c r="I1068" s="151"/>
      <c r="J1068" s="151" t="n">
        <v>25</v>
      </c>
      <c r="K1068" s="145" t="n">
        <v>0</v>
      </c>
      <c r="L1068" s="153" t="n">
        <v>518</v>
      </c>
      <c r="M1068" s="150" t="n">
        <f aca="false">+G1068*0.095</f>
        <v>1.14</v>
      </c>
      <c r="N1068" s="153" t="n">
        <f aca="false">+L1068-M1068</f>
        <v>516.86</v>
      </c>
      <c r="O1068" s="152" t="n">
        <v>1</v>
      </c>
      <c r="P1068" s="153" t="n">
        <f aca="false">+N1068*O1068</f>
        <v>516.86</v>
      </c>
      <c r="Q1068" s="150" t="n">
        <v>16</v>
      </c>
      <c r="R1068" s="153" t="n">
        <f aca="false">+P1068*Q1068</f>
        <v>8269.76</v>
      </c>
      <c r="S1068" s="154" t="n">
        <f aca="false">+P1068*3</f>
        <v>1550.58</v>
      </c>
      <c r="T1068" s="206"/>
      <c r="U1068" s="154"/>
      <c r="V1068" s="156" t="n">
        <v>9820.34</v>
      </c>
      <c r="W1068" s="20" t="n">
        <f aca="false">V1068-T1068</f>
        <v>9820.34</v>
      </c>
      <c r="X1068" s="43" t="n">
        <f aca="false">V1068-S1068-T1068</f>
        <v>8269.76</v>
      </c>
      <c r="Y1068" s="152" t="s">
        <v>171</v>
      </c>
      <c r="Z1068" s="20" t="s">
        <v>171</v>
      </c>
      <c r="AA1068" s="20" t="s">
        <v>18</v>
      </c>
    </row>
    <row r="1069" customFormat="false" ht="15.75" hidden="false" customHeight="true" outlineLevel="0" collapsed="false">
      <c r="A1069" s="20" t="s">
        <v>731</v>
      </c>
      <c r="B1069" s="143" t="s">
        <v>219</v>
      </c>
      <c r="C1069" s="207"/>
      <c r="D1069" s="208" t="s">
        <v>171</v>
      </c>
      <c r="E1069" s="151" t="n">
        <v>5741535</v>
      </c>
      <c r="F1069" s="208" t="n">
        <v>12314827</v>
      </c>
      <c r="G1069" s="209" t="n">
        <v>30</v>
      </c>
      <c r="H1069" s="145" t="s">
        <v>33</v>
      </c>
      <c r="I1069" s="209"/>
      <c r="J1069" s="209" t="n">
        <v>24.5</v>
      </c>
      <c r="K1069" s="145" t="n">
        <v>0</v>
      </c>
      <c r="L1069" s="210" t="n">
        <v>1288</v>
      </c>
      <c r="M1069" s="207" t="n">
        <f aca="false">+G1069*0.095</f>
        <v>2.85</v>
      </c>
      <c r="N1069" s="210" t="n">
        <f aca="false">+L1069-M1069</f>
        <v>1285.15</v>
      </c>
      <c r="O1069" s="208" t="n">
        <v>1.006</v>
      </c>
      <c r="P1069" s="210" t="n">
        <f aca="false">+N1069*O1069</f>
        <v>1292.8609</v>
      </c>
      <c r="Q1069" s="207" t="n">
        <v>16</v>
      </c>
      <c r="R1069" s="210" t="n">
        <f aca="false">+P1069*Q1069</f>
        <v>20685.7744</v>
      </c>
      <c r="S1069" s="211" t="n">
        <f aca="false">+P1069*3</f>
        <v>3878.5827</v>
      </c>
      <c r="T1069" s="212"/>
      <c r="U1069" s="211"/>
      <c r="V1069" s="213" t="n">
        <f aca="false">SUM(R1069:U1069)</f>
        <v>24564.3571</v>
      </c>
      <c r="W1069" s="20" t="n">
        <f aca="false">V1069-T1069</f>
        <v>24564.3571</v>
      </c>
      <c r="X1069" s="43" t="n">
        <f aca="false">V1069-S1069-T1069</f>
        <v>20685.7744</v>
      </c>
      <c r="Y1069" s="208" t="s">
        <v>171</v>
      </c>
      <c r="Z1069" s="20" t="s">
        <v>171</v>
      </c>
      <c r="AA1069" s="20" t="s">
        <v>18</v>
      </c>
    </row>
    <row r="1070" customFormat="false" ht="15.75" hidden="false" customHeight="true" outlineLevel="0" collapsed="false">
      <c r="A1070" s="20" t="s">
        <v>731</v>
      </c>
      <c r="B1070" s="143" t="s">
        <v>219</v>
      </c>
      <c r="C1070" s="214"/>
      <c r="D1070" s="215" t="s">
        <v>171</v>
      </c>
      <c r="E1070" s="151" t="n">
        <v>5741535</v>
      </c>
      <c r="F1070" s="215" t="n">
        <v>12314824</v>
      </c>
      <c r="G1070" s="216" t="n">
        <v>30</v>
      </c>
      <c r="H1070" s="145" t="s">
        <v>33</v>
      </c>
      <c r="I1070" s="216"/>
      <c r="J1070" s="216" t="n">
        <v>22</v>
      </c>
      <c r="K1070" s="145" t="n">
        <v>0</v>
      </c>
      <c r="L1070" s="217" t="n">
        <v>1318</v>
      </c>
      <c r="M1070" s="207" t="n">
        <f aca="false">+G1070*0.095</f>
        <v>2.85</v>
      </c>
      <c r="N1070" s="210" t="n">
        <f aca="false">+L1070-M1070</f>
        <v>1315.15</v>
      </c>
      <c r="O1070" s="215" t="n">
        <v>1.04</v>
      </c>
      <c r="P1070" s="210" t="n">
        <f aca="false">+N1070*O1070</f>
        <v>1367.756</v>
      </c>
      <c r="Q1070" s="207" t="n">
        <v>16</v>
      </c>
      <c r="R1070" s="210" t="n">
        <f aca="false">+P1070*Q1070</f>
        <v>21884.096</v>
      </c>
      <c r="S1070" s="211" t="n">
        <f aca="false">+P1070*3</f>
        <v>4103.268</v>
      </c>
      <c r="T1070" s="212"/>
      <c r="U1070" s="211"/>
      <c r="V1070" s="213" t="n">
        <f aca="false">SUM(R1070:U1070)</f>
        <v>25987.364</v>
      </c>
      <c r="W1070" s="20" t="n">
        <f aca="false">V1070-T1070</f>
        <v>25987.364</v>
      </c>
      <c r="X1070" s="43" t="n">
        <f aca="false">V1070-S1070-T1070</f>
        <v>21884.096</v>
      </c>
      <c r="Y1070" s="215" t="s">
        <v>171</v>
      </c>
      <c r="Z1070" s="20" t="s">
        <v>171</v>
      </c>
      <c r="AA1070" s="20" t="s">
        <v>18</v>
      </c>
    </row>
    <row r="1071" customFormat="false" ht="15.75" hidden="false" customHeight="true" outlineLevel="0" collapsed="false">
      <c r="A1071" s="20" t="s">
        <v>45</v>
      </c>
      <c r="B1071" s="143" t="s">
        <v>218</v>
      </c>
      <c r="C1071" s="150"/>
      <c r="D1071" s="152" t="s">
        <v>47</v>
      </c>
      <c r="E1071" s="151" t="n">
        <v>5092758</v>
      </c>
      <c r="F1071" s="152"/>
      <c r="G1071" s="151" t="n">
        <v>17</v>
      </c>
      <c r="H1071" s="145" t="s">
        <v>33</v>
      </c>
      <c r="I1071" s="152"/>
      <c r="J1071" s="151" t="n">
        <v>22</v>
      </c>
      <c r="K1071" s="145" t="n">
        <v>0</v>
      </c>
      <c r="L1071" s="153" t="n">
        <v>874</v>
      </c>
      <c r="M1071" s="150" t="n">
        <f aca="false">G1071*0.095</f>
        <v>1.615</v>
      </c>
      <c r="N1071" s="153" t="n">
        <f aca="false">L1071-M1071</f>
        <v>872.385</v>
      </c>
      <c r="O1071" s="152" t="n">
        <v>1.04</v>
      </c>
      <c r="P1071" s="153" t="n">
        <f aca="false">N1071*O1071</f>
        <v>907.2804</v>
      </c>
      <c r="Q1071" s="150" t="n">
        <v>16</v>
      </c>
      <c r="R1071" s="153" t="n">
        <f aca="false">P1071*Q1071</f>
        <v>14516.4864</v>
      </c>
      <c r="S1071" s="154" t="n">
        <f aca="false">P1071*3</f>
        <v>2721.8412</v>
      </c>
      <c r="T1071" s="153"/>
      <c r="U1071" s="154"/>
      <c r="V1071" s="155" t="n">
        <v>17238.33</v>
      </c>
      <c r="W1071" s="20" t="n">
        <f aca="false">V1071-T1071</f>
        <v>17238.33</v>
      </c>
      <c r="X1071" s="43" t="n">
        <f aca="false">V1071-S1071-T1071</f>
        <v>14516.4888</v>
      </c>
      <c r="Y1071" s="152" t="s">
        <v>418</v>
      </c>
      <c r="Z1071" s="2" t="s">
        <v>49</v>
      </c>
      <c r="AA1071" s="20" t="s">
        <v>18</v>
      </c>
      <c r="AC1071" s="20"/>
    </row>
    <row r="1072" customFormat="false" ht="15.75" hidden="true" customHeight="true" outlineLevel="0" collapsed="false">
      <c r="A1072" s="20" t="s">
        <v>45</v>
      </c>
      <c r="B1072" s="143" t="s">
        <v>218</v>
      </c>
      <c r="C1072" s="6" t="s">
        <v>419</v>
      </c>
      <c r="D1072" s="152"/>
      <c r="E1072" s="209" t="n">
        <v>5092759</v>
      </c>
      <c r="F1072" s="208"/>
      <c r="G1072" s="151" t="n">
        <v>0</v>
      </c>
      <c r="H1072" s="208"/>
      <c r="I1072" s="208"/>
      <c r="J1072" s="151" t="n">
        <v>0</v>
      </c>
      <c r="K1072" s="145" t="n">
        <v>0</v>
      </c>
      <c r="L1072" s="210"/>
      <c r="M1072" s="207" t="n">
        <f aca="false">G1072*0.095</f>
        <v>0</v>
      </c>
      <c r="N1072" s="210" t="n">
        <f aca="false">L1072-M1072</f>
        <v>0</v>
      </c>
      <c r="O1072" s="208"/>
      <c r="P1072" s="210" t="n">
        <f aca="false">N1072*O1072</f>
        <v>0</v>
      </c>
      <c r="Q1072" s="207"/>
      <c r="R1072" s="210" t="n">
        <f aca="false">P1072*Q1072</f>
        <v>0</v>
      </c>
      <c r="S1072" s="211" t="n">
        <f aca="false">P1072*3</f>
        <v>0</v>
      </c>
      <c r="T1072" s="210"/>
      <c r="U1072" s="211"/>
      <c r="V1072" s="218"/>
      <c r="W1072" s="20" t="n">
        <f aca="false">V1072-T1072</f>
        <v>0</v>
      </c>
      <c r="X1072" s="43" t="n">
        <f aca="false">V1072-S1072-T1072</f>
        <v>0</v>
      </c>
      <c r="Y1072" s="208"/>
      <c r="Z1072" s="2"/>
      <c r="AC1072" s="20"/>
    </row>
    <row r="1073" customFormat="false" ht="15.75" hidden="false" customHeight="true" outlineLevel="0" collapsed="false">
      <c r="A1073" s="20" t="s">
        <v>45</v>
      </c>
      <c r="B1073" s="143" t="s">
        <v>218</v>
      </c>
      <c r="C1073" s="150"/>
      <c r="D1073" s="152" t="s">
        <v>47</v>
      </c>
      <c r="E1073" s="151" t="n">
        <v>5092760</v>
      </c>
      <c r="F1073" s="152"/>
      <c r="G1073" s="151" t="n">
        <v>39</v>
      </c>
      <c r="H1073" s="145" t="s">
        <v>33</v>
      </c>
      <c r="I1073" s="152"/>
      <c r="J1073" s="151" t="n">
        <v>22</v>
      </c>
      <c r="K1073" s="145" t="n">
        <v>0</v>
      </c>
      <c r="L1073" s="153" t="n">
        <v>2021</v>
      </c>
      <c r="M1073" s="150" t="n">
        <f aca="false">G1073*0.095</f>
        <v>3.705</v>
      </c>
      <c r="N1073" s="153" t="n">
        <f aca="false">L1073-M1073</f>
        <v>2017.295</v>
      </c>
      <c r="O1073" s="152" t="n">
        <v>1.04</v>
      </c>
      <c r="P1073" s="153" t="n">
        <f aca="false">N1073*O1073</f>
        <v>2097.9868</v>
      </c>
      <c r="Q1073" s="150" t="n">
        <v>16</v>
      </c>
      <c r="R1073" s="153" t="n">
        <f aca="false">P1073*Q1073</f>
        <v>33567.7888</v>
      </c>
      <c r="S1073" s="154" t="n">
        <f aca="false">P1073*3</f>
        <v>6293.9604</v>
      </c>
      <c r="T1073" s="153"/>
      <c r="U1073" s="154"/>
      <c r="V1073" s="155" t="n">
        <v>39861.75</v>
      </c>
      <c r="W1073" s="20" t="n">
        <f aca="false">V1073-T1073</f>
        <v>39861.75</v>
      </c>
      <c r="X1073" s="43" t="n">
        <f aca="false">V1073-S1073-T1073</f>
        <v>33567.7896</v>
      </c>
      <c r="Y1073" s="152" t="s">
        <v>418</v>
      </c>
      <c r="Z1073" s="2" t="s">
        <v>49</v>
      </c>
      <c r="AA1073" s="20" t="s">
        <v>18</v>
      </c>
      <c r="AC1073" s="20"/>
    </row>
    <row r="1074" customFormat="false" ht="15.75" hidden="true" customHeight="true" outlineLevel="0" collapsed="false">
      <c r="A1074" s="20" t="s">
        <v>45</v>
      </c>
      <c r="B1074" s="143" t="s">
        <v>218</v>
      </c>
      <c r="C1074" s="6" t="s">
        <v>419</v>
      </c>
      <c r="D1074" s="152"/>
      <c r="E1074" s="209" t="n">
        <v>5092761</v>
      </c>
      <c r="F1074" s="208"/>
      <c r="G1074" s="151" t="n">
        <v>0</v>
      </c>
      <c r="H1074" s="208"/>
      <c r="I1074" s="208"/>
      <c r="J1074" s="151" t="n">
        <v>0</v>
      </c>
      <c r="K1074" s="145" t="n">
        <v>0</v>
      </c>
      <c r="L1074" s="210"/>
      <c r="M1074" s="207" t="n">
        <f aca="false">G1074*0.095</f>
        <v>0</v>
      </c>
      <c r="N1074" s="210" t="n">
        <f aca="false">L1074-M1074</f>
        <v>0</v>
      </c>
      <c r="O1074" s="208"/>
      <c r="P1074" s="210" t="n">
        <f aca="false">N1074*O1074</f>
        <v>0</v>
      </c>
      <c r="Q1074" s="207"/>
      <c r="R1074" s="210" t="n">
        <f aca="false">P1074*Q1074</f>
        <v>0</v>
      </c>
      <c r="S1074" s="211" t="n">
        <f aca="false">P1074*3</f>
        <v>0</v>
      </c>
      <c r="T1074" s="210"/>
      <c r="U1074" s="211"/>
      <c r="V1074" s="218"/>
      <c r="W1074" s="20" t="n">
        <f aca="false">V1074-T1074</f>
        <v>0</v>
      </c>
      <c r="X1074" s="43" t="n">
        <f aca="false">V1074-S1074-T1074</f>
        <v>0</v>
      </c>
      <c r="Y1074" s="208"/>
      <c r="Z1074" s="2"/>
      <c r="AC1074" s="20"/>
    </row>
    <row r="1075" customFormat="false" ht="15.75" hidden="true" customHeight="true" outlineLevel="0" collapsed="false">
      <c r="A1075" s="20" t="s">
        <v>45</v>
      </c>
      <c r="B1075" s="143" t="s">
        <v>218</v>
      </c>
      <c r="C1075" s="6" t="s">
        <v>419</v>
      </c>
      <c r="D1075" s="152"/>
      <c r="E1075" s="209" t="n">
        <v>5092762</v>
      </c>
      <c r="F1075" s="208"/>
      <c r="G1075" s="151" t="n">
        <v>0</v>
      </c>
      <c r="H1075" s="208"/>
      <c r="I1075" s="208"/>
      <c r="J1075" s="151" t="n">
        <v>0</v>
      </c>
      <c r="K1075" s="145" t="n">
        <v>0</v>
      </c>
      <c r="L1075" s="210"/>
      <c r="M1075" s="207" t="n">
        <f aca="false">G1075*0.095</f>
        <v>0</v>
      </c>
      <c r="N1075" s="210" t="n">
        <f aca="false">L1075-M1075</f>
        <v>0</v>
      </c>
      <c r="O1075" s="208"/>
      <c r="P1075" s="210" t="n">
        <f aca="false">N1075*O1075</f>
        <v>0</v>
      </c>
      <c r="Q1075" s="207"/>
      <c r="R1075" s="210" t="n">
        <f aca="false">P1075*Q1075</f>
        <v>0</v>
      </c>
      <c r="S1075" s="211" t="n">
        <f aca="false">P1075*3</f>
        <v>0</v>
      </c>
      <c r="T1075" s="210"/>
      <c r="U1075" s="211"/>
      <c r="V1075" s="218"/>
      <c r="W1075" s="20" t="n">
        <f aca="false">V1075-T1075</f>
        <v>0</v>
      </c>
      <c r="X1075" s="43" t="n">
        <f aca="false">V1075-S1075-T1075</f>
        <v>0</v>
      </c>
      <c r="Y1075" s="208"/>
      <c r="Z1075" s="2"/>
      <c r="AC1075" s="20"/>
    </row>
    <row r="1076" customFormat="false" ht="15.75" hidden="true" customHeight="true" outlineLevel="0" collapsed="false">
      <c r="A1076" s="20" t="s">
        <v>45</v>
      </c>
      <c r="B1076" s="143" t="s">
        <v>218</v>
      </c>
      <c r="C1076" s="150"/>
      <c r="D1076" s="152" t="s">
        <v>47</v>
      </c>
      <c r="E1076" s="151" t="n">
        <v>5092763</v>
      </c>
      <c r="F1076" s="152"/>
      <c r="G1076" s="151" t="n">
        <v>4</v>
      </c>
      <c r="H1076" s="145" t="s">
        <v>122</v>
      </c>
      <c r="I1076" s="152"/>
      <c r="J1076" s="151" t="n">
        <v>14</v>
      </c>
      <c r="K1076" s="145" t="n">
        <v>0</v>
      </c>
      <c r="L1076" s="153" t="n">
        <v>186</v>
      </c>
      <c r="M1076" s="150" t="n">
        <f aca="false">G1076*0.095</f>
        <v>0.38</v>
      </c>
      <c r="N1076" s="153" t="n">
        <f aca="false">L1076-M1076</f>
        <v>185.62</v>
      </c>
      <c r="O1076" s="152" t="n">
        <v>1</v>
      </c>
      <c r="P1076" s="153" t="n">
        <f aca="false">N1076*O1076</f>
        <v>185.62</v>
      </c>
      <c r="Q1076" s="150" t="n">
        <v>19</v>
      </c>
      <c r="R1076" s="153" t="n">
        <f aca="false">P1076*Q1076</f>
        <v>3526.78</v>
      </c>
      <c r="S1076" s="154" t="n">
        <f aca="false">P1076*4</f>
        <v>742.48</v>
      </c>
      <c r="T1076" s="153"/>
      <c r="U1076" s="154"/>
      <c r="V1076" s="155" t="n">
        <v>4269.26</v>
      </c>
      <c r="W1076" s="20" t="n">
        <f aca="false">V1076-T1076</f>
        <v>4269.26</v>
      </c>
      <c r="X1076" s="43" t="n">
        <f aca="false">V1076-S1076-T1076</f>
        <v>3526.78</v>
      </c>
      <c r="Y1076" s="152" t="s">
        <v>418</v>
      </c>
      <c r="Z1076" s="2" t="s">
        <v>49</v>
      </c>
      <c r="AA1076" s="20" t="s">
        <v>18</v>
      </c>
      <c r="AC1076" s="20"/>
    </row>
    <row r="1077" customFormat="false" ht="15.75" hidden="false" customHeight="true" outlineLevel="0" collapsed="false">
      <c r="A1077" s="20" t="s">
        <v>45</v>
      </c>
      <c r="B1077" s="143" t="s">
        <v>218</v>
      </c>
      <c r="C1077" s="150"/>
      <c r="D1077" s="152" t="s">
        <v>47</v>
      </c>
      <c r="E1077" s="151" t="n">
        <v>5092764</v>
      </c>
      <c r="F1077" s="152"/>
      <c r="G1077" s="151" t="n">
        <v>3</v>
      </c>
      <c r="H1077" s="145" t="s">
        <v>33</v>
      </c>
      <c r="I1077" s="152"/>
      <c r="J1077" s="151" t="n">
        <v>23.3</v>
      </c>
      <c r="K1077" s="145" t="n">
        <v>0</v>
      </c>
      <c r="L1077" s="153" t="n">
        <v>147</v>
      </c>
      <c r="M1077" s="150" t="n">
        <f aca="false">G1077*0.095</f>
        <v>0.285</v>
      </c>
      <c r="N1077" s="153" t="n">
        <f aca="false">L1077-M1077</f>
        <v>146.715</v>
      </c>
      <c r="O1077" s="152" t="n">
        <v>1.022</v>
      </c>
      <c r="P1077" s="153" t="n">
        <f aca="false">N1077*O1077</f>
        <v>149.94273</v>
      </c>
      <c r="Q1077" s="150" t="n">
        <v>16</v>
      </c>
      <c r="R1077" s="153" t="n">
        <f aca="false">P1077*Q1077</f>
        <v>2399.08368</v>
      </c>
      <c r="S1077" s="154" t="n">
        <f aca="false">P1077*3</f>
        <v>449.82819</v>
      </c>
      <c r="T1077" s="153"/>
      <c r="U1077" s="154"/>
      <c r="V1077" s="155" t="n">
        <v>2848.91</v>
      </c>
      <c r="W1077" s="20" t="n">
        <f aca="false">V1077-T1077</f>
        <v>2848.91</v>
      </c>
      <c r="X1077" s="43" t="n">
        <f aca="false">V1077-S1077-T1077</f>
        <v>2399.08181</v>
      </c>
      <c r="Y1077" s="152" t="s">
        <v>418</v>
      </c>
      <c r="Z1077" s="2" t="s">
        <v>49</v>
      </c>
      <c r="AA1077" s="20" t="s">
        <v>18</v>
      </c>
      <c r="AC1077" s="20"/>
    </row>
    <row r="1078" customFormat="false" ht="15.75" hidden="false" customHeight="true" outlineLevel="0" collapsed="false">
      <c r="A1078" s="20" t="s">
        <v>45</v>
      </c>
      <c r="B1078" s="143" t="s">
        <v>218</v>
      </c>
      <c r="C1078" s="150"/>
      <c r="D1078" s="152" t="s">
        <v>47</v>
      </c>
      <c r="E1078" s="151" t="n">
        <v>5092765</v>
      </c>
      <c r="F1078" s="152"/>
      <c r="G1078" s="151" t="n">
        <v>10</v>
      </c>
      <c r="H1078" s="145" t="s">
        <v>33</v>
      </c>
      <c r="I1078" s="152"/>
      <c r="J1078" s="151" t="n">
        <v>23</v>
      </c>
      <c r="K1078" s="145" t="n">
        <v>0</v>
      </c>
      <c r="L1078" s="153" t="n">
        <v>494</v>
      </c>
      <c r="M1078" s="150" t="n">
        <f aca="false">G1078*0.095</f>
        <v>0.95</v>
      </c>
      <c r="N1078" s="153" t="n">
        <f aca="false">L1078-M1078</f>
        <v>493.05</v>
      </c>
      <c r="O1078" s="152" t="n">
        <v>1.026</v>
      </c>
      <c r="P1078" s="153" t="n">
        <f aca="false">N1078*O1078</f>
        <v>505.8693</v>
      </c>
      <c r="Q1078" s="150" t="n">
        <v>16</v>
      </c>
      <c r="R1078" s="153" t="n">
        <f aca="false">P1078*Q1078</f>
        <v>8093.9088</v>
      </c>
      <c r="S1078" s="154" t="n">
        <f aca="false">P1078*3</f>
        <v>1517.6079</v>
      </c>
      <c r="T1078" s="153"/>
      <c r="U1078" s="154"/>
      <c r="V1078" s="155" t="n">
        <v>9611.52</v>
      </c>
      <c r="W1078" s="20" t="n">
        <f aca="false">V1078-T1078</f>
        <v>9611.52</v>
      </c>
      <c r="X1078" s="43" t="n">
        <f aca="false">V1078-S1078-T1078</f>
        <v>8093.9121</v>
      </c>
      <c r="Y1078" s="152" t="s">
        <v>418</v>
      </c>
      <c r="Z1078" s="2" t="s">
        <v>49</v>
      </c>
      <c r="AA1078" s="20" t="s">
        <v>18</v>
      </c>
      <c r="AC1078" s="20"/>
    </row>
    <row r="1079" customFormat="false" ht="15.75" hidden="false" customHeight="true" outlineLevel="0" collapsed="false">
      <c r="A1079" s="20" t="s">
        <v>45</v>
      </c>
      <c r="B1079" s="143" t="s">
        <v>218</v>
      </c>
      <c r="C1079" s="150"/>
      <c r="D1079" s="152" t="s">
        <v>47</v>
      </c>
      <c r="E1079" s="151" t="n">
        <v>5092766</v>
      </c>
      <c r="F1079" s="152"/>
      <c r="G1079" s="151" t="n">
        <v>12</v>
      </c>
      <c r="H1079" s="145" t="s">
        <v>33</v>
      </c>
      <c r="I1079" s="152"/>
      <c r="J1079" s="151" t="n">
        <v>22.4</v>
      </c>
      <c r="K1079" s="145" t="n">
        <v>0</v>
      </c>
      <c r="L1079" s="153" t="n">
        <v>645</v>
      </c>
      <c r="M1079" s="150" t="n">
        <f aca="false">G1079*0.095</f>
        <v>1.14</v>
      </c>
      <c r="N1079" s="153" t="n">
        <f aca="false">L1079-M1079</f>
        <v>643.86</v>
      </c>
      <c r="O1079" s="152" t="n">
        <v>1.034</v>
      </c>
      <c r="P1079" s="153" t="n">
        <f aca="false">N1079*O1079</f>
        <v>665.75124</v>
      </c>
      <c r="Q1079" s="150" t="n">
        <v>16</v>
      </c>
      <c r="R1079" s="153" t="n">
        <f aca="false">P1079*Q1079</f>
        <v>10652.01984</v>
      </c>
      <c r="S1079" s="154" t="n">
        <f aca="false">P1079*3</f>
        <v>1997.25372</v>
      </c>
      <c r="T1079" s="153"/>
      <c r="U1079" s="154"/>
      <c r="V1079" s="155" t="n">
        <v>12649.27</v>
      </c>
      <c r="W1079" s="20" t="n">
        <f aca="false">V1079-T1079</f>
        <v>12649.27</v>
      </c>
      <c r="X1079" s="43" t="n">
        <f aca="false">V1079-S1079-T1079</f>
        <v>10652.01628</v>
      </c>
      <c r="Y1079" s="152" t="s">
        <v>418</v>
      </c>
      <c r="Z1079" s="2" t="s">
        <v>49</v>
      </c>
      <c r="AA1079" s="20" t="s">
        <v>18</v>
      </c>
      <c r="AC1079" s="20"/>
    </row>
    <row r="1080" customFormat="false" ht="15.75" hidden="false" customHeight="true" outlineLevel="0" collapsed="false">
      <c r="A1080" s="20" t="s">
        <v>45</v>
      </c>
      <c r="B1080" s="143" t="s">
        <v>218</v>
      </c>
      <c r="C1080" s="150"/>
      <c r="D1080" s="152" t="s">
        <v>47</v>
      </c>
      <c r="E1080" s="151" t="n">
        <v>5092767</v>
      </c>
      <c r="F1080" s="152"/>
      <c r="G1080" s="151" t="n">
        <v>22</v>
      </c>
      <c r="H1080" s="145" t="s">
        <v>33</v>
      </c>
      <c r="I1080" s="152"/>
      <c r="J1080" s="151" t="n">
        <v>22.2</v>
      </c>
      <c r="K1080" s="145" t="n">
        <v>0</v>
      </c>
      <c r="L1080" s="153" t="n">
        <v>971</v>
      </c>
      <c r="M1080" s="150" t="n">
        <f aca="false">G1080*0.095</f>
        <v>2.09</v>
      </c>
      <c r="N1080" s="153" t="n">
        <f aca="false">L1080-M1080</f>
        <v>968.91</v>
      </c>
      <c r="O1080" s="152" t="n">
        <v>1.037</v>
      </c>
      <c r="P1080" s="153" t="n">
        <f aca="false">N1080*O1080</f>
        <v>1004.75967</v>
      </c>
      <c r="Q1080" s="150" t="n">
        <v>16</v>
      </c>
      <c r="R1080" s="153" t="n">
        <f aca="false">P1080*Q1080</f>
        <v>16076.15472</v>
      </c>
      <c r="S1080" s="154" t="n">
        <f aca="false">P1080*3</f>
        <v>3014.27901</v>
      </c>
      <c r="T1080" s="153"/>
      <c r="U1080" s="154"/>
      <c r="V1080" s="155" t="n">
        <v>19090.43</v>
      </c>
      <c r="W1080" s="20" t="n">
        <f aca="false">V1080-T1080</f>
        <v>19090.43</v>
      </c>
      <c r="X1080" s="43" t="n">
        <f aca="false">V1080-S1080-T1080</f>
        <v>16076.15099</v>
      </c>
      <c r="Y1080" s="152" t="s">
        <v>418</v>
      </c>
      <c r="Z1080" s="2" t="s">
        <v>49</v>
      </c>
      <c r="AA1080" s="20" t="s">
        <v>18</v>
      </c>
      <c r="AC1080" s="20"/>
    </row>
    <row r="1081" customFormat="false" ht="15.75" hidden="false" customHeight="true" outlineLevel="0" collapsed="false">
      <c r="A1081" s="20" t="s">
        <v>45</v>
      </c>
      <c r="B1081" s="143" t="s">
        <v>218</v>
      </c>
      <c r="C1081" s="150"/>
      <c r="D1081" s="152" t="s">
        <v>47</v>
      </c>
      <c r="E1081" s="151" t="n">
        <v>5092768</v>
      </c>
      <c r="F1081" s="152"/>
      <c r="G1081" s="151" t="n">
        <v>13</v>
      </c>
      <c r="H1081" s="145" t="s">
        <v>33</v>
      </c>
      <c r="I1081" s="152"/>
      <c r="J1081" s="151" t="n">
        <v>22.4</v>
      </c>
      <c r="K1081" s="145" t="n">
        <v>0</v>
      </c>
      <c r="L1081" s="153" t="n">
        <v>668</v>
      </c>
      <c r="M1081" s="150" t="n">
        <f aca="false">G1081*0.095</f>
        <v>1.235</v>
      </c>
      <c r="N1081" s="153" t="n">
        <f aca="false">L1081-M1081</f>
        <v>666.765</v>
      </c>
      <c r="O1081" s="152" t="n">
        <v>1.034</v>
      </c>
      <c r="P1081" s="153" t="n">
        <f aca="false">N1081*O1081</f>
        <v>689.43501</v>
      </c>
      <c r="Q1081" s="150" t="n">
        <v>16</v>
      </c>
      <c r="R1081" s="153" t="n">
        <f aca="false">P1081*Q1081</f>
        <v>11030.96016</v>
      </c>
      <c r="S1081" s="154" t="n">
        <f aca="false">P1081*3</f>
        <v>2068.30503</v>
      </c>
      <c r="T1081" s="153"/>
      <c r="U1081" s="154"/>
      <c r="V1081" s="155" t="n">
        <v>13099.27</v>
      </c>
      <c r="W1081" s="20" t="n">
        <f aca="false">V1081-T1081</f>
        <v>13099.27</v>
      </c>
      <c r="X1081" s="43" t="n">
        <f aca="false">V1081-S1081-T1081</f>
        <v>11030.96497</v>
      </c>
      <c r="Y1081" s="152" t="s">
        <v>418</v>
      </c>
      <c r="Z1081" s="2" t="s">
        <v>49</v>
      </c>
      <c r="AA1081" s="20" t="s">
        <v>18</v>
      </c>
      <c r="AC1081" s="20"/>
    </row>
    <row r="1082" customFormat="false" ht="15.75" hidden="false" customHeight="true" outlineLevel="0" collapsed="false">
      <c r="A1082" s="20" t="s">
        <v>45</v>
      </c>
      <c r="B1082" s="143" t="s">
        <v>218</v>
      </c>
      <c r="C1082" s="150"/>
      <c r="D1082" s="152" t="s">
        <v>47</v>
      </c>
      <c r="E1082" s="151" t="n">
        <v>5092769</v>
      </c>
      <c r="F1082" s="152"/>
      <c r="G1082" s="151" t="n">
        <v>22</v>
      </c>
      <c r="H1082" s="145" t="s">
        <v>33</v>
      </c>
      <c r="I1082" s="152"/>
      <c r="J1082" s="151" t="n">
        <v>22</v>
      </c>
      <c r="K1082" s="145" t="n">
        <v>0</v>
      </c>
      <c r="L1082" s="153" t="n">
        <v>1180</v>
      </c>
      <c r="M1082" s="150" t="n">
        <f aca="false">G1082*0.095</f>
        <v>2.09</v>
      </c>
      <c r="N1082" s="153" t="n">
        <f aca="false">L1082-M1082</f>
        <v>1177.91</v>
      </c>
      <c r="O1082" s="152" t="n">
        <v>1.04</v>
      </c>
      <c r="P1082" s="153" t="n">
        <f aca="false">N1082*O1082</f>
        <v>1225.0264</v>
      </c>
      <c r="Q1082" s="150" t="n">
        <v>16</v>
      </c>
      <c r="R1082" s="153" t="n">
        <f aca="false">P1082*Q1082</f>
        <v>19600.4224</v>
      </c>
      <c r="S1082" s="154" t="n">
        <f aca="false">P1082*3</f>
        <v>3675.0792</v>
      </c>
      <c r="T1082" s="153"/>
      <c r="U1082" s="154"/>
      <c r="V1082" s="155" t="n">
        <v>23275.5</v>
      </c>
      <c r="W1082" s="20" t="n">
        <f aca="false">V1082-T1082</f>
        <v>23275.5</v>
      </c>
      <c r="X1082" s="43" t="n">
        <f aca="false">V1082-S1082-T1082</f>
        <v>19600.4208</v>
      </c>
      <c r="Y1082" s="152" t="s">
        <v>418</v>
      </c>
      <c r="Z1082" s="2" t="s">
        <v>49</v>
      </c>
      <c r="AA1082" s="20" t="s">
        <v>18</v>
      </c>
      <c r="AC1082" s="20"/>
    </row>
    <row r="1083" customFormat="false" ht="15.75" hidden="false" customHeight="true" outlineLevel="0" collapsed="false">
      <c r="A1083" s="20" t="s">
        <v>45</v>
      </c>
      <c r="B1083" s="143" t="s">
        <v>219</v>
      </c>
      <c r="C1083" s="150"/>
      <c r="D1083" s="152" t="s">
        <v>47</v>
      </c>
      <c r="E1083" s="151" t="n">
        <v>5092770</v>
      </c>
      <c r="F1083" s="152"/>
      <c r="G1083" s="151" t="n">
        <v>6</v>
      </c>
      <c r="H1083" s="145" t="s">
        <v>33</v>
      </c>
      <c r="I1083" s="152"/>
      <c r="J1083" s="151" t="n">
        <v>22</v>
      </c>
      <c r="K1083" s="145" t="n">
        <v>0</v>
      </c>
      <c r="L1083" s="153" t="n">
        <v>321</v>
      </c>
      <c r="M1083" s="150" t="n">
        <f aca="false">G1083*0.095</f>
        <v>0.57</v>
      </c>
      <c r="N1083" s="153" t="n">
        <f aca="false">L1083-M1083</f>
        <v>320.43</v>
      </c>
      <c r="O1083" s="152" t="n">
        <v>1.04</v>
      </c>
      <c r="P1083" s="153" t="n">
        <f aca="false">N1083*O1083</f>
        <v>333.2472</v>
      </c>
      <c r="Q1083" s="150" t="n">
        <v>16</v>
      </c>
      <c r="R1083" s="153" t="n">
        <f aca="false">P1083*Q1083</f>
        <v>5331.9552</v>
      </c>
      <c r="S1083" s="154" t="n">
        <f aca="false">P1083*3</f>
        <v>999.7416</v>
      </c>
      <c r="T1083" s="153"/>
      <c r="U1083" s="154"/>
      <c r="V1083" s="155" t="n">
        <v>6331.7</v>
      </c>
      <c r="W1083" s="20" t="n">
        <f aca="false">V1083-T1083</f>
        <v>6331.7</v>
      </c>
      <c r="X1083" s="43" t="n">
        <f aca="false">V1083-S1083-T1083</f>
        <v>5331.9584</v>
      </c>
      <c r="Y1083" s="152" t="s">
        <v>418</v>
      </c>
      <c r="Z1083" s="2" t="s">
        <v>49</v>
      </c>
      <c r="AA1083" s="20" t="s">
        <v>18</v>
      </c>
      <c r="AC1083" s="20"/>
    </row>
    <row r="1084" customFormat="false" ht="15.75" hidden="false" customHeight="true" outlineLevel="0" collapsed="false">
      <c r="A1084" s="20" t="s">
        <v>45</v>
      </c>
      <c r="B1084" s="143" t="s">
        <v>219</v>
      </c>
      <c r="C1084" s="150"/>
      <c r="D1084" s="152" t="s">
        <v>47</v>
      </c>
      <c r="E1084" s="151" t="n">
        <v>5092771</v>
      </c>
      <c r="F1084" s="152"/>
      <c r="G1084" s="151" t="n">
        <v>12</v>
      </c>
      <c r="H1084" s="145" t="s">
        <v>33</v>
      </c>
      <c r="I1084" s="152"/>
      <c r="J1084" s="151" t="n">
        <v>22</v>
      </c>
      <c r="K1084" s="145" t="n">
        <v>0</v>
      </c>
      <c r="L1084" s="153" t="n">
        <v>617</v>
      </c>
      <c r="M1084" s="150" t="n">
        <f aca="false">G1084*0.095</f>
        <v>1.14</v>
      </c>
      <c r="N1084" s="153" t="n">
        <f aca="false">L1084-M1084</f>
        <v>615.86</v>
      </c>
      <c r="O1084" s="152" t="n">
        <v>1.04</v>
      </c>
      <c r="P1084" s="153" t="n">
        <f aca="false">N1084*O1084</f>
        <v>640.4944</v>
      </c>
      <c r="Q1084" s="150" t="n">
        <v>16</v>
      </c>
      <c r="R1084" s="153" t="n">
        <f aca="false">P1084*Q1084</f>
        <v>10247.9104</v>
      </c>
      <c r="S1084" s="154" t="n">
        <f aca="false">P1084*3</f>
        <v>1921.4832</v>
      </c>
      <c r="T1084" s="153"/>
      <c r="U1084" s="154"/>
      <c r="V1084" s="155" t="n">
        <v>12169.39</v>
      </c>
      <c r="W1084" s="20" t="n">
        <f aca="false">V1084-T1084</f>
        <v>12169.39</v>
      </c>
      <c r="X1084" s="43" t="n">
        <f aca="false">V1084-S1084-T1084</f>
        <v>10247.9068</v>
      </c>
      <c r="Y1084" s="152" t="s">
        <v>418</v>
      </c>
      <c r="Z1084" s="2" t="s">
        <v>49</v>
      </c>
      <c r="AA1084" s="20" t="s">
        <v>18</v>
      </c>
      <c r="AC1084" s="20"/>
    </row>
    <row r="1085" customFormat="false" ht="15.75" hidden="false" customHeight="true" outlineLevel="0" collapsed="false">
      <c r="A1085" s="20" t="s">
        <v>45</v>
      </c>
      <c r="B1085" s="143" t="s">
        <v>219</v>
      </c>
      <c r="C1085" s="150"/>
      <c r="D1085" s="152" t="s">
        <v>47</v>
      </c>
      <c r="E1085" s="151" t="n">
        <v>5092772</v>
      </c>
      <c r="F1085" s="152"/>
      <c r="G1085" s="151" t="n">
        <v>11</v>
      </c>
      <c r="H1085" s="145" t="s">
        <v>33</v>
      </c>
      <c r="I1085" s="152"/>
      <c r="J1085" s="151" t="n">
        <v>22.5</v>
      </c>
      <c r="K1085" s="145" t="n">
        <v>0</v>
      </c>
      <c r="L1085" s="153" t="n">
        <v>530</v>
      </c>
      <c r="M1085" s="150" t="n">
        <f aca="false">G1085*0.095</f>
        <v>1.045</v>
      </c>
      <c r="N1085" s="153" t="n">
        <f aca="false">L1085-M1085</f>
        <v>528.955</v>
      </c>
      <c r="O1085" s="152" t="n">
        <v>1.033</v>
      </c>
      <c r="P1085" s="153" t="n">
        <f aca="false">N1085*O1085</f>
        <v>546.410515</v>
      </c>
      <c r="Q1085" s="150" t="n">
        <v>16</v>
      </c>
      <c r="R1085" s="153" t="n">
        <f aca="false">P1085*Q1085</f>
        <v>8742.56824</v>
      </c>
      <c r="S1085" s="154" t="n">
        <f aca="false">P1085*3</f>
        <v>1639.231545</v>
      </c>
      <c r="T1085" s="153"/>
      <c r="U1085" s="154"/>
      <c r="V1085" s="155" t="n">
        <v>10381.8</v>
      </c>
      <c r="W1085" s="20" t="n">
        <f aca="false">V1085-T1085</f>
        <v>10381.8</v>
      </c>
      <c r="X1085" s="43" t="n">
        <f aca="false">V1085-S1085-T1085</f>
        <v>8742.568455</v>
      </c>
      <c r="Y1085" s="152" t="s">
        <v>418</v>
      </c>
      <c r="Z1085" s="2" t="s">
        <v>49</v>
      </c>
      <c r="AA1085" s="20" t="s">
        <v>18</v>
      </c>
      <c r="AC1085" s="20"/>
    </row>
    <row r="1086" customFormat="false" ht="15.75" hidden="false" customHeight="true" outlineLevel="0" collapsed="false">
      <c r="A1086" s="20" t="s">
        <v>45</v>
      </c>
      <c r="B1086" s="143" t="s">
        <v>219</v>
      </c>
      <c r="C1086" s="150"/>
      <c r="D1086" s="152" t="s">
        <v>47</v>
      </c>
      <c r="E1086" s="151" t="n">
        <v>5092773</v>
      </c>
      <c r="F1086" s="152"/>
      <c r="G1086" s="151" t="n">
        <v>15</v>
      </c>
      <c r="H1086" s="145" t="s">
        <v>33</v>
      </c>
      <c r="I1086" s="152"/>
      <c r="J1086" s="151" t="n">
        <v>22.2</v>
      </c>
      <c r="K1086" s="145" t="n">
        <v>0</v>
      </c>
      <c r="L1086" s="153" t="n">
        <v>714</v>
      </c>
      <c r="M1086" s="150" t="n">
        <f aca="false">G1086*0.095</f>
        <v>1.425</v>
      </c>
      <c r="N1086" s="153" t="n">
        <f aca="false">L1086-M1086</f>
        <v>712.575</v>
      </c>
      <c r="O1086" s="152" t="n">
        <v>1.037</v>
      </c>
      <c r="P1086" s="153" t="n">
        <f aca="false">N1086*O1086</f>
        <v>738.940275</v>
      </c>
      <c r="Q1086" s="150" t="n">
        <v>16</v>
      </c>
      <c r="R1086" s="153" t="n">
        <f aca="false">P1086*Q1086</f>
        <v>11823.0444</v>
      </c>
      <c r="S1086" s="154" t="n">
        <f aca="false">P1086*3</f>
        <v>2216.820825</v>
      </c>
      <c r="T1086" s="153"/>
      <c r="U1086" s="154"/>
      <c r="V1086" s="155" t="n">
        <v>14039.86</v>
      </c>
      <c r="W1086" s="20" t="n">
        <f aca="false">V1086-T1086</f>
        <v>14039.86</v>
      </c>
      <c r="X1086" s="43" t="n">
        <f aca="false">V1086-S1086-T1086</f>
        <v>11823.039175</v>
      </c>
      <c r="Y1086" s="152" t="s">
        <v>418</v>
      </c>
      <c r="Z1086" s="2" t="s">
        <v>49</v>
      </c>
      <c r="AA1086" s="20" t="s">
        <v>18</v>
      </c>
      <c r="AC1086" s="20"/>
    </row>
    <row r="1087" customFormat="false" ht="15.75" hidden="false" customHeight="true" outlineLevel="0" collapsed="false">
      <c r="A1087" s="20" t="s">
        <v>45</v>
      </c>
      <c r="B1087" s="143" t="s">
        <v>219</v>
      </c>
      <c r="C1087" s="150"/>
      <c r="D1087" s="152" t="s">
        <v>47</v>
      </c>
      <c r="E1087" s="151" t="n">
        <v>5092774</v>
      </c>
      <c r="F1087" s="152"/>
      <c r="G1087" s="151" t="n">
        <v>4</v>
      </c>
      <c r="H1087" s="145" t="s">
        <v>33</v>
      </c>
      <c r="I1087" s="152"/>
      <c r="J1087" s="151" t="n">
        <v>22.9</v>
      </c>
      <c r="K1087" s="145" t="n">
        <v>0</v>
      </c>
      <c r="L1087" s="153" t="n">
        <v>179</v>
      </c>
      <c r="M1087" s="150" t="n">
        <f aca="false">G1087*0.095</f>
        <v>0.38</v>
      </c>
      <c r="N1087" s="153" t="n">
        <f aca="false">L1087-M1087</f>
        <v>178.62</v>
      </c>
      <c r="O1087" s="152" t="n">
        <v>1.028</v>
      </c>
      <c r="P1087" s="153" t="n">
        <f aca="false">N1087*O1087</f>
        <v>183.62136</v>
      </c>
      <c r="Q1087" s="150" t="n">
        <v>16</v>
      </c>
      <c r="R1087" s="153" t="n">
        <f aca="false">P1087*Q1087</f>
        <v>2937.94176</v>
      </c>
      <c r="S1087" s="154" t="n">
        <f aca="false">P1087*3</f>
        <v>550.86408</v>
      </c>
      <c r="T1087" s="153"/>
      <c r="U1087" s="154"/>
      <c r="V1087" s="155" t="n">
        <v>3488.8</v>
      </c>
      <c r="W1087" s="20" t="n">
        <f aca="false">V1087-T1087</f>
        <v>3488.8</v>
      </c>
      <c r="X1087" s="43" t="n">
        <f aca="false">V1087-S1087-T1087</f>
        <v>2937.93592</v>
      </c>
      <c r="Y1087" s="152" t="s">
        <v>418</v>
      </c>
      <c r="Z1087" s="2" t="s">
        <v>49</v>
      </c>
      <c r="AA1087" s="20" t="s">
        <v>18</v>
      </c>
      <c r="AC1087" s="20"/>
    </row>
    <row r="1088" customFormat="false" ht="15.75" hidden="false" customHeight="true" outlineLevel="0" collapsed="false">
      <c r="A1088" s="20" t="s">
        <v>45</v>
      </c>
      <c r="B1088" s="143" t="s">
        <v>219</v>
      </c>
      <c r="C1088" s="150"/>
      <c r="D1088" s="152" t="s">
        <v>47</v>
      </c>
      <c r="E1088" s="151" t="n">
        <v>5092775</v>
      </c>
      <c r="F1088" s="152"/>
      <c r="G1088" s="151" t="n">
        <v>6</v>
      </c>
      <c r="H1088" s="145" t="s">
        <v>33</v>
      </c>
      <c r="I1088" s="152"/>
      <c r="J1088" s="151" t="n">
        <v>22.7</v>
      </c>
      <c r="K1088" s="145" t="n">
        <v>0</v>
      </c>
      <c r="L1088" s="153" t="n">
        <v>319</v>
      </c>
      <c r="M1088" s="150" t="n">
        <f aca="false">G1088*0.095</f>
        <v>0.57</v>
      </c>
      <c r="N1088" s="153" t="n">
        <f aca="false">L1088-M1088</f>
        <v>318.43</v>
      </c>
      <c r="O1088" s="152" t="n">
        <v>1.03</v>
      </c>
      <c r="P1088" s="153" t="n">
        <f aca="false">N1088*O1088</f>
        <v>327.9829</v>
      </c>
      <c r="Q1088" s="150" t="n">
        <v>16</v>
      </c>
      <c r="R1088" s="153" t="n">
        <f aca="false">P1088*Q1088</f>
        <v>5247.7264</v>
      </c>
      <c r="S1088" s="154" t="n">
        <f aca="false">P1088*3</f>
        <v>983.9487</v>
      </c>
      <c r="T1088" s="153"/>
      <c r="U1088" s="154"/>
      <c r="V1088" s="155" t="n">
        <v>6231.68</v>
      </c>
      <c r="W1088" s="20" t="n">
        <f aca="false">V1088-T1088</f>
        <v>6231.68</v>
      </c>
      <c r="X1088" s="43" t="n">
        <f aca="false">V1088-S1088-T1088</f>
        <v>5247.7313</v>
      </c>
      <c r="Y1088" s="152" t="s">
        <v>418</v>
      </c>
      <c r="Z1088" s="2" t="s">
        <v>49</v>
      </c>
      <c r="AA1088" s="20" t="s">
        <v>18</v>
      </c>
      <c r="AC1088" s="20"/>
    </row>
    <row r="1089" customFormat="false" ht="15.75" hidden="false" customHeight="true" outlineLevel="0" collapsed="false">
      <c r="A1089" s="20" t="s">
        <v>45</v>
      </c>
      <c r="B1089" s="143" t="s">
        <v>219</v>
      </c>
      <c r="C1089" s="150"/>
      <c r="D1089" s="152" t="s">
        <v>47</v>
      </c>
      <c r="E1089" s="151" t="n">
        <v>5092776</v>
      </c>
      <c r="F1089" s="152"/>
      <c r="G1089" s="151" t="n">
        <v>30</v>
      </c>
      <c r="H1089" s="145" t="s">
        <v>33</v>
      </c>
      <c r="I1089" s="152"/>
      <c r="J1089" s="151" t="n">
        <v>22.2</v>
      </c>
      <c r="K1089" s="145" t="n">
        <v>0</v>
      </c>
      <c r="L1089" s="153" t="n">
        <v>1585</v>
      </c>
      <c r="M1089" s="150" t="n">
        <f aca="false">G1089*0.095</f>
        <v>2.85</v>
      </c>
      <c r="N1089" s="153" t="n">
        <f aca="false">L1089-M1089</f>
        <v>1582.15</v>
      </c>
      <c r="O1089" s="152" t="n">
        <v>1.037</v>
      </c>
      <c r="P1089" s="153" t="n">
        <f aca="false">N1089*O1089</f>
        <v>1640.68955</v>
      </c>
      <c r="Q1089" s="150" t="n">
        <v>16</v>
      </c>
      <c r="R1089" s="153" t="n">
        <f aca="false">P1089*Q1089</f>
        <v>26251.0328</v>
      </c>
      <c r="S1089" s="154" t="n">
        <f aca="false">P1089*3</f>
        <v>4922.06865</v>
      </c>
      <c r="T1089" s="153"/>
      <c r="U1089" s="154"/>
      <c r="V1089" s="155" t="n">
        <v>31173.1</v>
      </c>
      <c r="W1089" s="20" t="n">
        <f aca="false">V1089-T1089</f>
        <v>31173.1</v>
      </c>
      <c r="X1089" s="43" t="n">
        <f aca="false">V1089-S1089-T1089</f>
        <v>26251.03135</v>
      </c>
      <c r="Y1089" s="152" t="s">
        <v>418</v>
      </c>
      <c r="Z1089" s="2" t="s">
        <v>49</v>
      </c>
      <c r="AA1089" s="20" t="s">
        <v>18</v>
      </c>
      <c r="AC1089" s="20"/>
    </row>
    <row r="1090" customFormat="false" ht="15.75" hidden="false" customHeight="true" outlineLevel="0" collapsed="false">
      <c r="A1090" s="20" t="s">
        <v>45</v>
      </c>
      <c r="B1090" s="143" t="s">
        <v>219</v>
      </c>
      <c r="C1090" s="150"/>
      <c r="D1090" s="152" t="s">
        <v>47</v>
      </c>
      <c r="E1090" s="151" t="n">
        <v>5092777</v>
      </c>
      <c r="F1090" s="152"/>
      <c r="G1090" s="151" t="n">
        <v>5</v>
      </c>
      <c r="H1090" s="145" t="s">
        <v>33</v>
      </c>
      <c r="I1090" s="152"/>
      <c r="J1090" s="151" t="n">
        <v>23.8</v>
      </c>
      <c r="K1090" s="145" t="n">
        <v>0</v>
      </c>
      <c r="L1090" s="153" t="n">
        <v>248</v>
      </c>
      <c r="M1090" s="150" t="n">
        <f aca="false">G1090*0.095</f>
        <v>0.475</v>
      </c>
      <c r="N1090" s="153" t="n">
        <f aca="false">L1090-M1090</f>
        <v>247.525</v>
      </c>
      <c r="O1090" s="152" t="n">
        <v>1.016</v>
      </c>
      <c r="P1090" s="153" t="n">
        <f aca="false">N1090*O1090</f>
        <v>251.4854</v>
      </c>
      <c r="Q1090" s="150" t="n">
        <v>16</v>
      </c>
      <c r="R1090" s="153" t="n">
        <f aca="false">P1090*Q1090</f>
        <v>4023.7664</v>
      </c>
      <c r="S1090" s="154" t="n">
        <f aca="false">P1090*3</f>
        <v>754.4562</v>
      </c>
      <c r="T1090" s="153"/>
      <c r="U1090" s="154"/>
      <c r="V1090" s="155" t="n">
        <v>4778.23</v>
      </c>
      <c r="W1090" s="20" t="n">
        <f aca="false">V1090-T1090</f>
        <v>4778.23</v>
      </c>
      <c r="X1090" s="43" t="n">
        <f aca="false">V1090-S1090-T1090</f>
        <v>4023.7738</v>
      </c>
      <c r="Y1090" s="152" t="s">
        <v>418</v>
      </c>
      <c r="Z1090" s="2" t="s">
        <v>49</v>
      </c>
      <c r="AA1090" s="20" t="s">
        <v>18</v>
      </c>
      <c r="AC1090" s="20"/>
    </row>
    <row r="1091" customFormat="false" ht="15.75" hidden="false" customHeight="true" outlineLevel="0" collapsed="false">
      <c r="A1091" s="20" t="s">
        <v>45</v>
      </c>
      <c r="B1091" s="143" t="s">
        <v>219</v>
      </c>
      <c r="C1091" s="150"/>
      <c r="D1091" s="152" t="s">
        <v>47</v>
      </c>
      <c r="E1091" s="151" t="n">
        <v>5092778</v>
      </c>
      <c r="F1091" s="152"/>
      <c r="G1091" s="151" t="n">
        <v>14</v>
      </c>
      <c r="H1091" s="145" t="s">
        <v>33</v>
      </c>
      <c r="I1091" s="152"/>
      <c r="J1091" s="151" t="n">
        <v>22</v>
      </c>
      <c r="K1091" s="145" t="n">
        <v>0</v>
      </c>
      <c r="L1091" s="153" t="n">
        <v>709</v>
      </c>
      <c r="M1091" s="150" t="n">
        <f aca="false">G1091*0.095</f>
        <v>1.33</v>
      </c>
      <c r="N1091" s="153" t="n">
        <f aca="false">L1091-M1091</f>
        <v>707.67</v>
      </c>
      <c r="O1091" s="152" t="n">
        <v>1.04</v>
      </c>
      <c r="P1091" s="153" t="n">
        <f aca="false">N1091*O1091</f>
        <v>735.9768</v>
      </c>
      <c r="Q1091" s="150" t="n">
        <v>16</v>
      </c>
      <c r="R1091" s="153" t="n">
        <f aca="false">P1091*Q1091</f>
        <v>11775.6288</v>
      </c>
      <c r="S1091" s="154" t="n">
        <f aca="false">P1091*3</f>
        <v>2207.9304</v>
      </c>
      <c r="T1091" s="153"/>
      <c r="U1091" s="154"/>
      <c r="V1091" s="155" t="n">
        <v>13983.56</v>
      </c>
      <c r="W1091" s="20" t="n">
        <f aca="false">V1091-T1091</f>
        <v>13983.56</v>
      </c>
      <c r="X1091" s="43" t="n">
        <f aca="false">V1091-S1091-T1091</f>
        <v>11775.6296</v>
      </c>
      <c r="Y1091" s="152" t="s">
        <v>418</v>
      </c>
      <c r="Z1091" s="2" t="s">
        <v>49</v>
      </c>
      <c r="AA1091" s="20" t="s">
        <v>18</v>
      </c>
      <c r="AC1091" s="20"/>
    </row>
    <row r="1092" customFormat="false" ht="15.75" hidden="false" customHeight="true" outlineLevel="0" collapsed="false">
      <c r="A1092" s="20" t="s">
        <v>45</v>
      </c>
      <c r="B1092" s="143" t="s">
        <v>219</v>
      </c>
      <c r="C1092" s="150"/>
      <c r="D1092" s="152" t="s">
        <v>47</v>
      </c>
      <c r="E1092" s="151" t="n">
        <v>5092779</v>
      </c>
      <c r="F1092" s="152"/>
      <c r="G1092" s="151" t="n">
        <v>4</v>
      </c>
      <c r="H1092" s="145" t="s">
        <v>33</v>
      </c>
      <c r="I1092" s="152"/>
      <c r="J1092" s="151" t="n">
        <v>22.6</v>
      </c>
      <c r="K1092" s="145" t="n">
        <v>0</v>
      </c>
      <c r="L1092" s="153" t="n">
        <v>182</v>
      </c>
      <c r="M1092" s="150" t="n">
        <f aca="false">G1092*0.095</f>
        <v>0.38</v>
      </c>
      <c r="N1092" s="153" t="n">
        <f aca="false">L1092-M1092</f>
        <v>181.62</v>
      </c>
      <c r="O1092" s="152" t="n">
        <v>1.032</v>
      </c>
      <c r="P1092" s="153" t="n">
        <f aca="false">N1092*O1092</f>
        <v>187.43184</v>
      </c>
      <c r="Q1092" s="150" t="n">
        <v>16</v>
      </c>
      <c r="R1092" s="153" t="n">
        <f aca="false">P1092*Q1092</f>
        <v>2998.90944</v>
      </c>
      <c r="S1092" s="154" t="n">
        <f aca="false">P1092*3</f>
        <v>562.29552</v>
      </c>
      <c r="T1092" s="153"/>
      <c r="U1092" s="154"/>
      <c r="V1092" s="155" t="n">
        <v>3561.21</v>
      </c>
      <c r="W1092" s="20" t="n">
        <f aca="false">V1092-T1092</f>
        <v>3561.21</v>
      </c>
      <c r="X1092" s="43" t="n">
        <f aca="false">V1092-S1092-T1092</f>
        <v>2998.91448</v>
      </c>
      <c r="Y1092" s="152" t="s">
        <v>418</v>
      </c>
      <c r="Z1092" s="2" t="s">
        <v>49</v>
      </c>
      <c r="AA1092" s="20" t="s">
        <v>18</v>
      </c>
      <c r="AC1092" s="20"/>
    </row>
    <row r="1093" customFormat="false" ht="15.75" hidden="false" customHeight="true" outlineLevel="0" collapsed="false">
      <c r="A1093" s="20" t="s">
        <v>45</v>
      </c>
      <c r="B1093" s="143" t="s">
        <v>219</v>
      </c>
      <c r="C1093" s="150"/>
      <c r="D1093" s="152" t="s">
        <v>47</v>
      </c>
      <c r="E1093" s="151" t="n">
        <v>5092780</v>
      </c>
      <c r="F1093" s="152"/>
      <c r="G1093" s="151" t="n">
        <v>50</v>
      </c>
      <c r="H1093" s="145" t="s">
        <v>33</v>
      </c>
      <c r="I1093" s="152"/>
      <c r="J1093" s="151" t="n">
        <v>22</v>
      </c>
      <c r="K1093" s="145" t="n">
        <v>0</v>
      </c>
      <c r="L1093" s="153" t="n">
        <v>2334</v>
      </c>
      <c r="M1093" s="150" t="n">
        <f aca="false">G1093*0.095</f>
        <v>4.75</v>
      </c>
      <c r="N1093" s="153" t="n">
        <f aca="false">L1093-M1093</f>
        <v>2329.25</v>
      </c>
      <c r="O1093" s="152" t="n">
        <v>1.04</v>
      </c>
      <c r="P1093" s="153" t="n">
        <f aca="false">N1093*O1093</f>
        <v>2422.42</v>
      </c>
      <c r="Q1093" s="150" t="n">
        <v>16</v>
      </c>
      <c r="R1093" s="153" t="n">
        <f aca="false">P1093*Q1093</f>
        <v>38758.72</v>
      </c>
      <c r="S1093" s="154" t="n">
        <f aca="false">P1093*3</f>
        <v>7267.26</v>
      </c>
      <c r="T1093" s="153"/>
      <c r="U1093" s="154"/>
      <c r="V1093" s="155" t="n">
        <v>46025.98</v>
      </c>
      <c r="W1093" s="20" t="n">
        <f aca="false">V1093-T1093</f>
        <v>46025.98</v>
      </c>
      <c r="X1093" s="43" t="n">
        <f aca="false">V1093-S1093-T1093</f>
        <v>38758.72</v>
      </c>
      <c r="Y1093" s="152" t="s">
        <v>418</v>
      </c>
      <c r="Z1093" s="2" t="s">
        <v>49</v>
      </c>
      <c r="AA1093" s="20" t="s">
        <v>18</v>
      </c>
      <c r="AC1093" s="20"/>
    </row>
    <row r="1094" customFormat="false" ht="15.75" hidden="false" customHeight="true" outlineLevel="0" collapsed="false">
      <c r="A1094" s="20" t="s">
        <v>45</v>
      </c>
      <c r="B1094" s="143" t="s">
        <v>219</v>
      </c>
      <c r="C1094" s="150"/>
      <c r="D1094" s="152" t="s">
        <v>47</v>
      </c>
      <c r="E1094" s="151" t="n">
        <v>5092781</v>
      </c>
      <c r="F1094" s="152"/>
      <c r="G1094" s="151" t="n">
        <v>2</v>
      </c>
      <c r="H1094" s="145" t="s">
        <v>33</v>
      </c>
      <c r="I1094" s="152"/>
      <c r="J1094" s="151" t="n">
        <v>22.1</v>
      </c>
      <c r="K1094" s="145" t="n">
        <v>0</v>
      </c>
      <c r="L1094" s="153" t="n">
        <v>99</v>
      </c>
      <c r="M1094" s="150" t="n">
        <f aca="false">G1094*0.095</f>
        <v>0.19</v>
      </c>
      <c r="N1094" s="153" t="n">
        <f aca="false">L1094-M1094</f>
        <v>98.81</v>
      </c>
      <c r="O1094" s="152" t="n">
        <v>1.038</v>
      </c>
      <c r="P1094" s="153" t="n">
        <f aca="false">N1094*O1094</f>
        <v>102.56478</v>
      </c>
      <c r="Q1094" s="150" t="n">
        <v>16</v>
      </c>
      <c r="R1094" s="153" t="n">
        <f aca="false">P1094*Q1094</f>
        <v>1641.03648</v>
      </c>
      <c r="S1094" s="154" t="n">
        <f aca="false">P1094*3</f>
        <v>307.69434</v>
      </c>
      <c r="T1094" s="153"/>
      <c r="U1094" s="154"/>
      <c r="V1094" s="155" t="n">
        <v>1948.73</v>
      </c>
      <c r="W1094" s="20" t="n">
        <f aca="false">V1094-T1094</f>
        <v>1948.73</v>
      </c>
      <c r="X1094" s="43" t="n">
        <f aca="false">V1094-S1094-T1094</f>
        <v>1641.03566</v>
      </c>
      <c r="Y1094" s="152" t="s">
        <v>418</v>
      </c>
      <c r="Z1094" s="2" t="s">
        <v>49</v>
      </c>
      <c r="AA1094" s="20" t="s">
        <v>18</v>
      </c>
      <c r="AC1094" s="20"/>
    </row>
    <row r="1095" customFormat="false" ht="15.75" hidden="false" customHeight="true" outlineLevel="0" collapsed="false">
      <c r="A1095" s="20" t="s">
        <v>45</v>
      </c>
      <c r="B1095" s="143" t="s">
        <v>219</v>
      </c>
      <c r="C1095" s="150"/>
      <c r="D1095" s="152" t="s">
        <v>47</v>
      </c>
      <c r="E1095" s="151" t="n">
        <v>5092782</v>
      </c>
      <c r="F1095" s="152"/>
      <c r="G1095" s="151" t="n">
        <v>4</v>
      </c>
      <c r="H1095" s="145" t="s">
        <v>33</v>
      </c>
      <c r="I1095" s="152"/>
      <c r="J1095" s="151" t="n">
        <v>22.8</v>
      </c>
      <c r="K1095" s="145" t="n">
        <v>0</v>
      </c>
      <c r="L1095" s="153" t="n">
        <v>198</v>
      </c>
      <c r="M1095" s="150" t="n">
        <f aca="false">G1095*0.095</f>
        <v>0.38</v>
      </c>
      <c r="N1095" s="153" t="n">
        <f aca="false">L1095-M1095</f>
        <v>197.62</v>
      </c>
      <c r="O1095" s="152" t="n">
        <v>1.029</v>
      </c>
      <c r="P1095" s="153" t="n">
        <f aca="false">N1095*O1095</f>
        <v>203.35098</v>
      </c>
      <c r="Q1095" s="150" t="n">
        <v>16</v>
      </c>
      <c r="R1095" s="153" t="n">
        <f aca="false">P1095*Q1095</f>
        <v>3253.61568</v>
      </c>
      <c r="S1095" s="154" t="n">
        <f aca="false">P1095*3</f>
        <v>610.05294</v>
      </c>
      <c r="T1095" s="153"/>
      <c r="U1095" s="154"/>
      <c r="V1095" s="155" t="n">
        <v>3863.67</v>
      </c>
      <c r="W1095" s="20" t="n">
        <f aca="false">V1095-T1095</f>
        <v>3863.67</v>
      </c>
      <c r="X1095" s="43" t="n">
        <f aca="false">V1095-S1095-T1095</f>
        <v>3253.61706</v>
      </c>
      <c r="Y1095" s="152" t="s">
        <v>418</v>
      </c>
      <c r="Z1095" s="2" t="s">
        <v>49</v>
      </c>
      <c r="AA1095" s="20" t="s">
        <v>18</v>
      </c>
      <c r="AC1095" s="20"/>
    </row>
    <row r="1096" customFormat="false" ht="15.75" hidden="true" customHeight="true" outlineLevel="0" collapsed="false">
      <c r="A1096" s="20" t="s">
        <v>45</v>
      </c>
      <c r="B1096" s="143" t="s">
        <v>219</v>
      </c>
      <c r="C1096" s="150"/>
      <c r="D1096" s="152" t="s">
        <v>47</v>
      </c>
      <c r="E1096" s="151" t="n">
        <v>5092783</v>
      </c>
      <c r="F1096" s="152"/>
      <c r="G1096" s="151" t="n">
        <v>6</v>
      </c>
      <c r="H1096" s="145" t="s">
        <v>122</v>
      </c>
      <c r="I1096" s="152"/>
      <c r="J1096" s="151" t="n">
        <v>14</v>
      </c>
      <c r="K1096" s="145" t="n">
        <v>0</v>
      </c>
      <c r="L1096" s="153" t="n">
        <v>266</v>
      </c>
      <c r="M1096" s="150" t="n">
        <f aca="false">G1096*0.095</f>
        <v>0.57</v>
      </c>
      <c r="N1096" s="153" t="n">
        <f aca="false">L1096-M1096</f>
        <v>265.43</v>
      </c>
      <c r="O1096" s="152" t="n">
        <v>1</v>
      </c>
      <c r="P1096" s="153" t="n">
        <f aca="false">N1096*O1096</f>
        <v>265.43</v>
      </c>
      <c r="Q1096" s="150" t="n">
        <v>19</v>
      </c>
      <c r="R1096" s="153" t="n">
        <f aca="false">P1096*Q1096</f>
        <v>5043.17</v>
      </c>
      <c r="S1096" s="154" t="n">
        <f aca="false">P1096*4</f>
        <v>1061.72</v>
      </c>
      <c r="T1096" s="153"/>
      <c r="U1096" s="154"/>
      <c r="V1096" s="155" t="n">
        <v>6104.89</v>
      </c>
      <c r="W1096" s="20" t="n">
        <f aca="false">V1096-T1096</f>
        <v>6104.89</v>
      </c>
      <c r="X1096" s="43" t="n">
        <f aca="false">V1096-S1096-T1096</f>
        <v>5043.17</v>
      </c>
      <c r="Y1096" s="152" t="s">
        <v>418</v>
      </c>
      <c r="Z1096" s="2" t="s">
        <v>49</v>
      </c>
      <c r="AA1096" s="20" t="s">
        <v>18</v>
      </c>
      <c r="AC1096" s="20"/>
    </row>
    <row r="1097" customFormat="false" ht="15.75" hidden="false" customHeight="true" outlineLevel="0" collapsed="false">
      <c r="A1097" s="20" t="s">
        <v>45</v>
      </c>
      <c r="B1097" s="143" t="s">
        <v>219</v>
      </c>
      <c r="C1097" s="150"/>
      <c r="D1097" s="152" t="s">
        <v>47</v>
      </c>
      <c r="E1097" s="151" t="n">
        <v>5092784</v>
      </c>
      <c r="F1097" s="152"/>
      <c r="G1097" s="151" t="n">
        <v>50</v>
      </c>
      <c r="H1097" s="145" t="s">
        <v>33</v>
      </c>
      <c r="I1097" s="152"/>
      <c r="J1097" s="151" t="n">
        <v>22.1</v>
      </c>
      <c r="K1097" s="145" t="n">
        <v>0</v>
      </c>
      <c r="L1097" s="153" t="n">
        <v>2604</v>
      </c>
      <c r="M1097" s="150" t="n">
        <f aca="false">G1097*0.095</f>
        <v>4.75</v>
      </c>
      <c r="N1097" s="153" t="n">
        <f aca="false">L1097-M1097</f>
        <v>2599.25</v>
      </c>
      <c r="O1097" s="152" t="n">
        <v>1.038</v>
      </c>
      <c r="P1097" s="153" t="n">
        <f aca="false">N1097*O1097</f>
        <v>2698.0215</v>
      </c>
      <c r="Q1097" s="150" t="n">
        <v>16</v>
      </c>
      <c r="R1097" s="153" t="n">
        <f aca="false">P1097*Q1097</f>
        <v>43168.344</v>
      </c>
      <c r="S1097" s="154" t="n">
        <f aca="false">P1097*3</f>
        <v>8094.0645</v>
      </c>
      <c r="T1097" s="153"/>
      <c r="U1097" s="154"/>
      <c r="V1097" s="155" t="n">
        <v>51262.4</v>
      </c>
      <c r="W1097" s="20" t="n">
        <f aca="false">V1097-T1097</f>
        <v>51262.4</v>
      </c>
      <c r="X1097" s="43" t="n">
        <f aca="false">V1097-S1097-T1097</f>
        <v>43168.3355</v>
      </c>
      <c r="Y1097" s="152" t="s">
        <v>418</v>
      </c>
      <c r="Z1097" s="2" t="s">
        <v>49</v>
      </c>
      <c r="AA1097" s="20" t="s">
        <v>18</v>
      </c>
      <c r="AC1097" s="20"/>
    </row>
    <row r="1098" customFormat="false" ht="15.75" hidden="false" customHeight="true" outlineLevel="0" collapsed="false">
      <c r="A1098" s="20" t="s">
        <v>45</v>
      </c>
      <c r="B1098" s="143" t="s">
        <v>219</v>
      </c>
      <c r="C1098" s="150"/>
      <c r="D1098" s="152" t="s">
        <v>47</v>
      </c>
      <c r="E1098" s="151" t="n">
        <v>5092785</v>
      </c>
      <c r="F1098" s="152"/>
      <c r="G1098" s="151" t="n">
        <v>79</v>
      </c>
      <c r="H1098" s="145" t="s">
        <v>33</v>
      </c>
      <c r="I1098" s="152"/>
      <c r="J1098" s="151" t="n">
        <v>22.2</v>
      </c>
      <c r="K1098" s="145" t="n">
        <v>0</v>
      </c>
      <c r="L1098" s="153" t="n">
        <v>4083</v>
      </c>
      <c r="M1098" s="150" t="n">
        <f aca="false">G1098*0.095</f>
        <v>7.505</v>
      </c>
      <c r="N1098" s="153" t="n">
        <f aca="false">L1098-M1098</f>
        <v>4075.495</v>
      </c>
      <c r="O1098" s="152" t="n">
        <v>1.037</v>
      </c>
      <c r="P1098" s="153" t="n">
        <f aca="false">N1098*O1098</f>
        <v>4226.288315</v>
      </c>
      <c r="Q1098" s="150" t="n">
        <v>16</v>
      </c>
      <c r="R1098" s="153" t="n">
        <f aca="false">P1098*Q1098</f>
        <v>67620.61304</v>
      </c>
      <c r="S1098" s="154" t="n">
        <f aca="false">P1098*3</f>
        <v>12678.864945</v>
      </c>
      <c r="T1098" s="153"/>
      <c r="U1098" s="154"/>
      <c r="V1098" s="155" t="n">
        <v>80299.47</v>
      </c>
      <c r="W1098" s="20" t="n">
        <f aca="false">V1098-T1098</f>
        <v>80299.47</v>
      </c>
      <c r="X1098" s="43" t="n">
        <f aca="false">V1098-S1098-T1098</f>
        <v>67620.605055</v>
      </c>
      <c r="Y1098" s="152" t="s">
        <v>418</v>
      </c>
      <c r="Z1098" s="2" t="s">
        <v>49</v>
      </c>
      <c r="AA1098" s="20" t="s">
        <v>18</v>
      </c>
      <c r="AC1098" s="20"/>
    </row>
    <row r="1099" customFormat="false" ht="15.75" hidden="false" customHeight="true" outlineLevel="0" collapsed="false">
      <c r="A1099" s="20" t="s">
        <v>45</v>
      </c>
      <c r="B1099" s="143" t="s">
        <v>220</v>
      </c>
      <c r="C1099" s="150"/>
      <c r="D1099" s="152" t="s">
        <v>47</v>
      </c>
      <c r="E1099" s="151" t="n">
        <v>5092786</v>
      </c>
      <c r="F1099" s="152"/>
      <c r="G1099" s="151" t="n">
        <v>8</v>
      </c>
      <c r="H1099" s="145" t="s">
        <v>33</v>
      </c>
      <c r="I1099" s="152"/>
      <c r="J1099" s="151" t="n">
        <v>22.7</v>
      </c>
      <c r="K1099" s="145" t="n">
        <v>0</v>
      </c>
      <c r="L1099" s="153" t="n">
        <v>419</v>
      </c>
      <c r="M1099" s="150" t="n">
        <f aca="false">G1099*0.095</f>
        <v>0.76</v>
      </c>
      <c r="N1099" s="153" t="n">
        <f aca="false">L1099-M1099</f>
        <v>418.24</v>
      </c>
      <c r="O1099" s="152" t="n">
        <v>1.03</v>
      </c>
      <c r="P1099" s="153" t="n">
        <f aca="false">N1099*O1099</f>
        <v>430.7872</v>
      </c>
      <c r="Q1099" s="150" t="n">
        <v>16</v>
      </c>
      <c r="R1099" s="153" t="n">
        <f aca="false">P1099*Q1099</f>
        <v>6892.5952</v>
      </c>
      <c r="S1099" s="154" t="n">
        <f aca="false">P1099*3</f>
        <v>1292.3616</v>
      </c>
      <c r="T1099" s="153"/>
      <c r="U1099" s="154"/>
      <c r="V1099" s="155" t="n">
        <v>8184.96</v>
      </c>
      <c r="W1099" s="20" t="n">
        <f aca="false">V1099-T1099</f>
        <v>8184.96</v>
      </c>
      <c r="X1099" s="43" t="n">
        <f aca="false">V1099-S1099-T1099</f>
        <v>6892.5984</v>
      </c>
      <c r="Y1099" s="152" t="s">
        <v>418</v>
      </c>
      <c r="Z1099" s="2" t="s">
        <v>49</v>
      </c>
      <c r="AA1099" s="20" t="s">
        <v>18</v>
      </c>
      <c r="AC1099" s="20"/>
    </row>
    <row r="1100" customFormat="false" ht="15.75" hidden="false" customHeight="true" outlineLevel="0" collapsed="false">
      <c r="A1100" s="20" t="s">
        <v>45</v>
      </c>
      <c r="B1100" s="143" t="s">
        <v>220</v>
      </c>
      <c r="C1100" s="150"/>
      <c r="D1100" s="152" t="s">
        <v>47</v>
      </c>
      <c r="E1100" s="151" t="n">
        <v>5092787</v>
      </c>
      <c r="F1100" s="152"/>
      <c r="G1100" s="151" t="n">
        <v>3</v>
      </c>
      <c r="H1100" s="145" t="s">
        <v>33</v>
      </c>
      <c r="I1100" s="152"/>
      <c r="J1100" s="151" t="n">
        <v>22.8</v>
      </c>
      <c r="K1100" s="145" t="n">
        <v>0</v>
      </c>
      <c r="L1100" s="153" t="n">
        <v>140</v>
      </c>
      <c r="M1100" s="150" t="n">
        <f aca="false">G1100*0.095</f>
        <v>0.285</v>
      </c>
      <c r="N1100" s="153" t="n">
        <f aca="false">L1100-M1100</f>
        <v>139.715</v>
      </c>
      <c r="O1100" s="152" t="n">
        <v>1.029</v>
      </c>
      <c r="P1100" s="153" t="n">
        <f aca="false">N1100*O1100</f>
        <v>143.766735</v>
      </c>
      <c r="Q1100" s="150" t="n">
        <v>16</v>
      </c>
      <c r="R1100" s="153" t="n">
        <f aca="false">P1100*Q1100</f>
        <v>2300.26776</v>
      </c>
      <c r="S1100" s="154" t="n">
        <f aca="false">P1100*3</f>
        <v>431.300205</v>
      </c>
      <c r="T1100" s="153"/>
      <c r="U1100" s="154"/>
      <c r="V1100" s="155" t="n">
        <v>2731.57</v>
      </c>
      <c r="W1100" s="20" t="n">
        <f aca="false">V1100-T1100</f>
        <v>2731.57</v>
      </c>
      <c r="X1100" s="43" t="n">
        <f aca="false">V1100-S1100-T1100</f>
        <v>2300.269795</v>
      </c>
      <c r="Y1100" s="152" t="s">
        <v>418</v>
      </c>
      <c r="Z1100" s="2" t="s">
        <v>49</v>
      </c>
      <c r="AA1100" s="20" t="s">
        <v>18</v>
      </c>
      <c r="AC1100" s="20"/>
    </row>
    <row r="1101" customFormat="false" ht="15.75" hidden="false" customHeight="true" outlineLevel="0" collapsed="false">
      <c r="A1101" s="20" t="s">
        <v>45</v>
      </c>
      <c r="B1101" s="143" t="s">
        <v>220</v>
      </c>
      <c r="C1101" s="150"/>
      <c r="D1101" s="152" t="s">
        <v>47</v>
      </c>
      <c r="E1101" s="151" t="n">
        <v>5092788</v>
      </c>
      <c r="F1101" s="152"/>
      <c r="G1101" s="151" t="n">
        <v>20</v>
      </c>
      <c r="H1101" s="145" t="s">
        <v>33</v>
      </c>
      <c r="I1101" s="152"/>
      <c r="J1101" s="151" t="n">
        <v>22.4</v>
      </c>
      <c r="K1101" s="145" t="n">
        <v>0</v>
      </c>
      <c r="L1101" s="153" t="n">
        <v>1053</v>
      </c>
      <c r="M1101" s="150" t="n">
        <f aca="false">G1101*0.095</f>
        <v>1.9</v>
      </c>
      <c r="N1101" s="153" t="n">
        <f aca="false">L1101-M1101</f>
        <v>1051.1</v>
      </c>
      <c r="O1101" s="152" t="n">
        <v>1.034</v>
      </c>
      <c r="P1101" s="153" t="n">
        <f aca="false">N1101*O1101</f>
        <v>1086.8374</v>
      </c>
      <c r="Q1101" s="150" t="n">
        <v>16</v>
      </c>
      <c r="R1101" s="153" t="n">
        <f aca="false">P1101*Q1101</f>
        <v>17389.3984</v>
      </c>
      <c r="S1101" s="154" t="n">
        <f aca="false">P1101*3</f>
        <v>3260.5122</v>
      </c>
      <c r="T1101" s="153"/>
      <c r="U1101" s="154"/>
      <c r="V1101" s="155" t="n">
        <v>20649.91</v>
      </c>
      <c r="W1101" s="20" t="n">
        <f aca="false">V1101-T1101</f>
        <v>20649.91</v>
      </c>
      <c r="X1101" s="43" t="n">
        <f aca="false">V1101-S1101-T1101</f>
        <v>17389.3978</v>
      </c>
      <c r="Y1101" s="152" t="s">
        <v>418</v>
      </c>
      <c r="Z1101" s="2" t="s">
        <v>49</v>
      </c>
      <c r="AA1101" s="20" t="s">
        <v>18</v>
      </c>
      <c r="AC1101" s="20"/>
    </row>
    <row r="1102" customFormat="false" ht="15.75" hidden="false" customHeight="true" outlineLevel="0" collapsed="false">
      <c r="A1102" s="20" t="s">
        <v>731</v>
      </c>
      <c r="B1102" s="143" t="s">
        <v>220</v>
      </c>
      <c r="C1102" s="150" t="s">
        <v>735</v>
      </c>
      <c r="D1102" s="152" t="s">
        <v>171</v>
      </c>
      <c r="E1102" s="151" t="n">
        <v>5741536</v>
      </c>
      <c r="F1102" s="152" t="n">
        <v>12314829</v>
      </c>
      <c r="G1102" s="151" t="n">
        <v>45</v>
      </c>
      <c r="H1102" s="145" t="s">
        <v>33</v>
      </c>
      <c r="I1102" s="151"/>
      <c r="J1102" s="151" t="n">
        <v>22</v>
      </c>
      <c r="K1102" s="145" t="n">
        <v>0</v>
      </c>
      <c r="L1102" s="153" t="n">
        <v>1980</v>
      </c>
      <c r="M1102" s="150" t="n">
        <f aca="false">+G1102*0.095</f>
        <v>4.275</v>
      </c>
      <c r="N1102" s="153" t="n">
        <f aca="false">+L1102-M1102</f>
        <v>1975.725</v>
      </c>
      <c r="O1102" s="152" t="n">
        <v>1.04</v>
      </c>
      <c r="P1102" s="153" t="n">
        <f aca="false">+N1102*O1102</f>
        <v>2054.754</v>
      </c>
      <c r="Q1102" s="150" t="n">
        <v>16</v>
      </c>
      <c r="R1102" s="153" t="n">
        <f aca="false">+P1102*Q1102</f>
        <v>32876.064</v>
      </c>
      <c r="S1102" s="154" t="n">
        <f aca="false">+P1102*3</f>
        <v>6164.262</v>
      </c>
      <c r="T1102" s="206" t="n">
        <f aca="false">P1102*3</f>
        <v>6164.262</v>
      </c>
      <c r="U1102" s="154"/>
      <c r="V1102" s="156" t="n">
        <v>45204.58</v>
      </c>
      <c r="W1102" s="20" t="n">
        <f aca="false">V1102-T1102</f>
        <v>39040.318</v>
      </c>
      <c r="X1102" s="43" t="n">
        <f aca="false">V1102-S1102-T1102</f>
        <v>32876.056</v>
      </c>
      <c r="Y1102" s="152" t="s">
        <v>171</v>
      </c>
      <c r="Z1102" s="20" t="s">
        <v>171</v>
      </c>
      <c r="AA1102" s="20" t="s">
        <v>18</v>
      </c>
    </row>
    <row r="1103" customFormat="false" ht="15.75" hidden="false" customHeight="true" outlineLevel="0" collapsed="false">
      <c r="A1103" s="20" t="s">
        <v>731</v>
      </c>
      <c r="B1103" s="143" t="s">
        <v>220</v>
      </c>
      <c r="C1103" s="161" t="s">
        <v>736</v>
      </c>
      <c r="D1103" s="158" t="s">
        <v>171</v>
      </c>
      <c r="E1103" s="159" t="n">
        <v>5741537</v>
      </c>
      <c r="F1103" s="158" t="n">
        <v>12314830</v>
      </c>
      <c r="G1103" s="159" t="n">
        <v>10</v>
      </c>
      <c r="H1103" s="145" t="s">
        <v>33</v>
      </c>
      <c r="I1103" s="159"/>
      <c r="J1103" s="159" t="n">
        <v>22</v>
      </c>
      <c r="K1103" s="145" t="n">
        <v>0</v>
      </c>
      <c r="L1103" s="160" t="n">
        <v>437</v>
      </c>
      <c r="M1103" s="150" t="n">
        <f aca="false">+G1103*0.095</f>
        <v>0.95</v>
      </c>
      <c r="N1103" s="153" t="n">
        <f aca="false">+L1103-M1103</f>
        <v>436.05</v>
      </c>
      <c r="O1103" s="158" t="n">
        <v>1.04</v>
      </c>
      <c r="P1103" s="153" t="n">
        <f aca="false">+N1103*O1103</f>
        <v>453.492</v>
      </c>
      <c r="Q1103" s="150" t="n">
        <v>16</v>
      </c>
      <c r="R1103" s="153" t="n">
        <f aca="false">+P1103*Q1103</f>
        <v>7255.872</v>
      </c>
      <c r="S1103" s="154" t="n">
        <f aca="false">+P1103*3</f>
        <v>1360.476</v>
      </c>
      <c r="T1103" s="206" t="n">
        <f aca="false">P1103*3</f>
        <v>1360.476</v>
      </c>
      <c r="U1103" s="154"/>
      <c r="V1103" s="156" t="n">
        <v>9976.81</v>
      </c>
      <c r="W1103" s="20" t="n">
        <f aca="false">V1103-T1103</f>
        <v>8616.334</v>
      </c>
      <c r="X1103" s="43" t="n">
        <f aca="false">V1103-S1103-T1103</f>
        <v>7255.858</v>
      </c>
      <c r="Y1103" s="158" t="s">
        <v>171</v>
      </c>
      <c r="Z1103" s="20" t="s">
        <v>171</v>
      </c>
      <c r="AA1103" s="20" t="s">
        <v>18</v>
      </c>
    </row>
    <row r="1104" customFormat="false" ht="15.75" hidden="false" customHeight="true" outlineLevel="0" collapsed="false">
      <c r="A1104" s="37" t="s">
        <v>29</v>
      </c>
      <c r="B1104" s="143" t="s">
        <v>221</v>
      </c>
      <c r="C1104" s="219" t="s">
        <v>737</v>
      </c>
      <c r="D1104" s="220" t="s">
        <v>328</v>
      </c>
      <c r="E1104" s="221" t="n">
        <v>5789895</v>
      </c>
      <c r="F1104" s="221" t="n">
        <v>11954786</v>
      </c>
      <c r="G1104" s="222" t="n">
        <v>55</v>
      </c>
      <c r="H1104" s="145" t="s">
        <v>33</v>
      </c>
      <c r="I1104" s="223"/>
      <c r="J1104" s="223" t="n">
        <v>22</v>
      </c>
      <c r="K1104" s="145" t="n">
        <v>91</v>
      </c>
      <c r="L1104" s="224" t="n">
        <v>2657</v>
      </c>
      <c r="M1104" s="224" t="n">
        <v>5.225</v>
      </c>
      <c r="N1104" s="224" t="n">
        <v>2651.775</v>
      </c>
      <c r="O1104" s="221" t="n">
        <v>1.04</v>
      </c>
      <c r="P1104" s="224" t="n">
        <v>2757.846</v>
      </c>
      <c r="Q1104" s="221" t="n">
        <v>16</v>
      </c>
      <c r="R1104" s="220" t="n">
        <v>44125.54</v>
      </c>
      <c r="S1104" s="224" t="n">
        <v>8273.54</v>
      </c>
      <c r="T1104" s="224"/>
      <c r="U1104" s="224"/>
      <c r="V1104" s="224" t="n">
        <v>52399.074</v>
      </c>
      <c r="W1104" s="20" t="n">
        <f aca="false">V1104-T1104</f>
        <v>52399.074</v>
      </c>
      <c r="X1104" s="43" t="n">
        <f aca="false">V1104-S1104-T1104</f>
        <v>44125.534</v>
      </c>
      <c r="Y1104" s="220" t="s">
        <v>328</v>
      </c>
      <c r="Z1104" s="20" t="s">
        <v>35</v>
      </c>
      <c r="AA1104" s="20" t="s">
        <v>18</v>
      </c>
      <c r="AC1104" s="20"/>
    </row>
    <row r="1105" customFormat="false" ht="15.75" hidden="false" customHeight="true" outlineLevel="0" collapsed="false">
      <c r="A1105" s="37" t="s">
        <v>29</v>
      </c>
      <c r="B1105" s="143" t="s">
        <v>221</v>
      </c>
      <c r="C1105" s="219" t="s">
        <v>696</v>
      </c>
      <c r="D1105" s="220" t="s">
        <v>328</v>
      </c>
      <c r="E1105" s="221" t="n">
        <v>5789896</v>
      </c>
      <c r="F1105" s="221" t="n">
        <v>11954787</v>
      </c>
      <c r="G1105" s="222" t="n">
        <v>24</v>
      </c>
      <c r="H1105" s="145" t="s">
        <v>33</v>
      </c>
      <c r="I1105" s="223"/>
      <c r="J1105" s="223" t="n">
        <v>22</v>
      </c>
      <c r="K1105" s="145" t="n">
        <v>0</v>
      </c>
      <c r="L1105" s="224" t="n">
        <v>1169</v>
      </c>
      <c r="M1105" s="224" t="n">
        <v>2.28</v>
      </c>
      <c r="N1105" s="224" t="n">
        <v>1166.72</v>
      </c>
      <c r="O1105" s="221" t="n">
        <v>1.04</v>
      </c>
      <c r="P1105" s="224" t="n">
        <v>1213.389</v>
      </c>
      <c r="Q1105" s="221" t="n">
        <v>16</v>
      </c>
      <c r="R1105" s="220" t="n">
        <v>19414.22</v>
      </c>
      <c r="S1105" s="224" t="n">
        <v>4853.56</v>
      </c>
      <c r="T1105" s="224"/>
      <c r="U1105" s="224"/>
      <c r="V1105" s="224" t="n">
        <v>23054.3872</v>
      </c>
      <c r="W1105" s="20" t="n">
        <f aca="false">V1105-T1105</f>
        <v>23054.3872</v>
      </c>
      <c r="X1105" s="43" t="n">
        <f aca="false">V1105-S1105-T1105</f>
        <v>18200.8272</v>
      </c>
      <c r="Y1105" s="220" t="s">
        <v>328</v>
      </c>
      <c r="Z1105" s="20" t="s">
        <v>35</v>
      </c>
      <c r="AA1105" s="20" t="s">
        <v>18</v>
      </c>
      <c r="AC1105" s="20"/>
    </row>
    <row r="1106" customFormat="false" ht="15.75" hidden="false" customHeight="true" outlineLevel="0" collapsed="false">
      <c r="A1106" s="37" t="s">
        <v>29</v>
      </c>
      <c r="B1106" s="143" t="s">
        <v>221</v>
      </c>
      <c r="C1106" s="219" t="s">
        <v>738</v>
      </c>
      <c r="D1106" s="220" t="s">
        <v>328</v>
      </c>
      <c r="E1106" s="221" t="n">
        <v>5789897</v>
      </c>
      <c r="F1106" s="221" t="n">
        <v>11954788</v>
      </c>
      <c r="G1106" s="222" t="n">
        <v>65</v>
      </c>
      <c r="H1106" s="145" t="s">
        <v>33</v>
      </c>
      <c r="I1106" s="223"/>
      <c r="J1106" s="223" t="n">
        <v>22</v>
      </c>
      <c r="K1106" s="145" t="n">
        <v>91</v>
      </c>
      <c r="L1106" s="224" t="n">
        <v>3013</v>
      </c>
      <c r="M1106" s="224" t="n">
        <v>6.175</v>
      </c>
      <c r="N1106" s="224" t="n">
        <v>3006.825</v>
      </c>
      <c r="O1106" s="221" t="n">
        <v>1.04</v>
      </c>
      <c r="P1106" s="224" t="n">
        <v>3127.098</v>
      </c>
      <c r="Q1106" s="221" t="n">
        <v>16</v>
      </c>
      <c r="R1106" s="220" t="n">
        <v>50033.57</v>
      </c>
      <c r="S1106" s="224" t="n">
        <v>9381.29</v>
      </c>
      <c r="T1106" s="224"/>
      <c r="U1106" s="224"/>
      <c r="V1106" s="224" t="n">
        <v>59414.862</v>
      </c>
      <c r="W1106" s="20" t="n">
        <f aca="false">V1106-T1106</f>
        <v>59414.862</v>
      </c>
      <c r="X1106" s="43" t="n">
        <f aca="false">V1106-S1106-T1106</f>
        <v>50033.572</v>
      </c>
      <c r="Y1106" s="220" t="s">
        <v>328</v>
      </c>
      <c r="Z1106" s="20" t="s">
        <v>35</v>
      </c>
      <c r="AA1106" s="20" t="s">
        <v>18</v>
      </c>
      <c r="AC1106" s="20"/>
    </row>
    <row r="1107" customFormat="false" ht="15.75" hidden="false" customHeight="true" outlineLevel="0" collapsed="false">
      <c r="A1107" s="37" t="s">
        <v>29</v>
      </c>
      <c r="B1107" s="143" t="s">
        <v>221</v>
      </c>
      <c r="C1107" s="219" t="s">
        <v>739</v>
      </c>
      <c r="D1107" s="220" t="s">
        <v>312</v>
      </c>
      <c r="E1107" s="221" t="n">
        <v>5789908</v>
      </c>
      <c r="F1107" s="221" t="n">
        <v>9984086</v>
      </c>
      <c r="G1107" s="222" t="n">
        <v>20</v>
      </c>
      <c r="H1107" s="145" t="s">
        <v>33</v>
      </c>
      <c r="I1107" s="223"/>
      <c r="J1107" s="223" t="n">
        <v>22</v>
      </c>
      <c r="K1107" s="145" t="n">
        <v>92</v>
      </c>
      <c r="L1107" s="224" t="n">
        <v>880</v>
      </c>
      <c r="M1107" s="224" t="n">
        <v>1.9</v>
      </c>
      <c r="N1107" s="224" t="n">
        <v>878.1</v>
      </c>
      <c r="O1107" s="221" t="n">
        <v>1.04</v>
      </c>
      <c r="P1107" s="224" t="n">
        <v>913.224</v>
      </c>
      <c r="Q1107" s="221" t="n">
        <v>16</v>
      </c>
      <c r="R1107" s="220" t="n">
        <v>14611.58</v>
      </c>
      <c r="S1107" s="224" t="n">
        <v>2739.67</v>
      </c>
      <c r="T1107" s="224" t="n">
        <v>1826.45</v>
      </c>
      <c r="U1107" s="224"/>
      <c r="V1107" s="224" t="n">
        <v>19177.704</v>
      </c>
      <c r="W1107" s="20" t="n">
        <f aca="false">V1107-T1107</f>
        <v>17351.254</v>
      </c>
      <c r="X1107" s="43" t="n">
        <f aca="false">V1107-S1107-T1107</f>
        <v>14611.584</v>
      </c>
      <c r="Y1107" s="220" t="s">
        <v>312</v>
      </c>
      <c r="Z1107" s="20" t="s">
        <v>35</v>
      </c>
      <c r="AA1107" s="20" t="s">
        <v>18</v>
      </c>
      <c r="AC1107" s="20"/>
    </row>
    <row r="1108" customFormat="false" ht="15.75" hidden="false" customHeight="true" outlineLevel="0" collapsed="false">
      <c r="A1108" s="37" t="s">
        <v>29</v>
      </c>
      <c r="B1108" s="143" t="s">
        <v>221</v>
      </c>
      <c r="C1108" s="219" t="s">
        <v>740</v>
      </c>
      <c r="D1108" s="220" t="s">
        <v>312</v>
      </c>
      <c r="E1108" s="221" t="n">
        <v>5789909</v>
      </c>
      <c r="F1108" s="221" t="n">
        <v>9984087</v>
      </c>
      <c r="G1108" s="222" t="n">
        <v>10</v>
      </c>
      <c r="H1108" s="145" t="s">
        <v>33</v>
      </c>
      <c r="I1108" s="223"/>
      <c r="J1108" s="223" t="n">
        <v>22</v>
      </c>
      <c r="K1108" s="145" t="n">
        <v>92</v>
      </c>
      <c r="L1108" s="224" t="n">
        <v>438</v>
      </c>
      <c r="M1108" s="224" t="n">
        <v>0.95</v>
      </c>
      <c r="N1108" s="224" t="n">
        <v>437.05</v>
      </c>
      <c r="O1108" s="221" t="n">
        <v>1.04</v>
      </c>
      <c r="P1108" s="224" t="n">
        <v>454.532</v>
      </c>
      <c r="Q1108" s="221" t="n">
        <v>16</v>
      </c>
      <c r="R1108" s="220" t="n">
        <v>7272.51</v>
      </c>
      <c r="S1108" s="224" t="n">
        <v>1363.6</v>
      </c>
      <c r="T1108" s="224" t="n">
        <v>909.06</v>
      </c>
      <c r="U1108" s="224"/>
      <c r="V1108" s="224" t="n">
        <v>9545.172</v>
      </c>
      <c r="W1108" s="20" t="n">
        <f aca="false">V1108-T1108</f>
        <v>8636.112</v>
      </c>
      <c r="X1108" s="43" t="n">
        <f aca="false">V1108-S1108-T1108</f>
        <v>7272.512</v>
      </c>
      <c r="Y1108" s="220" t="s">
        <v>312</v>
      </c>
      <c r="Z1108" s="20" t="s">
        <v>35</v>
      </c>
      <c r="AA1108" s="20" t="s">
        <v>18</v>
      </c>
      <c r="AC1108" s="20"/>
    </row>
    <row r="1109" customFormat="false" ht="15.75" hidden="false" customHeight="true" outlineLevel="0" collapsed="false">
      <c r="A1109" s="37" t="s">
        <v>29</v>
      </c>
      <c r="B1109" s="143" t="s">
        <v>221</v>
      </c>
      <c r="C1109" s="219" t="s">
        <v>741</v>
      </c>
      <c r="D1109" s="220" t="s">
        <v>312</v>
      </c>
      <c r="E1109" s="221" t="n">
        <v>5789911</v>
      </c>
      <c r="F1109" s="221" t="n">
        <v>9984089</v>
      </c>
      <c r="G1109" s="222" t="n">
        <v>20</v>
      </c>
      <c r="H1109" s="145" t="s">
        <v>33</v>
      </c>
      <c r="I1109" s="223"/>
      <c r="J1109" s="223" t="n">
        <v>22</v>
      </c>
      <c r="K1109" s="145" t="n">
        <v>93</v>
      </c>
      <c r="L1109" s="224" t="n">
        <v>949</v>
      </c>
      <c r="M1109" s="224" t="n">
        <v>1.9</v>
      </c>
      <c r="N1109" s="224" t="n">
        <v>947.1</v>
      </c>
      <c r="O1109" s="221" t="n">
        <v>1.04</v>
      </c>
      <c r="P1109" s="224" t="n">
        <v>984.984</v>
      </c>
      <c r="Q1109" s="221" t="n">
        <v>16</v>
      </c>
      <c r="R1109" s="220" t="n">
        <v>15759.74</v>
      </c>
      <c r="S1109" s="224" t="n">
        <v>2954.95</v>
      </c>
      <c r="T1109" s="224" t="n">
        <v>1969.97</v>
      </c>
      <c r="U1109" s="224"/>
      <c r="V1109" s="224" t="n">
        <v>20684.664</v>
      </c>
      <c r="W1109" s="20" t="n">
        <f aca="false">V1109-T1109</f>
        <v>18714.694</v>
      </c>
      <c r="X1109" s="43" t="n">
        <f aca="false">V1109-S1109-T1109</f>
        <v>15759.744</v>
      </c>
      <c r="Y1109" s="220" t="s">
        <v>312</v>
      </c>
      <c r="Z1109" s="20" t="s">
        <v>35</v>
      </c>
      <c r="AA1109" s="20" t="s">
        <v>18</v>
      </c>
      <c r="AC1109" s="20"/>
    </row>
    <row r="1110" customFormat="false" ht="15.75" hidden="false" customHeight="true" outlineLevel="0" collapsed="false">
      <c r="A1110" s="37" t="s">
        <v>29</v>
      </c>
      <c r="B1110" s="143" t="s">
        <v>221</v>
      </c>
      <c r="C1110" s="219" t="s">
        <v>742</v>
      </c>
      <c r="D1110" s="220" t="s">
        <v>312</v>
      </c>
      <c r="E1110" s="221" t="n">
        <v>5789912</v>
      </c>
      <c r="F1110" s="221" t="n">
        <v>9984090</v>
      </c>
      <c r="G1110" s="222" t="n">
        <v>10</v>
      </c>
      <c r="H1110" s="145" t="s">
        <v>33</v>
      </c>
      <c r="I1110" s="223"/>
      <c r="J1110" s="223" t="n">
        <v>22</v>
      </c>
      <c r="K1110" s="145" t="n">
        <v>93</v>
      </c>
      <c r="L1110" s="224" t="n">
        <v>474</v>
      </c>
      <c r="M1110" s="224" t="n">
        <v>0.95</v>
      </c>
      <c r="N1110" s="224" t="n">
        <v>473.05</v>
      </c>
      <c r="O1110" s="221" t="n">
        <v>1.04</v>
      </c>
      <c r="P1110" s="224" t="n">
        <v>491.972</v>
      </c>
      <c r="Q1110" s="221" t="n">
        <v>16</v>
      </c>
      <c r="R1110" s="220" t="n">
        <v>7871.55</v>
      </c>
      <c r="S1110" s="224" t="n">
        <v>1475.92</v>
      </c>
      <c r="T1110" s="224" t="n">
        <v>983.94</v>
      </c>
      <c r="U1110" s="224"/>
      <c r="V1110" s="224" t="n">
        <v>10331.412</v>
      </c>
      <c r="W1110" s="20" t="n">
        <f aca="false">V1110-T1110</f>
        <v>9347.472</v>
      </c>
      <c r="X1110" s="43" t="n">
        <f aca="false">V1110-S1110-T1110</f>
        <v>7871.552</v>
      </c>
      <c r="Y1110" s="220" t="s">
        <v>312</v>
      </c>
      <c r="Z1110" s="20" t="s">
        <v>35</v>
      </c>
      <c r="AA1110" s="20" t="s">
        <v>18</v>
      </c>
      <c r="AC1110" s="20"/>
    </row>
    <row r="1111" customFormat="false" ht="15.75" hidden="true" customHeight="true" outlineLevel="0" collapsed="false">
      <c r="A1111" s="37" t="s">
        <v>29</v>
      </c>
      <c r="B1111" s="143" t="s">
        <v>222</v>
      </c>
      <c r="C1111" s="219" t="s">
        <v>592</v>
      </c>
      <c r="D1111" s="220" t="s">
        <v>328</v>
      </c>
      <c r="E1111" s="221" t="n">
        <v>5789913</v>
      </c>
      <c r="F1111" s="221" t="n">
        <v>11954791</v>
      </c>
      <c r="G1111" s="222" t="n">
        <v>84</v>
      </c>
      <c r="H1111" s="145" t="s">
        <v>122</v>
      </c>
      <c r="I1111" s="223"/>
      <c r="J1111" s="147" t="n">
        <v>14</v>
      </c>
      <c r="K1111" s="145" t="n">
        <v>93</v>
      </c>
      <c r="L1111" s="224" t="n">
        <v>4209</v>
      </c>
      <c r="M1111" s="224" t="n">
        <v>7.98</v>
      </c>
      <c r="N1111" s="224" t="n">
        <v>4201.02</v>
      </c>
      <c r="O1111" s="221" t="n">
        <v>1</v>
      </c>
      <c r="P1111" s="224" t="n">
        <v>4201.02</v>
      </c>
      <c r="Q1111" s="221" t="n">
        <v>19</v>
      </c>
      <c r="R1111" s="220" t="n">
        <v>79819.38</v>
      </c>
      <c r="S1111" s="224" t="n">
        <v>16804.08</v>
      </c>
      <c r="T1111" s="224"/>
      <c r="U1111" s="224"/>
      <c r="V1111" s="224" t="n">
        <v>96623.46</v>
      </c>
      <c r="W1111" s="20" t="n">
        <f aca="false">V1111-T1111</f>
        <v>96623.46</v>
      </c>
      <c r="X1111" s="43" t="n">
        <f aca="false">V1111-S1111-T1111</f>
        <v>79819.38</v>
      </c>
      <c r="Y1111" s="220" t="s">
        <v>328</v>
      </c>
      <c r="Z1111" s="20" t="s">
        <v>35</v>
      </c>
      <c r="AA1111" s="20" t="s">
        <v>18</v>
      </c>
      <c r="AC1111" s="20"/>
    </row>
    <row r="1112" customFormat="false" ht="15.75" hidden="false" customHeight="true" outlineLevel="0" collapsed="false">
      <c r="A1112" s="37" t="s">
        <v>29</v>
      </c>
      <c r="B1112" s="143" t="s">
        <v>222</v>
      </c>
      <c r="C1112" s="219" t="s">
        <v>743</v>
      </c>
      <c r="D1112" s="220" t="s">
        <v>314</v>
      </c>
      <c r="E1112" s="221" t="n">
        <v>5789914</v>
      </c>
      <c r="F1112" s="221" t="n">
        <v>8742006</v>
      </c>
      <c r="G1112" s="222" t="n">
        <v>20</v>
      </c>
      <c r="H1112" s="145" t="s">
        <v>33</v>
      </c>
      <c r="I1112" s="223"/>
      <c r="J1112" s="225" t="n">
        <v>25</v>
      </c>
      <c r="K1112" s="145" t="n">
        <v>94</v>
      </c>
      <c r="L1112" s="224" t="n">
        <v>906</v>
      </c>
      <c r="M1112" s="224" t="n">
        <v>1.9</v>
      </c>
      <c r="N1112" s="224" t="n">
        <v>904.1</v>
      </c>
      <c r="O1112" s="221" t="n">
        <v>1</v>
      </c>
      <c r="P1112" s="224" t="n">
        <v>904.1</v>
      </c>
      <c r="Q1112" s="221" t="n">
        <v>16</v>
      </c>
      <c r="R1112" s="220" t="n">
        <v>14465.6</v>
      </c>
      <c r="S1112" s="224" t="n">
        <v>2712.3</v>
      </c>
      <c r="T1112" s="224" t="n">
        <v>1808.2</v>
      </c>
      <c r="U1112" s="224"/>
      <c r="V1112" s="224" t="n">
        <v>18986.1</v>
      </c>
      <c r="W1112" s="20" t="n">
        <f aca="false">V1112-T1112</f>
        <v>17177.9</v>
      </c>
      <c r="X1112" s="43" t="n">
        <f aca="false">V1112-S1112-T1112</f>
        <v>14465.6</v>
      </c>
      <c r="Y1112" s="220" t="s">
        <v>314</v>
      </c>
      <c r="Z1112" s="20" t="s">
        <v>35</v>
      </c>
      <c r="AA1112" s="20" t="s">
        <v>18</v>
      </c>
      <c r="AC1112" s="20"/>
    </row>
    <row r="1113" customFormat="false" ht="15.75" hidden="false" customHeight="true" outlineLevel="0" collapsed="false">
      <c r="A1113" s="37" t="s">
        <v>29</v>
      </c>
      <c r="B1113" s="143" t="s">
        <v>222</v>
      </c>
      <c r="C1113" s="219" t="s">
        <v>744</v>
      </c>
      <c r="D1113" s="220" t="s">
        <v>314</v>
      </c>
      <c r="E1113" s="221" t="n">
        <v>5789915</v>
      </c>
      <c r="F1113" s="221" t="n">
        <v>8742007</v>
      </c>
      <c r="G1113" s="222" t="n">
        <v>4</v>
      </c>
      <c r="H1113" s="145" t="s">
        <v>33</v>
      </c>
      <c r="I1113" s="223"/>
      <c r="J1113" s="225" t="n">
        <v>25</v>
      </c>
      <c r="K1113" s="145" t="n">
        <v>95</v>
      </c>
      <c r="L1113" s="224" t="n">
        <v>154</v>
      </c>
      <c r="M1113" s="224" t="n">
        <v>0.38</v>
      </c>
      <c r="N1113" s="224" t="n">
        <v>153.62</v>
      </c>
      <c r="O1113" s="221" t="n">
        <v>1</v>
      </c>
      <c r="P1113" s="224" t="n">
        <v>153.62</v>
      </c>
      <c r="Q1113" s="221" t="n">
        <v>16</v>
      </c>
      <c r="R1113" s="220" t="n">
        <v>2457.92</v>
      </c>
      <c r="S1113" s="224" t="n">
        <v>460.86</v>
      </c>
      <c r="T1113" s="224" t="n">
        <v>307.24</v>
      </c>
      <c r="U1113" s="224"/>
      <c r="V1113" s="224" t="n">
        <v>3226.02</v>
      </c>
      <c r="W1113" s="20" t="n">
        <f aca="false">V1113-T1113</f>
        <v>2918.78</v>
      </c>
      <c r="X1113" s="43" t="n">
        <f aca="false">V1113-S1113-T1113</f>
        <v>2457.92</v>
      </c>
      <c r="Y1113" s="220" t="s">
        <v>314</v>
      </c>
      <c r="Z1113" s="20" t="s">
        <v>35</v>
      </c>
      <c r="AA1113" s="20" t="s">
        <v>18</v>
      </c>
      <c r="AC1113" s="20"/>
    </row>
    <row r="1114" customFormat="false" ht="15.75" hidden="false" customHeight="true" outlineLevel="0" collapsed="false">
      <c r="A1114" s="37" t="s">
        <v>29</v>
      </c>
      <c r="B1114" s="143" t="s">
        <v>222</v>
      </c>
      <c r="C1114" s="219" t="s">
        <v>745</v>
      </c>
      <c r="D1114" s="220" t="s">
        <v>314</v>
      </c>
      <c r="E1114" s="221" t="n">
        <v>5789916</v>
      </c>
      <c r="F1114" s="221" t="n">
        <v>8742005</v>
      </c>
      <c r="G1114" s="222" t="n">
        <v>20</v>
      </c>
      <c r="H1114" s="145" t="s">
        <v>33</v>
      </c>
      <c r="I1114" s="223"/>
      <c r="J1114" s="225" t="n">
        <v>25</v>
      </c>
      <c r="K1114" s="145" t="n">
        <v>95</v>
      </c>
      <c r="L1114" s="224" t="n">
        <v>841</v>
      </c>
      <c r="M1114" s="224" t="n">
        <v>1.9</v>
      </c>
      <c r="N1114" s="224" t="n">
        <v>839.1</v>
      </c>
      <c r="O1114" s="221" t="n">
        <v>1</v>
      </c>
      <c r="P1114" s="224" t="n">
        <v>839.1</v>
      </c>
      <c r="Q1114" s="221" t="n">
        <v>16</v>
      </c>
      <c r="R1114" s="220" t="n">
        <v>13425.6</v>
      </c>
      <c r="S1114" s="224" t="n">
        <v>2517.3</v>
      </c>
      <c r="T1114" s="224" t="n">
        <v>1678.2</v>
      </c>
      <c r="U1114" s="224"/>
      <c r="V1114" s="224" t="n">
        <v>17621.1</v>
      </c>
      <c r="W1114" s="20" t="n">
        <f aca="false">V1114-T1114</f>
        <v>15942.9</v>
      </c>
      <c r="X1114" s="43" t="n">
        <f aca="false">V1114-S1114-T1114</f>
        <v>13425.6</v>
      </c>
      <c r="Y1114" s="220" t="s">
        <v>314</v>
      </c>
      <c r="Z1114" s="20" t="s">
        <v>35</v>
      </c>
      <c r="AA1114" s="20" t="s">
        <v>18</v>
      </c>
      <c r="AC1114" s="20"/>
    </row>
    <row r="1115" customFormat="false" ht="15.75" hidden="false" customHeight="true" outlineLevel="0" collapsed="false">
      <c r="A1115" s="37" t="s">
        <v>29</v>
      </c>
      <c r="B1115" s="143" t="s">
        <v>222</v>
      </c>
      <c r="C1115" s="219" t="s">
        <v>746</v>
      </c>
      <c r="D1115" s="220" t="s">
        <v>312</v>
      </c>
      <c r="E1115" s="221" t="n">
        <v>5789917</v>
      </c>
      <c r="F1115" s="221" t="n">
        <v>9984091</v>
      </c>
      <c r="G1115" s="222" t="n">
        <v>20</v>
      </c>
      <c r="H1115" s="145" t="s">
        <v>33</v>
      </c>
      <c r="I1115" s="223"/>
      <c r="J1115" s="223" t="n">
        <v>22</v>
      </c>
      <c r="K1115" s="145" t="n">
        <v>93</v>
      </c>
      <c r="L1115" s="224" t="n">
        <v>903</v>
      </c>
      <c r="M1115" s="224" t="n">
        <v>1.9</v>
      </c>
      <c r="N1115" s="224" t="n">
        <v>901.1</v>
      </c>
      <c r="O1115" s="221" t="n">
        <v>1.04</v>
      </c>
      <c r="P1115" s="224" t="n">
        <v>937.144</v>
      </c>
      <c r="Q1115" s="221" t="n">
        <v>16</v>
      </c>
      <c r="R1115" s="220" t="n">
        <v>14994.3</v>
      </c>
      <c r="S1115" s="224" t="n">
        <v>2811.43</v>
      </c>
      <c r="T1115" s="224" t="n">
        <v>1874.29</v>
      </c>
      <c r="U1115" s="224"/>
      <c r="V1115" s="224" t="n">
        <v>19680.024</v>
      </c>
      <c r="W1115" s="20" t="n">
        <f aca="false">V1115-T1115</f>
        <v>17805.734</v>
      </c>
      <c r="X1115" s="43" t="n">
        <f aca="false">V1115-S1115-T1115</f>
        <v>14994.304</v>
      </c>
      <c r="Y1115" s="220" t="s">
        <v>312</v>
      </c>
      <c r="Z1115" s="20" t="s">
        <v>35</v>
      </c>
      <c r="AA1115" s="20" t="s">
        <v>18</v>
      </c>
      <c r="AC1115" s="20"/>
    </row>
    <row r="1116" customFormat="false" ht="15.75" hidden="false" customHeight="true" outlineLevel="0" collapsed="false">
      <c r="A1116" s="37" t="s">
        <v>29</v>
      </c>
      <c r="B1116" s="143" t="s">
        <v>222</v>
      </c>
      <c r="C1116" s="219" t="s">
        <v>747</v>
      </c>
      <c r="D1116" s="220" t="s">
        <v>312</v>
      </c>
      <c r="E1116" s="221" t="n">
        <v>5789918</v>
      </c>
      <c r="F1116" s="221" t="n">
        <v>9984082</v>
      </c>
      <c r="G1116" s="222" t="n">
        <v>20</v>
      </c>
      <c r="H1116" s="145" t="s">
        <v>33</v>
      </c>
      <c r="I1116" s="223"/>
      <c r="J1116" s="223" t="n">
        <v>22</v>
      </c>
      <c r="K1116" s="145" t="n">
        <v>93</v>
      </c>
      <c r="L1116" s="224" t="n">
        <v>920</v>
      </c>
      <c r="M1116" s="224" t="n">
        <v>1.9</v>
      </c>
      <c r="N1116" s="224" t="n">
        <v>918.1</v>
      </c>
      <c r="O1116" s="221" t="n">
        <v>1.04</v>
      </c>
      <c r="P1116" s="224" t="n">
        <v>954.824</v>
      </c>
      <c r="Q1116" s="221" t="n">
        <v>16</v>
      </c>
      <c r="R1116" s="220" t="n">
        <v>15277.18</v>
      </c>
      <c r="S1116" s="224" t="n">
        <v>2864.47</v>
      </c>
      <c r="T1116" s="224" t="n">
        <v>1909.65</v>
      </c>
      <c r="U1116" s="224"/>
      <c r="V1116" s="224" t="n">
        <v>20051.304</v>
      </c>
      <c r="W1116" s="20" t="n">
        <f aca="false">V1116-T1116</f>
        <v>18141.654</v>
      </c>
      <c r="X1116" s="43" t="n">
        <f aca="false">V1116-S1116-T1116</f>
        <v>15277.184</v>
      </c>
      <c r="Y1116" s="220" t="s">
        <v>312</v>
      </c>
      <c r="Z1116" s="20" t="s">
        <v>35</v>
      </c>
      <c r="AA1116" s="20" t="s">
        <v>18</v>
      </c>
      <c r="AC1116" s="20"/>
    </row>
    <row r="1117" customFormat="false" ht="15.75" hidden="false" customHeight="true" outlineLevel="0" collapsed="false">
      <c r="A1117" s="37" t="s">
        <v>29</v>
      </c>
      <c r="B1117" s="143" t="s">
        <v>222</v>
      </c>
      <c r="C1117" s="219" t="s">
        <v>748</v>
      </c>
      <c r="D1117" s="220" t="s">
        <v>312</v>
      </c>
      <c r="E1117" s="221" t="n">
        <v>5789919</v>
      </c>
      <c r="F1117" s="221" t="n">
        <v>9984093</v>
      </c>
      <c r="G1117" s="222" t="n">
        <v>20</v>
      </c>
      <c r="H1117" s="145" t="s">
        <v>33</v>
      </c>
      <c r="I1117" s="223"/>
      <c r="J1117" s="223" t="n">
        <v>22</v>
      </c>
      <c r="K1117" s="145" t="n">
        <v>93</v>
      </c>
      <c r="L1117" s="224" t="n">
        <v>916</v>
      </c>
      <c r="M1117" s="224" t="n">
        <v>1.9</v>
      </c>
      <c r="N1117" s="224" t="n">
        <v>914.1</v>
      </c>
      <c r="O1117" s="221" t="n">
        <v>1.04</v>
      </c>
      <c r="P1117" s="224" t="n">
        <v>950.664</v>
      </c>
      <c r="Q1117" s="221" t="n">
        <v>16</v>
      </c>
      <c r="R1117" s="220" t="n">
        <v>15210.62</v>
      </c>
      <c r="S1117" s="224" t="n">
        <v>2851.99</v>
      </c>
      <c r="T1117" s="224" t="n">
        <v>1901.33</v>
      </c>
      <c r="U1117" s="224"/>
      <c r="V1117" s="224" t="n">
        <v>19963.944</v>
      </c>
      <c r="W1117" s="20" t="n">
        <f aca="false">V1117-T1117</f>
        <v>18062.614</v>
      </c>
      <c r="X1117" s="43" t="n">
        <f aca="false">V1117-S1117-T1117</f>
        <v>15210.624</v>
      </c>
      <c r="Y1117" s="220" t="s">
        <v>312</v>
      </c>
      <c r="Z1117" s="20" t="s">
        <v>35</v>
      </c>
      <c r="AA1117" s="20" t="s">
        <v>18</v>
      </c>
      <c r="AC1117" s="20"/>
    </row>
    <row r="1118" customFormat="false" ht="15.75" hidden="false" customHeight="true" outlineLevel="0" collapsed="false">
      <c r="A1118" s="37" t="s">
        <v>29</v>
      </c>
      <c r="B1118" s="143" t="s">
        <v>222</v>
      </c>
      <c r="C1118" s="219" t="s">
        <v>749</v>
      </c>
      <c r="D1118" s="220" t="s">
        <v>312</v>
      </c>
      <c r="E1118" s="221" t="n">
        <v>5789920</v>
      </c>
      <c r="F1118" s="221" t="n">
        <v>9984094</v>
      </c>
      <c r="G1118" s="222" t="n">
        <v>20</v>
      </c>
      <c r="H1118" s="145" t="s">
        <v>33</v>
      </c>
      <c r="I1118" s="223"/>
      <c r="J1118" s="223" t="n">
        <v>22</v>
      </c>
      <c r="K1118" s="145" t="n">
        <v>93</v>
      </c>
      <c r="L1118" s="224" t="n">
        <v>894</v>
      </c>
      <c r="M1118" s="224" t="n">
        <v>1.9</v>
      </c>
      <c r="N1118" s="224" t="n">
        <v>892.1</v>
      </c>
      <c r="O1118" s="221" t="n">
        <v>1.04</v>
      </c>
      <c r="P1118" s="224" t="n">
        <v>927.784</v>
      </c>
      <c r="Q1118" s="221" t="n">
        <v>16</v>
      </c>
      <c r="R1118" s="220" t="n">
        <v>14844.54</v>
      </c>
      <c r="S1118" s="224" t="n">
        <v>2783.35</v>
      </c>
      <c r="T1118" s="224" t="n">
        <v>1855.57</v>
      </c>
      <c r="U1118" s="224"/>
      <c r="V1118" s="224" t="n">
        <v>19483.464</v>
      </c>
      <c r="W1118" s="20" t="n">
        <f aca="false">V1118-T1118</f>
        <v>17627.894</v>
      </c>
      <c r="X1118" s="43" t="n">
        <f aca="false">V1118-S1118-T1118</f>
        <v>14844.544</v>
      </c>
      <c r="Y1118" s="220" t="s">
        <v>312</v>
      </c>
      <c r="Z1118" s="20" t="s">
        <v>35</v>
      </c>
      <c r="AA1118" s="20" t="s">
        <v>18</v>
      </c>
      <c r="AC1118" s="20"/>
    </row>
    <row r="1119" customFormat="false" ht="15.75" hidden="false" customHeight="true" outlineLevel="0" collapsed="false">
      <c r="A1119" s="37" t="s">
        <v>29</v>
      </c>
      <c r="B1119" s="143" t="s">
        <v>222</v>
      </c>
      <c r="C1119" s="219" t="s">
        <v>750</v>
      </c>
      <c r="D1119" s="220" t="s">
        <v>312</v>
      </c>
      <c r="E1119" s="221" t="n">
        <v>5789921</v>
      </c>
      <c r="F1119" s="221" t="n">
        <v>9984095</v>
      </c>
      <c r="G1119" s="222" t="n">
        <v>19</v>
      </c>
      <c r="H1119" s="145" t="s">
        <v>33</v>
      </c>
      <c r="I1119" s="223"/>
      <c r="J1119" s="221" t="n">
        <v>22</v>
      </c>
      <c r="K1119" s="145" t="n">
        <v>0</v>
      </c>
      <c r="L1119" s="224" t="n">
        <v>830</v>
      </c>
      <c r="M1119" s="224" t="n">
        <v>1.805</v>
      </c>
      <c r="N1119" s="224" t="n">
        <v>828.195</v>
      </c>
      <c r="O1119" s="221" t="n">
        <v>1.04</v>
      </c>
      <c r="P1119" s="224" t="n">
        <v>861.322</v>
      </c>
      <c r="Q1119" s="221" t="n">
        <v>16</v>
      </c>
      <c r="R1119" s="220" t="n">
        <v>13781.15</v>
      </c>
      <c r="S1119" s="224" t="n">
        <v>2583.97</v>
      </c>
      <c r="T1119" s="224" t="n">
        <v>1722.64</v>
      </c>
      <c r="U1119" s="224"/>
      <c r="V1119" s="224" t="n">
        <v>18087.7788</v>
      </c>
      <c r="W1119" s="20" t="n">
        <f aca="false">V1119-T1119</f>
        <v>16365.1388</v>
      </c>
      <c r="X1119" s="43" t="n">
        <f aca="false">V1119-S1119-T1119</f>
        <v>13781.1688</v>
      </c>
      <c r="Y1119" s="220" t="s">
        <v>312</v>
      </c>
      <c r="Z1119" s="20" t="s">
        <v>35</v>
      </c>
      <c r="AA1119" s="20" t="s">
        <v>18</v>
      </c>
      <c r="AC1119" s="20"/>
    </row>
    <row r="1120" customFormat="false" ht="15.75" hidden="false" customHeight="true" outlineLevel="0" collapsed="false">
      <c r="A1120" s="37" t="s">
        <v>731</v>
      </c>
      <c r="B1120" s="143" t="s">
        <v>221</v>
      </c>
      <c r="C1120" s="39" t="s">
        <v>751</v>
      </c>
      <c r="D1120" s="20" t="s">
        <v>171</v>
      </c>
      <c r="E1120" s="40" t="n">
        <v>5741538</v>
      </c>
      <c r="F1120" s="40" t="n">
        <v>12314831</v>
      </c>
      <c r="G1120" s="41" t="n">
        <v>34</v>
      </c>
      <c r="H1120" s="145" t="s">
        <v>33</v>
      </c>
      <c r="I1120" s="40"/>
      <c r="J1120" s="40" t="n">
        <v>22</v>
      </c>
      <c r="K1120" s="145" t="n">
        <v>0</v>
      </c>
      <c r="L1120" s="139" t="n">
        <v>1481</v>
      </c>
      <c r="M1120" s="139" t="n">
        <f aca="false">G1120*0.095</f>
        <v>3.23</v>
      </c>
      <c r="N1120" s="139" t="n">
        <f aca="false">L1120-M1120</f>
        <v>1477.77</v>
      </c>
      <c r="O1120" s="40" t="n">
        <v>1.04</v>
      </c>
      <c r="P1120" s="139" t="n">
        <f aca="false">N1120*O1120</f>
        <v>1536.8808</v>
      </c>
      <c r="Q1120" s="221" t="n">
        <v>16</v>
      </c>
      <c r="R1120" s="20" t="n">
        <f aca="false">P1120*Q1120</f>
        <v>24590.0928</v>
      </c>
      <c r="S1120" s="139" t="n">
        <f aca="false">P1120*3</f>
        <v>4610.6424</v>
      </c>
      <c r="T1120" s="139" t="n">
        <f aca="false">P1120*3</f>
        <v>4610.6424</v>
      </c>
      <c r="U1120" s="20"/>
      <c r="V1120" s="20" t="n">
        <f aca="false">R1120+S1120+T1120</f>
        <v>33811.3776</v>
      </c>
      <c r="W1120" s="20" t="n">
        <f aca="false">V1120-T1120</f>
        <v>29200.7352</v>
      </c>
      <c r="X1120" s="43" t="n">
        <f aca="false">V1120-S1120-T1120</f>
        <v>24590.0928</v>
      </c>
      <c r="Y1120" s="20" t="s">
        <v>171</v>
      </c>
      <c r="Z1120" s="20" t="s">
        <v>171</v>
      </c>
      <c r="AA1120" s="20" t="s">
        <v>18</v>
      </c>
      <c r="AC1120" s="20"/>
    </row>
    <row r="1121" customFormat="false" ht="15.75" hidden="false" customHeight="true" outlineLevel="0" collapsed="false">
      <c r="A1121" s="37" t="s">
        <v>731</v>
      </c>
      <c r="B1121" s="143" t="s">
        <v>221</v>
      </c>
      <c r="C1121" s="39" t="s">
        <v>752</v>
      </c>
      <c r="D1121" s="20" t="s">
        <v>171</v>
      </c>
      <c r="E1121" s="40" t="n">
        <v>5741539</v>
      </c>
      <c r="F1121" s="40" t="n">
        <v>12314832</v>
      </c>
      <c r="G1121" s="41" t="n">
        <v>8</v>
      </c>
      <c r="H1121" s="145" t="s">
        <v>33</v>
      </c>
      <c r="I1121" s="40"/>
      <c r="J1121" s="40" t="n">
        <v>22</v>
      </c>
      <c r="K1121" s="145" t="n">
        <v>0</v>
      </c>
      <c r="L1121" s="139" t="n">
        <v>384</v>
      </c>
      <c r="M1121" s="139" t="n">
        <f aca="false">G1121*0.095</f>
        <v>0.76</v>
      </c>
      <c r="N1121" s="139" t="n">
        <f aca="false">L1121-M1121</f>
        <v>383.24</v>
      </c>
      <c r="O1121" s="40" t="n">
        <v>1.04</v>
      </c>
      <c r="P1121" s="139" t="n">
        <f aca="false">N1121*O1121</f>
        <v>398.5696</v>
      </c>
      <c r="Q1121" s="221" t="n">
        <v>16</v>
      </c>
      <c r="R1121" s="20" t="n">
        <f aca="false">P1121*Q1121</f>
        <v>6377.1136</v>
      </c>
      <c r="S1121" s="139" t="n">
        <f aca="false">P1121*3</f>
        <v>1195.7088</v>
      </c>
      <c r="T1121" s="139"/>
      <c r="U1121" s="20"/>
      <c r="V1121" s="20" t="n">
        <f aca="false">R1121+S1121+T1121</f>
        <v>7572.8224</v>
      </c>
      <c r="W1121" s="20" t="n">
        <f aca="false">V1121-T1121</f>
        <v>7572.8224</v>
      </c>
      <c r="X1121" s="43" t="n">
        <f aca="false">V1121-S1121-T1121</f>
        <v>6377.1136</v>
      </c>
      <c r="Y1121" s="20" t="s">
        <v>171</v>
      </c>
      <c r="Z1121" s="20" t="s">
        <v>171</v>
      </c>
      <c r="AA1121" s="20" t="s">
        <v>18</v>
      </c>
      <c r="AC1121" s="20"/>
    </row>
    <row r="1122" customFormat="false" ht="15.75" hidden="false" customHeight="true" outlineLevel="0" collapsed="false">
      <c r="A1122" s="37" t="s">
        <v>731</v>
      </c>
      <c r="B1122" s="143" t="s">
        <v>222</v>
      </c>
      <c r="C1122" s="39" t="s">
        <v>753</v>
      </c>
      <c r="D1122" s="20" t="s">
        <v>171</v>
      </c>
      <c r="E1122" s="40" t="n">
        <v>5741540</v>
      </c>
      <c r="F1122" s="40" t="n">
        <v>12314833</v>
      </c>
      <c r="G1122" s="41" t="n">
        <v>25</v>
      </c>
      <c r="H1122" s="145" t="s">
        <v>33</v>
      </c>
      <c r="I1122" s="40"/>
      <c r="J1122" s="40" t="n">
        <v>22</v>
      </c>
      <c r="K1122" s="145" t="n">
        <v>0</v>
      </c>
      <c r="L1122" s="139" t="n">
        <v>1088</v>
      </c>
      <c r="M1122" s="139" t="n">
        <f aca="false">G1122*0.095</f>
        <v>2.375</v>
      </c>
      <c r="N1122" s="139" t="n">
        <f aca="false">L1122-M1122</f>
        <v>1085.625</v>
      </c>
      <c r="O1122" s="40" t="n">
        <v>1.04</v>
      </c>
      <c r="P1122" s="139" t="n">
        <f aca="false">N1122*O1122</f>
        <v>1129.05</v>
      </c>
      <c r="Q1122" s="221" t="n">
        <v>16</v>
      </c>
      <c r="R1122" s="20" t="n">
        <f aca="false">P1122*Q1122</f>
        <v>18064.8</v>
      </c>
      <c r="S1122" s="139" t="n">
        <f aca="false">P1122*3</f>
        <v>3387.15</v>
      </c>
      <c r="T1122" s="139" t="n">
        <f aca="false">P1122*3</f>
        <v>3387.15</v>
      </c>
      <c r="U1122" s="20"/>
      <c r="V1122" s="20" t="n">
        <f aca="false">R1122+S1122+T1122</f>
        <v>24839.1</v>
      </c>
      <c r="W1122" s="20" t="n">
        <f aca="false">V1122-T1122</f>
        <v>21451.95</v>
      </c>
      <c r="X1122" s="43" t="n">
        <f aca="false">V1122-S1122-T1122</f>
        <v>18064.8</v>
      </c>
      <c r="Y1122" s="20" t="s">
        <v>171</v>
      </c>
      <c r="Z1122" s="20" t="s">
        <v>171</v>
      </c>
      <c r="AA1122" s="20" t="s">
        <v>18</v>
      </c>
      <c r="AC1122" s="20"/>
    </row>
    <row r="1123" customFormat="false" ht="15.75" hidden="false" customHeight="true" outlineLevel="0" collapsed="false">
      <c r="A1123" s="37" t="s">
        <v>731</v>
      </c>
      <c r="B1123" s="143" t="s">
        <v>222</v>
      </c>
      <c r="C1123" s="39" t="s">
        <v>754</v>
      </c>
      <c r="D1123" s="20" t="s">
        <v>171</v>
      </c>
      <c r="E1123" s="40" t="n">
        <v>5741541</v>
      </c>
      <c r="F1123" s="40" t="n">
        <v>12314834</v>
      </c>
      <c r="G1123" s="41" t="n">
        <v>60</v>
      </c>
      <c r="H1123" s="145" t="s">
        <v>33</v>
      </c>
      <c r="I1123" s="40"/>
      <c r="J1123" s="40" t="n">
        <v>25</v>
      </c>
      <c r="K1123" s="145" t="n">
        <v>0</v>
      </c>
      <c r="L1123" s="139" t="n">
        <v>2564</v>
      </c>
      <c r="M1123" s="139" t="n">
        <f aca="false">G1123*0.095</f>
        <v>5.7</v>
      </c>
      <c r="N1123" s="139" t="n">
        <f aca="false">L1123-M1123</f>
        <v>2558.3</v>
      </c>
      <c r="O1123" s="40" t="n">
        <v>1</v>
      </c>
      <c r="P1123" s="139" t="n">
        <f aca="false">N1123*O1123</f>
        <v>2558.3</v>
      </c>
      <c r="Q1123" s="221" t="n">
        <v>16</v>
      </c>
      <c r="R1123" s="20" t="n">
        <f aca="false">P1123*Q1123</f>
        <v>40932.8</v>
      </c>
      <c r="S1123" s="139" t="n">
        <f aca="false">P1123*3</f>
        <v>7674.9</v>
      </c>
      <c r="T1123" s="139" t="n">
        <f aca="false">P1123*3</f>
        <v>7674.9</v>
      </c>
      <c r="U1123" s="20"/>
      <c r="V1123" s="20" t="n">
        <f aca="false">R1123+S1123+T1123</f>
        <v>56282.6</v>
      </c>
      <c r="W1123" s="20" t="n">
        <f aca="false">V1123-T1123</f>
        <v>48607.7</v>
      </c>
      <c r="X1123" s="43" t="n">
        <f aca="false">V1123-S1123-T1123</f>
        <v>40932.8</v>
      </c>
      <c r="Y1123" s="20" t="s">
        <v>171</v>
      </c>
      <c r="Z1123" s="20" t="s">
        <v>171</v>
      </c>
      <c r="AA1123" s="20" t="s">
        <v>18</v>
      </c>
      <c r="AC1123" s="20"/>
    </row>
    <row r="1124" customFormat="false" ht="15.75" hidden="true" customHeight="true" outlineLevel="0" collapsed="false">
      <c r="A1124" s="37" t="s">
        <v>468</v>
      </c>
      <c r="B1124" s="143" t="s">
        <v>221</v>
      </c>
      <c r="C1124" s="39" t="s">
        <v>419</v>
      </c>
      <c r="E1124" s="40" t="n">
        <v>5788698</v>
      </c>
      <c r="F1124" s="40"/>
      <c r="G1124" s="151" t="n">
        <v>0</v>
      </c>
      <c r="H1124" s="40"/>
      <c r="I1124" s="40"/>
      <c r="J1124" s="151" t="n">
        <v>0</v>
      </c>
      <c r="K1124" s="145" t="n">
        <v>0</v>
      </c>
      <c r="L1124" s="139"/>
      <c r="M1124" s="139" t="n">
        <f aca="false">G1124*0.095</f>
        <v>0</v>
      </c>
      <c r="N1124" s="139" t="n">
        <f aca="false">L1124-M1124</f>
        <v>0</v>
      </c>
      <c r="O1124" s="40"/>
      <c r="P1124" s="139" t="n">
        <f aca="false">N1124*O1124</f>
        <v>0</v>
      </c>
      <c r="Q1124" s="221"/>
      <c r="R1124" s="20" t="n">
        <f aca="false">P1124*Q1124</f>
        <v>0</v>
      </c>
      <c r="S1124" s="139" t="n">
        <f aca="false">P1124*3</f>
        <v>0</v>
      </c>
      <c r="T1124" s="139" t="n">
        <f aca="false">P1124*3</f>
        <v>0</v>
      </c>
      <c r="U1124" s="20"/>
      <c r="V1124" s="20" t="n">
        <f aca="false">R1124+S1124+T1124</f>
        <v>0</v>
      </c>
      <c r="W1124" s="20" t="n">
        <f aca="false">V1124-T1124</f>
        <v>0</v>
      </c>
      <c r="X1124" s="43" t="n">
        <f aca="false">V1124-S1124-T1124</f>
        <v>0</v>
      </c>
      <c r="AC1124" s="20"/>
    </row>
    <row r="1125" customFormat="false" ht="15.75" hidden="false" customHeight="true" outlineLevel="0" collapsed="false">
      <c r="A1125" s="37" t="s">
        <v>468</v>
      </c>
      <c r="B1125" s="143" t="s">
        <v>221</v>
      </c>
      <c r="C1125" s="39" t="s">
        <v>755</v>
      </c>
      <c r="D1125" s="20" t="s">
        <v>314</v>
      </c>
      <c r="E1125" s="40" t="n">
        <v>5788699</v>
      </c>
      <c r="F1125" s="40" t="n">
        <v>11956370</v>
      </c>
      <c r="G1125" s="41" t="n">
        <v>20</v>
      </c>
      <c r="H1125" s="145" t="s">
        <v>33</v>
      </c>
      <c r="I1125" s="40"/>
      <c r="J1125" s="40" t="n">
        <v>26.7</v>
      </c>
      <c r="K1125" s="145" t="n">
        <v>0</v>
      </c>
      <c r="L1125" s="139" t="n">
        <v>909</v>
      </c>
      <c r="M1125" s="139" t="n">
        <f aca="false">G1125*0.095</f>
        <v>1.9</v>
      </c>
      <c r="N1125" s="139" t="n">
        <f aca="false">L1125-M1125</f>
        <v>907.1</v>
      </c>
      <c r="O1125" s="40" t="n">
        <v>0.977</v>
      </c>
      <c r="P1125" s="139" t="n">
        <f aca="false">N1125*O1125</f>
        <v>886.2367</v>
      </c>
      <c r="Q1125" s="221" t="n">
        <v>16</v>
      </c>
      <c r="R1125" s="20" t="n">
        <f aca="false">P1125*Q1125</f>
        <v>14179.7872</v>
      </c>
      <c r="S1125" s="139" t="n">
        <f aca="false">P1125*3</f>
        <v>2658.7101</v>
      </c>
      <c r="T1125" s="139" t="n">
        <f aca="false">P1125*2</f>
        <v>1772.4734</v>
      </c>
      <c r="U1125" s="20"/>
      <c r="V1125" s="20" t="n">
        <f aca="false">R1125+S1125+T1125</f>
        <v>18610.9707</v>
      </c>
      <c r="W1125" s="20" t="n">
        <f aca="false">V1125-T1125</f>
        <v>16838.4973</v>
      </c>
      <c r="X1125" s="43" t="n">
        <f aca="false">V1125-S1125-T1125</f>
        <v>14179.7872</v>
      </c>
      <c r="Y1125" s="20" t="s">
        <v>314</v>
      </c>
      <c r="Z1125" s="20" t="s">
        <v>35</v>
      </c>
      <c r="AA1125" s="20" t="s">
        <v>18</v>
      </c>
      <c r="AC1125" s="20"/>
    </row>
    <row r="1126" customFormat="false" ht="15.75" hidden="true" customHeight="true" outlineLevel="0" collapsed="false">
      <c r="A1126" s="37" t="s">
        <v>468</v>
      </c>
      <c r="B1126" s="143" t="s">
        <v>221</v>
      </c>
      <c r="C1126" s="39" t="s">
        <v>419</v>
      </c>
      <c r="E1126" s="40" t="n">
        <v>5788700</v>
      </c>
      <c r="F1126" s="40"/>
      <c r="G1126" s="151" t="n">
        <v>0</v>
      </c>
      <c r="H1126" s="40"/>
      <c r="I1126" s="40"/>
      <c r="J1126" s="151" t="n">
        <v>0</v>
      </c>
      <c r="K1126" s="145" t="n">
        <v>0</v>
      </c>
      <c r="L1126" s="139"/>
      <c r="M1126" s="139" t="n">
        <f aca="false">G1126*0.095</f>
        <v>0</v>
      </c>
      <c r="N1126" s="139" t="n">
        <f aca="false">L1126-M1126</f>
        <v>0</v>
      </c>
      <c r="O1126" s="40"/>
      <c r="P1126" s="139" t="n">
        <f aca="false">N1126*O1126</f>
        <v>0</v>
      </c>
      <c r="Q1126" s="221"/>
      <c r="R1126" s="20" t="n">
        <f aca="false">P1126*Q1126</f>
        <v>0</v>
      </c>
      <c r="S1126" s="139" t="n">
        <f aca="false">P1126*3</f>
        <v>0</v>
      </c>
      <c r="T1126" s="139" t="n">
        <f aca="false">P1126*2</f>
        <v>0</v>
      </c>
      <c r="U1126" s="20"/>
      <c r="V1126" s="20" t="n">
        <f aca="false">R1126+S1126+T1126</f>
        <v>0</v>
      </c>
      <c r="W1126" s="20" t="n">
        <f aca="false">V1126-T1126</f>
        <v>0</v>
      </c>
      <c r="X1126" s="43" t="n">
        <f aca="false">V1126-S1126-T1126</f>
        <v>0</v>
      </c>
      <c r="AC1126" s="20"/>
    </row>
    <row r="1127" customFormat="false" ht="15.75" hidden="false" customHeight="true" outlineLevel="0" collapsed="false">
      <c r="A1127" s="37" t="s">
        <v>468</v>
      </c>
      <c r="B1127" s="143" t="s">
        <v>221</v>
      </c>
      <c r="C1127" s="39" t="s">
        <v>756</v>
      </c>
      <c r="D1127" s="20" t="s">
        <v>314</v>
      </c>
      <c r="E1127" s="40" t="n">
        <v>5789251</v>
      </c>
      <c r="F1127" s="40" t="n">
        <v>11956371</v>
      </c>
      <c r="G1127" s="41" t="n">
        <v>17</v>
      </c>
      <c r="H1127" s="145" t="s">
        <v>33</v>
      </c>
      <c r="I1127" s="40"/>
      <c r="J1127" s="40" t="n">
        <v>25</v>
      </c>
      <c r="K1127" s="145" t="n">
        <v>0</v>
      </c>
      <c r="L1127" s="139" t="n">
        <v>742</v>
      </c>
      <c r="M1127" s="139" t="n">
        <f aca="false">G1127*0.095</f>
        <v>1.615</v>
      </c>
      <c r="N1127" s="139" t="n">
        <f aca="false">L1127-M1127</f>
        <v>740.385</v>
      </c>
      <c r="O1127" s="40" t="n">
        <v>1</v>
      </c>
      <c r="P1127" s="139" t="n">
        <f aca="false">N1127*O1127</f>
        <v>740.385</v>
      </c>
      <c r="Q1127" s="221" t="n">
        <v>16</v>
      </c>
      <c r="R1127" s="20" t="n">
        <f aca="false">P1127*Q1127</f>
        <v>11846.16</v>
      </c>
      <c r="S1127" s="139" t="n">
        <f aca="false">P1127*3</f>
        <v>2221.155</v>
      </c>
      <c r="T1127" s="139" t="n">
        <f aca="false">P1127*2</f>
        <v>1480.77</v>
      </c>
      <c r="U1127" s="20"/>
      <c r="V1127" s="20" t="n">
        <f aca="false">R1127+S1127+T1127</f>
        <v>15548.085</v>
      </c>
      <c r="W1127" s="20" t="n">
        <f aca="false">V1127-T1127</f>
        <v>14067.315</v>
      </c>
      <c r="X1127" s="43" t="n">
        <f aca="false">V1127-S1127-T1127</f>
        <v>11846.16</v>
      </c>
      <c r="Y1127" s="20" t="s">
        <v>314</v>
      </c>
      <c r="Z1127" s="20" t="s">
        <v>35</v>
      </c>
      <c r="AA1127" s="20" t="s">
        <v>18</v>
      </c>
      <c r="AC1127" s="20"/>
    </row>
    <row r="1128" customFormat="false" ht="15.75" hidden="false" customHeight="true" outlineLevel="0" collapsed="false">
      <c r="A1128" s="37" t="s">
        <v>468</v>
      </c>
      <c r="B1128" s="143" t="s">
        <v>221</v>
      </c>
      <c r="C1128" s="39" t="s">
        <v>757</v>
      </c>
      <c r="D1128" s="20" t="s">
        <v>314</v>
      </c>
      <c r="E1128" s="40" t="n">
        <v>5789252</v>
      </c>
      <c r="F1128" s="40" t="n">
        <v>11956372</v>
      </c>
      <c r="G1128" s="41" t="n">
        <v>16</v>
      </c>
      <c r="H1128" s="145" t="s">
        <v>33</v>
      </c>
      <c r="I1128" s="40"/>
      <c r="J1128" s="40" t="n">
        <v>26.7</v>
      </c>
      <c r="K1128" s="145" t="n">
        <v>0</v>
      </c>
      <c r="L1128" s="139" t="n">
        <v>735</v>
      </c>
      <c r="M1128" s="139" t="n">
        <f aca="false">G1128*0.095</f>
        <v>1.52</v>
      </c>
      <c r="N1128" s="139" t="n">
        <f aca="false">L1128-M1128</f>
        <v>733.48</v>
      </c>
      <c r="O1128" s="40" t="n">
        <v>0.977</v>
      </c>
      <c r="P1128" s="139" t="n">
        <f aca="false">N1128*O1128</f>
        <v>716.60996</v>
      </c>
      <c r="Q1128" s="221" t="n">
        <v>16</v>
      </c>
      <c r="R1128" s="20" t="n">
        <f aca="false">P1128*Q1128</f>
        <v>11465.75936</v>
      </c>
      <c r="S1128" s="139" t="n">
        <f aca="false">P1128*3</f>
        <v>2149.82988</v>
      </c>
      <c r="T1128" s="139" t="n">
        <f aca="false">P1128*2</f>
        <v>1433.21992</v>
      </c>
      <c r="U1128" s="20"/>
      <c r="V1128" s="20" t="n">
        <f aca="false">R1128+S1128+T1128</f>
        <v>15048.80916</v>
      </c>
      <c r="W1128" s="20" t="n">
        <f aca="false">V1128-T1128</f>
        <v>13615.58924</v>
      </c>
      <c r="X1128" s="43" t="n">
        <f aca="false">V1128-S1128-T1128</f>
        <v>11465.75936</v>
      </c>
      <c r="Y1128" s="20" t="s">
        <v>314</v>
      </c>
      <c r="Z1128" s="20" t="s">
        <v>35</v>
      </c>
      <c r="AA1128" s="20" t="s">
        <v>18</v>
      </c>
      <c r="AC1128" s="20"/>
    </row>
    <row r="1129" customFormat="false" ht="15.75" hidden="false" customHeight="true" outlineLevel="0" collapsed="false">
      <c r="A1129" s="37" t="s">
        <v>468</v>
      </c>
      <c r="B1129" s="143" t="s">
        <v>221</v>
      </c>
      <c r="C1129" s="39" t="s">
        <v>758</v>
      </c>
      <c r="D1129" s="20" t="s">
        <v>314</v>
      </c>
      <c r="E1129" s="40" t="n">
        <v>5789253</v>
      </c>
      <c r="F1129" s="40" t="n">
        <v>11956373</v>
      </c>
      <c r="G1129" s="41" t="n">
        <v>20</v>
      </c>
      <c r="H1129" s="145" t="s">
        <v>33</v>
      </c>
      <c r="I1129" s="40"/>
      <c r="J1129" s="40" t="n">
        <v>25</v>
      </c>
      <c r="K1129" s="145" t="n">
        <v>0</v>
      </c>
      <c r="L1129" s="139" t="n">
        <v>974</v>
      </c>
      <c r="M1129" s="139" t="n">
        <f aca="false">G1129*0.095</f>
        <v>1.9</v>
      </c>
      <c r="N1129" s="139" t="n">
        <f aca="false">L1129-M1129</f>
        <v>972.1</v>
      </c>
      <c r="O1129" s="40" t="n">
        <v>1</v>
      </c>
      <c r="P1129" s="139" t="n">
        <f aca="false">N1129*O1129</f>
        <v>972.1</v>
      </c>
      <c r="Q1129" s="221" t="n">
        <v>16</v>
      </c>
      <c r="R1129" s="20" t="n">
        <f aca="false">P1129*Q1129</f>
        <v>15553.6</v>
      </c>
      <c r="S1129" s="139" t="n">
        <f aca="false">P1129*3</f>
        <v>2916.3</v>
      </c>
      <c r="T1129" s="139" t="n">
        <f aca="false">P1129*2</f>
        <v>1944.2</v>
      </c>
      <c r="U1129" s="20"/>
      <c r="V1129" s="20" t="n">
        <f aca="false">R1129+S1129+T1129</f>
        <v>20414.1</v>
      </c>
      <c r="W1129" s="20" t="n">
        <f aca="false">V1129-T1129</f>
        <v>18469.9</v>
      </c>
      <c r="X1129" s="43" t="n">
        <f aca="false">V1129-S1129-T1129</f>
        <v>15553.6</v>
      </c>
      <c r="Y1129" s="20" t="s">
        <v>314</v>
      </c>
      <c r="Z1129" s="20" t="s">
        <v>35</v>
      </c>
      <c r="AA1129" s="20" t="s">
        <v>18</v>
      </c>
      <c r="AC1129" s="20"/>
    </row>
    <row r="1130" customFormat="false" ht="15.75" hidden="false" customHeight="true" outlineLevel="0" collapsed="false">
      <c r="A1130" s="37" t="s">
        <v>468</v>
      </c>
      <c r="B1130" s="143" t="s">
        <v>221</v>
      </c>
      <c r="C1130" s="39" t="s">
        <v>759</v>
      </c>
      <c r="D1130" s="20" t="s">
        <v>314</v>
      </c>
      <c r="E1130" s="40" t="n">
        <v>5789254</v>
      </c>
      <c r="F1130" s="40" t="n">
        <v>11956374</v>
      </c>
      <c r="G1130" s="41" t="n">
        <v>7</v>
      </c>
      <c r="H1130" s="145" t="s">
        <v>33</v>
      </c>
      <c r="I1130" s="40"/>
      <c r="J1130" s="40" t="n">
        <v>26.7</v>
      </c>
      <c r="K1130" s="145" t="n">
        <v>0</v>
      </c>
      <c r="L1130" s="139" t="n">
        <v>323</v>
      </c>
      <c r="M1130" s="139" t="n">
        <f aca="false">G1130*0.095</f>
        <v>0.665</v>
      </c>
      <c r="N1130" s="139" t="n">
        <f aca="false">L1130-M1130</f>
        <v>322.335</v>
      </c>
      <c r="O1130" s="40" t="n">
        <v>0.977</v>
      </c>
      <c r="P1130" s="139" t="n">
        <f aca="false">N1130*O1130</f>
        <v>314.921295</v>
      </c>
      <c r="Q1130" s="221" t="n">
        <v>16</v>
      </c>
      <c r="R1130" s="20" t="n">
        <f aca="false">P1130*Q1130</f>
        <v>5038.74072</v>
      </c>
      <c r="S1130" s="139" t="n">
        <f aca="false">P1130*3</f>
        <v>944.763885</v>
      </c>
      <c r="T1130" s="139" t="n">
        <f aca="false">P1130*2</f>
        <v>629.84259</v>
      </c>
      <c r="U1130" s="20"/>
      <c r="V1130" s="20" t="n">
        <f aca="false">R1130+S1130+T1130</f>
        <v>6613.347195</v>
      </c>
      <c r="W1130" s="20" t="n">
        <f aca="false">V1130-T1130</f>
        <v>5983.504605</v>
      </c>
      <c r="X1130" s="43" t="n">
        <f aca="false">V1130-S1130-T1130</f>
        <v>5038.74072</v>
      </c>
      <c r="Y1130" s="20" t="s">
        <v>314</v>
      </c>
      <c r="Z1130" s="20" t="s">
        <v>35</v>
      </c>
      <c r="AA1130" s="20" t="s">
        <v>18</v>
      </c>
      <c r="AC1130" s="20"/>
    </row>
    <row r="1131" customFormat="false" ht="15.75" hidden="false" customHeight="true" outlineLevel="0" collapsed="false">
      <c r="A1131" s="37" t="s">
        <v>468</v>
      </c>
      <c r="B1131" s="143" t="s">
        <v>221</v>
      </c>
      <c r="C1131" s="39" t="s">
        <v>760</v>
      </c>
      <c r="D1131" s="20" t="s">
        <v>314</v>
      </c>
      <c r="E1131" s="40" t="n">
        <v>5789255</v>
      </c>
      <c r="F1131" s="40" t="n">
        <v>11956375</v>
      </c>
      <c r="G1131" s="41" t="n">
        <v>8</v>
      </c>
      <c r="H1131" s="145" t="s">
        <v>33</v>
      </c>
      <c r="I1131" s="40"/>
      <c r="J1131" s="40" t="n">
        <v>25</v>
      </c>
      <c r="K1131" s="145" t="n">
        <v>0</v>
      </c>
      <c r="L1131" s="139" t="n">
        <v>370</v>
      </c>
      <c r="M1131" s="139" t="n">
        <f aca="false">G1131*0.095</f>
        <v>0.76</v>
      </c>
      <c r="N1131" s="139" t="n">
        <f aca="false">L1131-M1131</f>
        <v>369.24</v>
      </c>
      <c r="O1131" s="40" t="n">
        <v>1</v>
      </c>
      <c r="P1131" s="139" t="n">
        <f aca="false">N1131*O1131</f>
        <v>369.24</v>
      </c>
      <c r="Q1131" s="221" t="n">
        <v>16</v>
      </c>
      <c r="R1131" s="20" t="n">
        <f aca="false">P1131*Q1131</f>
        <v>5907.84</v>
      </c>
      <c r="S1131" s="139" t="n">
        <f aca="false">P1131*3</f>
        <v>1107.72</v>
      </c>
      <c r="T1131" s="139" t="n">
        <f aca="false">P1131*2</f>
        <v>738.48</v>
      </c>
      <c r="U1131" s="20"/>
      <c r="V1131" s="20" t="n">
        <f aca="false">R1131+S1131+T1131</f>
        <v>7754.04</v>
      </c>
      <c r="W1131" s="20" t="n">
        <f aca="false">V1131-T1131</f>
        <v>7015.56</v>
      </c>
      <c r="X1131" s="43" t="n">
        <f aca="false">V1131-S1131-T1131</f>
        <v>5907.84</v>
      </c>
      <c r="Y1131" s="20" t="s">
        <v>314</v>
      </c>
      <c r="Z1131" s="20" t="s">
        <v>35</v>
      </c>
      <c r="AA1131" s="20" t="s">
        <v>18</v>
      </c>
      <c r="AC1131" s="20"/>
    </row>
    <row r="1132" customFormat="false" ht="15.75" hidden="false" customHeight="true" outlineLevel="0" collapsed="false">
      <c r="A1132" s="37" t="s">
        <v>468</v>
      </c>
      <c r="B1132" s="143" t="s">
        <v>221</v>
      </c>
      <c r="C1132" s="39" t="s">
        <v>761</v>
      </c>
      <c r="D1132" s="20" t="s">
        <v>314</v>
      </c>
      <c r="E1132" s="40" t="n">
        <v>5789256</v>
      </c>
      <c r="F1132" s="40" t="n">
        <v>11956376</v>
      </c>
      <c r="G1132" s="41" t="n">
        <v>13</v>
      </c>
      <c r="H1132" s="145" t="s">
        <v>33</v>
      </c>
      <c r="I1132" s="40"/>
      <c r="J1132" s="40" t="n">
        <v>25</v>
      </c>
      <c r="K1132" s="145" t="n">
        <v>0</v>
      </c>
      <c r="L1132" s="139" t="n">
        <v>702</v>
      </c>
      <c r="M1132" s="139" t="n">
        <f aca="false">G1132*0.095</f>
        <v>1.235</v>
      </c>
      <c r="N1132" s="139" t="n">
        <f aca="false">L1132-M1132</f>
        <v>700.765</v>
      </c>
      <c r="O1132" s="40" t="n">
        <v>1</v>
      </c>
      <c r="P1132" s="139" t="n">
        <f aca="false">N1132*O1132</f>
        <v>700.765</v>
      </c>
      <c r="Q1132" s="221" t="n">
        <v>16</v>
      </c>
      <c r="R1132" s="20" t="n">
        <f aca="false">P1132*Q1132</f>
        <v>11212.24</v>
      </c>
      <c r="S1132" s="139" t="n">
        <f aca="false">P1132*3</f>
        <v>2102.295</v>
      </c>
      <c r="T1132" s="139" t="n">
        <f aca="false">P1132*2</f>
        <v>1401.53</v>
      </c>
      <c r="U1132" s="20"/>
      <c r="V1132" s="20" t="n">
        <f aca="false">R1132+S1132+T1132</f>
        <v>14716.065</v>
      </c>
      <c r="W1132" s="20" t="n">
        <f aca="false">V1132-T1132</f>
        <v>13314.535</v>
      </c>
      <c r="X1132" s="43" t="n">
        <f aca="false">V1132-S1132-T1132</f>
        <v>11212.24</v>
      </c>
      <c r="Y1132" s="20" t="s">
        <v>314</v>
      </c>
      <c r="Z1132" s="20" t="s">
        <v>35</v>
      </c>
      <c r="AA1132" s="20" t="s">
        <v>18</v>
      </c>
      <c r="AC1132" s="20"/>
    </row>
    <row r="1133" customFormat="false" ht="15.75" hidden="false" customHeight="true" outlineLevel="0" collapsed="false">
      <c r="A1133" s="37" t="s">
        <v>468</v>
      </c>
      <c r="B1133" s="143" t="s">
        <v>221</v>
      </c>
      <c r="C1133" s="39" t="s">
        <v>762</v>
      </c>
      <c r="D1133" s="20" t="s">
        <v>314</v>
      </c>
      <c r="E1133" s="40" t="n">
        <v>5789257</v>
      </c>
      <c r="F1133" s="40" t="n">
        <v>11956377</v>
      </c>
      <c r="G1133" s="41" t="n">
        <v>7</v>
      </c>
      <c r="H1133" s="145" t="s">
        <v>33</v>
      </c>
      <c r="I1133" s="40"/>
      <c r="J1133" s="40" t="n">
        <v>25</v>
      </c>
      <c r="K1133" s="145" t="n">
        <v>0</v>
      </c>
      <c r="L1133" s="139" t="n">
        <v>318</v>
      </c>
      <c r="M1133" s="139" t="n">
        <f aca="false">G1133*0.095</f>
        <v>0.665</v>
      </c>
      <c r="N1133" s="139" t="n">
        <f aca="false">L1133-M1133</f>
        <v>317.335</v>
      </c>
      <c r="O1133" s="40" t="n">
        <v>1</v>
      </c>
      <c r="P1133" s="139" t="n">
        <f aca="false">N1133*O1133</f>
        <v>317.335</v>
      </c>
      <c r="Q1133" s="221" t="n">
        <v>16</v>
      </c>
      <c r="R1133" s="20" t="n">
        <f aca="false">P1133*Q1133</f>
        <v>5077.36</v>
      </c>
      <c r="S1133" s="139" t="n">
        <f aca="false">P1133*3</f>
        <v>952.005</v>
      </c>
      <c r="T1133" s="139" t="n">
        <f aca="false">P1133*2</f>
        <v>634.67</v>
      </c>
      <c r="U1133" s="20"/>
      <c r="V1133" s="20" t="n">
        <f aca="false">R1133+S1133+T1133</f>
        <v>6664.035</v>
      </c>
      <c r="W1133" s="20" t="n">
        <f aca="false">V1133-T1133</f>
        <v>6029.365</v>
      </c>
      <c r="X1133" s="43" t="n">
        <f aca="false">V1133-S1133-T1133</f>
        <v>5077.36</v>
      </c>
      <c r="Y1133" s="20" t="s">
        <v>314</v>
      </c>
      <c r="Z1133" s="20" t="s">
        <v>35</v>
      </c>
      <c r="AA1133" s="20" t="s">
        <v>18</v>
      </c>
      <c r="AC1133" s="20"/>
    </row>
    <row r="1134" customFormat="false" ht="15.75" hidden="false" customHeight="true" outlineLevel="0" collapsed="false">
      <c r="A1134" s="37" t="s">
        <v>468</v>
      </c>
      <c r="B1134" s="143" t="s">
        <v>221</v>
      </c>
      <c r="C1134" s="39" t="s">
        <v>763</v>
      </c>
      <c r="D1134" s="20" t="s">
        <v>314</v>
      </c>
      <c r="E1134" s="40" t="n">
        <v>5789258</v>
      </c>
      <c r="F1134" s="40" t="n">
        <v>11956378</v>
      </c>
      <c r="G1134" s="41" t="n">
        <v>20</v>
      </c>
      <c r="H1134" s="145" t="s">
        <v>33</v>
      </c>
      <c r="I1134" s="40"/>
      <c r="J1134" s="40" t="n">
        <v>25</v>
      </c>
      <c r="K1134" s="145" t="n">
        <v>0</v>
      </c>
      <c r="L1134" s="139" t="n">
        <v>886</v>
      </c>
      <c r="M1134" s="139" t="n">
        <f aca="false">G1134*0.095</f>
        <v>1.9</v>
      </c>
      <c r="N1134" s="139" t="n">
        <f aca="false">L1134-M1134</f>
        <v>884.1</v>
      </c>
      <c r="O1134" s="40" t="n">
        <v>1</v>
      </c>
      <c r="P1134" s="139" t="n">
        <f aca="false">N1134*O1134</f>
        <v>884.1</v>
      </c>
      <c r="Q1134" s="221" t="n">
        <v>16</v>
      </c>
      <c r="R1134" s="20" t="n">
        <f aca="false">P1134*Q1134</f>
        <v>14145.6</v>
      </c>
      <c r="S1134" s="139" t="n">
        <f aca="false">P1134*3</f>
        <v>2652.3</v>
      </c>
      <c r="T1134" s="139" t="n">
        <f aca="false">P1134*2</f>
        <v>1768.2</v>
      </c>
      <c r="U1134" s="20"/>
      <c r="V1134" s="20" t="n">
        <f aca="false">R1134+S1134+T1134</f>
        <v>18566.1</v>
      </c>
      <c r="W1134" s="20" t="n">
        <f aca="false">V1134-T1134</f>
        <v>16797.9</v>
      </c>
      <c r="X1134" s="43" t="n">
        <f aca="false">V1134-S1134-T1134</f>
        <v>14145.6</v>
      </c>
      <c r="Y1134" s="20" t="s">
        <v>314</v>
      </c>
      <c r="Z1134" s="20" t="s">
        <v>35</v>
      </c>
      <c r="AA1134" s="20" t="s">
        <v>18</v>
      </c>
      <c r="AC1134" s="20"/>
    </row>
    <row r="1135" customFormat="false" ht="15.75" hidden="false" customHeight="true" outlineLevel="0" collapsed="false">
      <c r="A1135" s="37" t="s">
        <v>468</v>
      </c>
      <c r="B1135" s="143" t="s">
        <v>221</v>
      </c>
      <c r="C1135" s="39" t="s">
        <v>764</v>
      </c>
      <c r="D1135" s="20" t="s">
        <v>314</v>
      </c>
      <c r="E1135" s="40" t="n">
        <v>5789259</v>
      </c>
      <c r="F1135" s="40" t="n">
        <v>11956379</v>
      </c>
      <c r="G1135" s="41" t="n">
        <v>9</v>
      </c>
      <c r="H1135" s="145" t="s">
        <v>33</v>
      </c>
      <c r="I1135" s="40"/>
      <c r="J1135" s="40" t="n">
        <v>25</v>
      </c>
      <c r="K1135" s="145" t="n">
        <v>0</v>
      </c>
      <c r="L1135" s="139" t="n">
        <v>416</v>
      </c>
      <c r="M1135" s="139" t="n">
        <f aca="false">G1135*0.095</f>
        <v>0.855</v>
      </c>
      <c r="N1135" s="139" t="n">
        <f aca="false">L1135-M1135</f>
        <v>415.145</v>
      </c>
      <c r="O1135" s="40" t="n">
        <v>1</v>
      </c>
      <c r="P1135" s="139" t="n">
        <f aca="false">N1135*O1135</f>
        <v>415.145</v>
      </c>
      <c r="Q1135" s="221" t="n">
        <v>16</v>
      </c>
      <c r="R1135" s="20" t="n">
        <f aca="false">P1135*Q1135</f>
        <v>6642.32</v>
      </c>
      <c r="S1135" s="139" t="n">
        <f aca="false">P1135*3</f>
        <v>1245.435</v>
      </c>
      <c r="T1135" s="139" t="n">
        <f aca="false">P1135*2</f>
        <v>830.29</v>
      </c>
      <c r="U1135" s="20"/>
      <c r="V1135" s="20" t="n">
        <f aca="false">R1135+S1135+T1135</f>
        <v>8718.045</v>
      </c>
      <c r="W1135" s="20" t="n">
        <f aca="false">V1135-T1135</f>
        <v>7887.755</v>
      </c>
      <c r="X1135" s="43" t="n">
        <f aca="false">V1135-S1135-T1135</f>
        <v>6642.32</v>
      </c>
      <c r="Y1135" s="20" t="s">
        <v>314</v>
      </c>
      <c r="Z1135" s="20" t="s">
        <v>35</v>
      </c>
      <c r="AA1135" s="20" t="s">
        <v>18</v>
      </c>
      <c r="AC1135" s="20"/>
    </row>
    <row r="1136" customFormat="false" ht="15.75" hidden="false" customHeight="true" outlineLevel="0" collapsed="false">
      <c r="A1136" s="37" t="s">
        <v>468</v>
      </c>
      <c r="B1136" s="143" t="s">
        <v>221</v>
      </c>
      <c r="C1136" s="39" t="s">
        <v>765</v>
      </c>
      <c r="D1136" s="20" t="s">
        <v>314</v>
      </c>
      <c r="E1136" s="40" t="n">
        <v>5789260</v>
      </c>
      <c r="F1136" s="40" t="n">
        <v>11956380</v>
      </c>
      <c r="G1136" s="41" t="n">
        <v>7</v>
      </c>
      <c r="H1136" s="145" t="s">
        <v>33</v>
      </c>
      <c r="I1136" s="40"/>
      <c r="J1136" s="40" t="n">
        <v>25</v>
      </c>
      <c r="K1136" s="145" t="n">
        <v>0</v>
      </c>
      <c r="L1136" s="139" t="n">
        <v>265</v>
      </c>
      <c r="M1136" s="139" t="n">
        <f aca="false">G1136*0.095</f>
        <v>0.665</v>
      </c>
      <c r="N1136" s="139" t="n">
        <f aca="false">L1136-M1136</f>
        <v>264.335</v>
      </c>
      <c r="O1136" s="40" t="n">
        <v>1</v>
      </c>
      <c r="P1136" s="139" t="n">
        <f aca="false">N1136*O1136</f>
        <v>264.335</v>
      </c>
      <c r="Q1136" s="221" t="n">
        <v>16</v>
      </c>
      <c r="R1136" s="20" t="n">
        <f aca="false">P1136*Q1136</f>
        <v>4229.36</v>
      </c>
      <c r="S1136" s="139" t="n">
        <f aca="false">P1136*3</f>
        <v>793.005</v>
      </c>
      <c r="T1136" s="139" t="n">
        <f aca="false">P1136*2</f>
        <v>528.67</v>
      </c>
      <c r="U1136" s="20"/>
      <c r="V1136" s="20" t="n">
        <f aca="false">R1136+S1136+T1136</f>
        <v>5551.035</v>
      </c>
      <c r="W1136" s="20" t="n">
        <f aca="false">V1136-T1136</f>
        <v>5022.365</v>
      </c>
      <c r="X1136" s="43" t="n">
        <f aca="false">V1136-S1136-T1136</f>
        <v>4229.36</v>
      </c>
      <c r="Y1136" s="20" t="s">
        <v>314</v>
      </c>
      <c r="Z1136" s="20" t="s">
        <v>35</v>
      </c>
      <c r="AA1136" s="20" t="s">
        <v>18</v>
      </c>
      <c r="AC1136" s="20"/>
    </row>
    <row r="1137" customFormat="false" ht="15.75" hidden="true" customHeight="true" outlineLevel="0" collapsed="false">
      <c r="A1137" s="37" t="s">
        <v>468</v>
      </c>
      <c r="B1137" s="143" t="s">
        <v>221</v>
      </c>
      <c r="C1137" s="39" t="s">
        <v>766</v>
      </c>
      <c r="D1137" s="20" t="s">
        <v>314</v>
      </c>
      <c r="E1137" s="40" t="n">
        <v>5789261</v>
      </c>
      <c r="F1137" s="40" t="n">
        <v>11956381</v>
      </c>
      <c r="G1137" s="41" t="n">
        <v>2</v>
      </c>
      <c r="H1137" s="145" t="s">
        <v>122</v>
      </c>
      <c r="I1137" s="40"/>
      <c r="J1137" s="40" t="n">
        <v>14</v>
      </c>
      <c r="K1137" s="145" t="n">
        <v>0</v>
      </c>
      <c r="L1137" s="139" t="n">
        <v>95</v>
      </c>
      <c r="M1137" s="139" t="n">
        <f aca="false">G1137*0.095</f>
        <v>0.19</v>
      </c>
      <c r="N1137" s="139" t="n">
        <f aca="false">L1137-M1137</f>
        <v>94.81</v>
      </c>
      <c r="O1137" s="40" t="n">
        <v>1</v>
      </c>
      <c r="P1137" s="139" t="n">
        <f aca="false">N1137*O1137</f>
        <v>94.81</v>
      </c>
      <c r="Q1137" s="221" t="n">
        <v>19</v>
      </c>
      <c r="R1137" s="20" t="n">
        <f aca="false">P1137*Q1137</f>
        <v>1801.39</v>
      </c>
      <c r="S1137" s="139" t="n">
        <f aca="false">P1137*4</f>
        <v>379.24</v>
      </c>
      <c r="T1137" s="139" t="n">
        <f aca="false">P1137*2</f>
        <v>189.62</v>
      </c>
      <c r="U1137" s="20"/>
      <c r="V1137" s="20" t="n">
        <f aca="false">R1137+S1137+T1137</f>
        <v>2370.25</v>
      </c>
      <c r="W1137" s="20" t="n">
        <f aca="false">V1137-T1137</f>
        <v>2180.63</v>
      </c>
      <c r="X1137" s="43" t="n">
        <f aca="false">V1137-S1137-T1137</f>
        <v>1801.39</v>
      </c>
      <c r="Y1137" s="20" t="s">
        <v>314</v>
      </c>
      <c r="Z1137" s="20" t="s">
        <v>35</v>
      </c>
      <c r="AA1137" s="20" t="s">
        <v>18</v>
      </c>
      <c r="AC1137" s="20"/>
    </row>
    <row r="1138" customFormat="false" ht="15.75" hidden="false" customHeight="true" outlineLevel="0" collapsed="false">
      <c r="A1138" s="37" t="s">
        <v>468</v>
      </c>
      <c r="B1138" s="143" t="s">
        <v>221</v>
      </c>
      <c r="C1138" s="39" t="s">
        <v>767</v>
      </c>
      <c r="D1138" s="20" t="s">
        <v>314</v>
      </c>
      <c r="E1138" s="40" t="n">
        <v>5789262</v>
      </c>
      <c r="F1138" s="40" t="n">
        <v>11956382</v>
      </c>
      <c r="G1138" s="41" t="n">
        <v>20</v>
      </c>
      <c r="H1138" s="145" t="s">
        <v>33</v>
      </c>
      <c r="I1138" s="40"/>
      <c r="J1138" s="40" t="n">
        <v>25</v>
      </c>
      <c r="K1138" s="145" t="n">
        <v>0</v>
      </c>
      <c r="L1138" s="139" t="n">
        <v>991</v>
      </c>
      <c r="M1138" s="139" t="n">
        <f aca="false">G1138*0.095</f>
        <v>1.9</v>
      </c>
      <c r="N1138" s="139" t="n">
        <f aca="false">L1138-M1138</f>
        <v>989.1</v>
      </c>
      <c r="O1138" s="40" t="n">
        <v>1</v>
      </c>
      <c r="P1138" s="139" t="n">
        <f aca="false">N1138*O1138</f>
        <v>989.1</v>
      </c>
      <c r="Q1138" s="221" t="n">
        <v>16</v>
      </c>
      <c r="R1138" s="20" t="n">
        <f aca="false">P1138*Q1138</f>
        <v>15825.6</v>
      </c>
      <c r="S1138" s="139" t="n">
        <f aca="false">P1138*3</f>
        <v>2967.3</v>
      </c>
      <c r="T1138" s="139" t="n">
        <f aca="false">P1138*2</f>
        <v>1978.2</v>
      </c>
      <c r="U1138" s="20"/>
      <c r="V1138" s="20" t="n">
        <f aca="false">R1138+S1138+T1138</f>
        <v>20771.1</v>
      </c>
      <c r="W1138" s="20" t="n">
        <f aca="false">V1138-T1138</f>
        <v>18792.9</v>
      </c>
      <c r="X1138" s="43" t="n">
        <f aca="false">V1138-S1138-T1138</f>
        <v>15825.6</v>
      </c>
      <c r="Y1138" s="20" t="s">
        <v>314</v>
      </c>
      <c r="Z1138" s="20" t="s">
        <v>35</v>
      </c>
      <c r="AA1138" s="20" t="s">
        <v>18</v>
      </c>
      <c r="AC1138" s="20"/>
    </row>
    <row r="1139" customFormat="false" ht="15.75" hidden="false" customHeight="true" outlineLevel="0" collapsed="false">
      <c r="A1139" s="37" t="s">
        <v>468</v>
      </c>
      <c r="B1139" s="143" t="s">
        <v>221</v>
      </c>
      <c r="C1139" s="39" t="s">
        <v>768</v>
      </c>
      <c r="D1139" s="20" t="s">
        <v>314</v>
      </c>
      <c r="E1139" s="40" t="n">
        <v>5789263</v>
      </c>
      <c r="F1139" s="40" t="n">
        <v>11956383</v>
      </c>
      <c r="G1139" s="41" t="n">
        <v>10</v>
      </c>
      <c r="H1139" s="145" t="s">
        <v>33</v>
      </c>
      <c r="I1139" s="40"/>
      <c r="J1139" s="40" t="n">
        <v>25</v>
      </c>
      <c r="K1139" s="145" t="n">
        <v>0</v>
      </c>
      <c r="L1139" s="139" t="n">
        <v>490</v>
      </c>
      <c r="M1139" s="139" t="n">
        <f aca="false">G1139*0.095</f>
        <v>0.95</v>
      </c>
      <c r="N1139" s="139" t="n">
        <f aca="false">L1139-M1139</f>
        <v>489.05</v>
      </c>
      <c r="O1139" s="40" t="n">
        <v>1</v>
      </c>
      <c r="P1139" s="139" t="n">
        <f aca="false">N1139*O1139</f>
        <v>489.05</v>
      </c>
      <c r="Q1139" s="221" t="n">
        <v>16</v>
      </c>
      <c r="R1139" s="20" t="n">
        <f aca="false">P1139*Q1139</f>
        <v>7824.8</v>
      </c>
      <c r="S1139" s="139" t="n">
        <f aca="false">P1139*3</f>
        <v>1467.15</v>
      </c>
      <c r="T1139" s="139" t="n">
        <f aca="false">P1139*2</f>
        <v>978.1</v>
      </c>
      <c r="U1139" s="20"/>
      <c r="V1139" s="20" t="n">
        <f aca="false">R1139+S1139+T1139</f>
        <v>10270.05</v>
      </c>
      <c r="W1139" s="20" t="n">
        <f aca="false">V1139-T1139</f>
        <v>9291.95</v>
      </c>
      <c r="X1139" s="43" t="n">
        <f aca="false">V1139-S1139-T1139</f>
        <v>7824.8</v>
      </c>
      <c r="Y1139" s="20" t="s">
        <v>314</v>
      </c>
      <c r="Z1139" s="20" t="s">
        <v>35</v>
      </c>
      <c r="AA1139" s="20" t="s">
        <v>18</v>
      </c>
      <c r="AC1139" s="20"/>
    </row>
    <row r="1140" customFormat="false" ht="15.75" hidden="false" customHeight="true" outlineLevel="0" collapsed="false">
      <c r="A1140" s="37" t="s">
        <v>468</v>
      </c>
      <c r="B1140" s="143" t="s">
        <v>221</v>
      </c>
      <c r="C1140" s="39" t="s">
        <v>769</v>
      </c>
      <c r="D1140" s="20" t="s">
        <v>314</v>
      </c>
      <c r="E1140" s="40" t="n">
        <v>5789264</v>
      </c>
      <c r="F1140" s="40" t="n">
        <v>11956384</v>
      </c>
      <c r="G1140" s="41" t="n">
        <v>20</v>
      </c>
      <c r="H1140" s="145" t="s">
        <v>33</v>
      </c>
      <c r="I1140" s="40"/>
      <c r="J1140" s="40" t="n">
        <v>25</v>
      </c>
      <c r="K1140" s="145" t="n">
        <v>0</v>
      </c>
      <c r="L1140" s="139" t="n">
        <v>981</v>
      </c>
      <c r="M1140" s="139" t="n">
        <f aca="false">G1140*0.095</f>
        <v>1.9</v>
      </c>
      <c r="N1140" s="139" t="n">
        <f aca="false">L1140-M1140</f>
        <v>979.1</v>
      </c>
      <c r="O1140" s="40" t="n">
        <v>1</v>
      </c>
      <c r="P1140" s="139" t="n">
        <f aca="false">N1140*O1140</f>
        <v>979.1</v>
      </c>
      <c r="Q1140" s="221" t="n">
        <v>16</v>
      </c>
      <c r="R1140" s="20" t="n">
        <f aca="false">P1140*Q1140</f>
        <v>15665.6</v>
      </c>
      <c r="S1140" s="139" t="n">
        <f aca="false">P1140*3</f>
        <v>2937.3</v>
      </c>
      <c r="T1140" s="139" t="n">
        <f aca="false">P1140*2</f>
        <v>1958.2</v>
      </c>
      <c r="U1140" s="20"/>
      <c r="V1140" s="20" t="n">
        <f aca="false">R1140+S1140+T1140</f>
        <v>20561.1</v>
      </c>
      <c r="W1140" s="20" t="n">
        <f aca="false">V1140-T1140</f>
        <v>18602.9</v>
      </c>
      <c r="X1140" s="43" t="n">
        <f aca="false">V1140-S1140-T1140</f>
        <v>15665.6</v>
      </c>
      <c r="Y1140" s="20" t="s">
        <v>314</v>
      </c>
      <c r="Z1140" s="20" t="s">
        <v>35</v>
      </c>
      <c r="AA1140" s="20" t="s">
        <v>18</v>
      </c>
      <c r="AC1140" s="20"/>
    </row>
    <row r="1141" customFormat="false" ht="15.75" hidden="false" customHeight="true" outlineLevel="0" collapsed="false">
      <c r="A1141" s="37" t="s">
        <v>468</v>
      </c>
      <c r="B1141" s="143" t="s">
        <v>221</v>
      </c>
      <c r="C1141" s="39" t="s">
        <v>770</v>
      </c>
      <c r="D1141" s="20" t="s">
        <v>314</v>
      </c>
      <c r="E1141" s="40" t="n">
        <v>5789265</v>
      </c>
      <c r="F1141" s="40" t="n">
        <v>11956385</v>
      </c>
      <c r="G1141" s="41" t="n">
        <v>20</v>
      </c>
      <c r="H1141" s="145" t="s">
        <v>33</v>
      </c>
      <c r="I1141" s="40"/>
      <c r="J1141" s="40" t="n">
        <v>25</v>
      </c>
      <c r="K1141" s="145" t="n">
        <v>0</v>
      </c>
      <c r="L1141" s="139" t="n">
        <v>983</v>
      </c>
      <c r="M1141" s="139" t="n">
        <f aca="false">G1141*0.095</f>
        <v>1.9</v>
      </c>
      <c r="N1141" s="139" t="n">
        <f aca="false">L1141-M1141</f>
        <v>981.1</v>
      </c>
      <c r="O1141" s="40" t="n">
        <v>1</v>
      </c>
      <c r="P1141" s="139" t="n">
        <f aca="false">N1141*O1141</f>
        <v>981.1</v>
      </c>
      <c r="Q1141" s="221" t="n">
        <v>16</v>
      </c>
      <c r="R1141" s="20" t="n">
        <f aca="false">P1141*Q1141</f>
        <v>15697.6</v>
      </c>
      <c r="S1141" s="139" t="n">
        <f aca="false">P1141*3</f>
        <v>2943.3</v>
      </c>
      <c r="T1141" s="139" t="n">
        <f aca="false">P1141*2</f>
        <v>1962.2</v>
      </c>
      <c r="U1141" s="20"/>
      <c r="V1141" s="20" t="n">
        <f aca="false">R1141+S1141+T1141</f>
        <v>20603.1</v>
      </c>
      <c r="W1141" s="20" t="n">
        <f aca="false">V1141-T1141</f>
        <v>18640.9</v>
      </c>
      <c r="X1141" s="43" t="n">
        <f aca="false">V1141-S1141-T1141</f>
        <v>15697.6</v>
      </c>
      <c r="Y1141" s="20" t="s">
        <v>314</v>
      </c>
      <c r="Z1141" s="20" t="s">
        <v>35</v>
      </c>
      <c r="AA1141" s="20" t="s">
        <v>18</v>
      </c>
      <c r="AC1141" s="20"/>
    </row>
    <row r="1142" customFormat="false" ht="15.75" hidden="false" customHeight="true" outlineLevel="0" collapsed="false">
      <c r="A1142" s="37" t="s">
        <v>468</v>
      </c>
      <c r="B1142" s="143" t="s">
        <v>221</v>
      </c>
      <c r="C1142" s="39" t="s">
        <v>771</v>
      </c>
      <c r="D1142" s="20" t="s">
        <v>314</v>
      </c>
      <c r="E1142" s="40" t="n">
        <v>5789266</v>
      </c>
      <c r="F1142" s="40" t="n">
        <v>11956386</v>
      </c>
      <c r="G1142" s="41" t="n">
        <v>20</v>
      </c>
      <c r="H1142" s="145" t="s">
        <v>33</v>
      </c>
      <c r="I1142" s="40"/>
      <c r="J1142" s="40" t="n">
        <v>25</v>
      </c>
      <c r="K1142" s="145" t="n">
        <v>0</v>
      </c>
      <c r="L1142" s="139" t="n">
        <v>881</v>
      </c>
      <c r="M1142" s="139" t="n">
        <f aca="false">G1142*0.095</f>
        <v>1.9</v>
      </c>
      <c r="N1142" s="139" t="n">
        <f aca="false">L1142-M1142</f>
        <v>879.1</v>
      </c>
      <c r="O1142" s="40" t="n">
        <v>1</v>
      </c>
      <c r="P1142" s="139" t="n">
        <f aca="false">N1142*O1142</f>
        <v>879.1</v>
      </c>
      <c r="Q1142" s="221" t="n">
        <v>16</v>
      </c>
      <c r="R1142" s="20" t="n">
        <f aca="false">P1142*Q1142</f>
        <v>14065.6</v>
      </c>
      <c r="S1142" s="139" t="n">
        <f aca="false">P1142*3</f>
        <v>2637.3</v>
      </c>
      <c r="T1142" s="139" t="n">
        <f aca="false">P1142*2</f>
        <v>1758.2</v>
      </c>
      <c r="U1142" s="20"/>
      <c r="V1142" s="20" t="n">
        <f aca="false">R1142+S1142+T1142</f>
        <v>18461.1</v>
      </c>
      <c r="W1142" s="20" t="n">
        <f aca="false">V1142-T1142</f>
        <v>16702.9</v>
      </c>
      <c r="X1142" s="43" t="n">
        <f aca="false">V1142-S1142-T1142</f>
        <v>14065.6</v>
      </c>
      <c r="Y1142" s="20" t="s">
        <v>314</v>
      </c>
      <c r="Z1142" s="20" t="s">
        <v>35</v>
      </c>
      <c r="AA1142" s="20" t="s">
        <v>18</v>
      </c>
      <c r="AC1142" s="20"/>
    </row>
    <row r="1143" customFormat="false" ht="15.75" hidden="false" customHeight="true" outlineLevel="0" collapsed="false">
      <c r="A1143" s="37" t="s">
        <v>468</v>
      </c>
      <c r="B1143" s="143" t="s">
        <v>221</v>
      </c>
      <c r="C1143" s="39" t="s">
        <v>772</v>
      </c>
      <c r="D1143" s="20" t="s">
        <v>314</v>
      </c>
      <c r="E1143" s="40" t="n">
        <v>5789267</v>
      </c>
      <c r="F1143" s="40" t="n">
        <v>11956387</v>
      </c>
      <c r="G1143" s="41" t="n">
        <v>9</v>
      </c>
      <c r="H1143" s="145" t="s">
        <v>33</v>
      </c>
      <c r="I1143" s="40"/>
      <c r="J1143" s="40" t="n">
        <v>25</v>
      </c>
      <c r="K1143" s="145" t="n">
        <v>0</v>
      </c>
      <c r="L1143" s="139" t="n">
        <v>415</v>
      </c>
      <c r="M1143" s="139" t="n">
        <f aca="false">G1143*0.095</f>
        <v>0.855</v>
      </c>
      <c r="N1143" s="139" t="n">
        <f aca="false">L1143-M1143</f>
        <v>414.145</v>
      </c>
      <c r="O1143" s="40" t="n">
        <v>1</v>
      </c>
      <c r="P1143" s="139" t="n">
        <f aca="false">N1143*O1143</f>
        <v>414.145</v>
      </c>
      <c r="Q1143" s="221" t="n">
        <v>16</v>
      </c>
      <c r="R1143" s="20" t="n">
        <f aca="false">P1143*Q1143</f>
        <v>6626.32</v>
      </c>
      <c r="S1143" s="139" t="n">
        <f aca="false">P1143*3</f>
        <v>1242.435</v>
      </c>
      <c r="T1143" s="139" t="n">
        <f aca="false">P1143*2</f>
        <v>828.29</v>
      </c>
      <c r="U1143" s="20"/>
      <c r="V1143" s="20" t="n">
        <f aca="false">R1143+S1143+T1143</f>
        <v>8697.045</v>
      </c>
      <c r="W1143" s="20" t="n">
        <f aca="false">V1143-T1143</f>
        <v>7868.755</v>
      </c>
      <c r="X1143" s="43" t="n">
        <f aca="false">V1143-S1143-T1143</f>
        <v>6626.32</v>
      </c>
      <c r="Y1143" s="20" t="s">
        <v>314</v>
      </c>
      <c r="Z1143" s="20" t="s">
        <v>35</v>
      </c>
      <c r="AA1143" s="20" t="s">
        <v>18</v>
      </c>
      <c r="AC1143" s="20"/>
    </row>
    <row r="1144" customFormat="false" ht="15.75" hidden="false" customHeight="true" outlineLevel="0" collapsed="false">
      <c r="A1144" s="37" t="s">
        <v>468</v>
      </c>
      <c r="B1144" s="143" t="s">
        <v>221</v>
      </c>
      <c r="C1144" s="39" t="s">
        <v>773</v>
      </c>
      <c r="D1144" s="20" t="s">
        <v>314</v>
      </c>
      <c r="E1144" s="40" t="n">
        <v>5789268</v>
      </c>
      <c r="F1144" s="40" t="n">
        <v>11956388</v>
      </c>
      <c r="G1144" s="41" t="n">
        <v>15</v>
      </c>
      <c r="H1144" s="145" t="s">
        <v>33</v>
      </c>
      <c r="I1144" s="40"/>
      <c r="J1144" s="40" t="n">
        <v>25</v>
      </c>
      <c r="K1144" s="145" t="n">
        <v>0</v>
      </c>
      <c r="L1144" s="139" t="n">
        <v>647</v>
      </c>
      <c r="M1144" s="139" t="n">
        <f aca="false">G1144*0.095</f>
        <v>1.425</v>
      </c>
      <c r="N1144" s="139" t="n">
        <f aca="false">L1144-M1144</f>
        <v>645.575</v>
      </c>
      <c r="O1144" s="40" t="n">
        <v>1</v>
      </c>
      <c r="P1144" s="139" t="n">
        <f aca="false">N1144*O1144</f>
        <v>645.575</v>
      </c>
      <c r="Q1144" s="221" t="n">
        <v>16</v>
      </c>
      <c r="R1144" s="20" t="n">
        <f aca="false">P1144*Q1144</f>
        <v>10329.2</v>
      </c>
      <c r="S1144" s="139" t="n">
        <f aca="false">P1144*3</f>
        <v>1936.725</v>
      </c>
      <c r="T1144" s="139" t="n">
        <f aca="false">P1144*2</f>
        <v>1291.15</v>
      </c>
      <c r="U1144" s="20"/>
      <c r="V1144" s="20" t="n">
        <f aca="false">R1144+S1144+T1144</f>
        <v>13557.075</v>
      </c>
      <c r="W1144" s="20" t="n">
        <f aca="false">V1144-T1144</f>
        <v>12265.925</v>
      </c>
      <c r="X1144" s="43" t="n">
        <f aca="false">V1144-S1144-T1144</f>
        <v>10329.2</v>
      </c>
      <c r="Y1144" s="20" t="s">
        <v>314</v>
      </c>
      <c r="Z1144" s="20" t="s">
        <v>35</v>
      </c>
      <c r="AA1144" s="20" t="s">
        <v>18</v>
      </c>
      <c r="AC1144" s="20"/>
    </row>
    <row r="1145" customFormat="false" ht="15.75" hidden="false" customHeight="true" outlineLevel="0" collapsed="false">
      <c r="A1145" s="37" t="s">
        <v>468</v>
      </c>
      <c r="B1145" s="143" t="s">
        <v>221</v>
      </c>
      <c r="C1145" s="39" t="s">
        <v>774</v>
      </c>
      <c r="D1145" s="20" t="s">
        <v>314</v>
      </c>
      <c r="E1145" s="40" t="n">
        <v>5789269</v>
      </c>
      <c r="F1145" s="40" t="n">
        <v>11956389</v>
      </c>
      <c r="G1145" s="41" t="n">
        <v>20</v>
      </c>
      <c r="H1145" s="145" t="s">
        <v>33</v>
      </c>
      <c r="I1145" s="40"/>
      <c r="J1145" s="40" t="n">
        <v>25</v>
      </c>
      <c r="K1145" s="145" t="n">
        <v>0</v>
      </c>
      <c r="L1145" s="139" t="n">
        <v>1004</v>
      </c>
      <c r="M1145" s="139" t="n">
        <f aca="false">G1145*0.095</f>
        <v>1.9</v>
      </c>
      <c r="N1145" s="139" t="n">
        <f aca="false">L1145-M1145</f>
        <v>1002.1</v>
      </c>
      <c r="O1145" s="40" t="n">
        <v>1</v>
      </c>
      <c r="P1145" s="139" t="n">
        <f aca="false">N1145*O1145</f>
        <v>1002.1</v>
      </c>
      <c r="Q1145" s="221" t="n">
        <v>16</v>
      </c>
      <c r="R1145" s="20" t="n">
        <f aca="false">P1145*Q1145</f>
        <v>16033.6</v>
      </c>
      <c r="S1145" s="139" t="n">
        <f aca="false">P1145*3</f>
        <v>3006.3</v>
      </c>
      <c r="T1145" s="139" t="n">
        <v>2000</v>
      </c>
      <c r="U1145" s="20"/>
      <c r="V1145" s="20" t="n">
        <f aca="false">R1145+S1145+T1145</f>
        <v>21039.9</v>
      </c>
      <c r="W1145" s="20" t="n">
        <f aca="false">V1145-T1145</f>
        <v>19039.9</v>
      </c>
      <c r="X1145" s="43" t="n">
        <f aca="false">V1145-S1145-T1145</f>
        <v>16033.6</v>
      </c>
      <c r="Y1145" s="20" t="s">
        <v>314</v>
      </c>
      <c r="Z1145" s="20" t="s">
        <v>35</v>
      </c>
      <c r="AA1145" s="20" t="s">
        <v>18</v>
      </c>
      <c r="AC1145" s="20"/>
    </row>
    <row r="1146" customFormat="false" ht="15.75" hidden="false" customHeight="true" outlineLevel="0" collapsed="false">
      <c r="A1146" s="37" t="s">
        <v>468</v>
      </c>
      <c r="B1146" s="143" t="s">
        <v>221</v>
      </c>
      <c r="C1146" s="39" t="s">
        <v>775</v>
      </c>
      <c r="D1146" s="20" t="s">
        <v>314</v>
      </c>
      <c r="E1146" s="40" t="n">
        <v>5789270</v>
      </c>
      <c r="F1146" s="40" t="n">
        <v>11956391</v>
      </c>
      <c r="G1146" s="41" t="n">
        <v>20</v>
      </c>
      <c r="H1146" s="145" t="s">
        <v>33</v>
      </c>
      <c r="I1146" s="40"/>
      <c r="J1146" s="40" t="n">
        <v>28</v>
      </c>
      <c r="K1146" s="145" t="n">
        <v>0</v>
      </c>
      <c r="L1146" s="139" t="n">
        <v>881</v>
      </c>
      <c r="M1146" s="139" t="n">
        <f aca="false">G1146*0.095</f>
        <v>1.9</v>
      </c>
      <c r="N1146" s="139" t="n">
        <f aca="false">L1146-M1146</f>
        <v>879.1</v>
      </c>
      <c r="O1146" s="40" t="n">
        <v>0.96</v>
      </c>
      <c r="P1146" s="139" t="n">
        <f aca="false">N1146*O1146</f>
        <v>843.936</v>
      </c>
      <c r="Q1146" s="221" t="n">
        <v>16</v>
      </c>
      <c r="R1146" s="20" t="n">
        <f aca="false">P1146*Q1146</f>
        <v>13502.976</v>
      </c>
      <c r="S1146" s="139" t="n">
        <f aca="false">P1146*3</f>
        <v>2531.808</v>
      </c>
      <c r="T1146" s="139" t="n">
        <f aca="false">P1146*2</f>
        <v>1687.872</v>
      </c>
      <c r="U1146" s="20"/>
      <c r="V1146" s="20" t="n">
        <f aca="false">R1146+S1146+T1146</f>
        <v>17722.656</v>
      </c>
      <c r="W1146" s="20" t="n">
        <f aca="false">V1146-T1146</f>
        <v>16034.784</v>
      </c>
      <c r="X1146" s="43" t="n">
        <f aca="false">V1146-S1146-T1146</f>
        <v>13502.976</v>
      </c>
      <c r="Y1146" s="20" t="s">
        <v>314</v>
      </c>
      <c r="Z1146" s="20" t="s">
        <v>35</v>
      </c>
      <c r="AA1146" s="20" t="s">
        <v>18</v>
      </c>
      <c r="AC1146" s="20"/>
    </row>
    <row r="1147" customFormat="false" ht="15.75" hidden="true" customHeight="true" outlineLevel="0" collapsed="false">
      <c r="A1147" s="37" t="s">
        <v>468</v>
      </c>
      <c r="B1147" s="143" t="s">
        <v>221</v>
      </c>
      <c r="C1147" s="39" t="s">
        <v>776</v>
      </c>
      <c r="D1147" s="20" t="s">
        <v>314</v>
      </c>
      <c r="E1147" s="40" t="n">
        <v>5789271</v>
      </c>
      <c r="F1147" s="40" t="n">
        <v>11956390</v>
      </c>
      <c r="G1147" s="41" t="n">
        <v>6</v>
      </c>
      <c r="H1147" s="145" t="s">
        <v>122</v>
      </c>
      <c r="I1147" s="40"/>
      <c r="J1147" s="40" t="n">
        <v>14</v>
      </c>
      <c r="K1147" s="145" t="n">
        <v>0</v>
      </c>
      <c r="L1147" s="139" t="n">
        <v>221</v>
      </c>
      <c r="M1147" s="139" t="n">
        <f aca="false">G1147*0.095</f>
        <v>0.57</v>
      </c>
      <c r="N1147" s="139" t="n">
        <f aca="false">L1147-M1147</f>
        <v>220.43</v>
      </c>
      <c r="O1147" s="40" t="n">
        <v>1</v>
      </c>
      <c r="P1147" s="139" t="n">
        <f aca="false">N1147*O1147</f>
        <v>220.43</v>
      </c>
      <c r="Q1147" s="221" t="n">
        <v>19</v>
      </c>
      <c r="R1147" s="20" t="n">
        <f aca="false">P1147*Q1147</f>
        <v>4188.17</v>
      </c>
      <c r="S1147" s="139" t="n">
        <f aca="false">P1147*4</f>
        <v>881.72</v>
      </c>
      <c r="T1147" s="139" t="n">
        <f aca="false">P1147*2</f>
        <v>440.86</v>
      </c>
      <c r="U1147" s="20"/>
      <c r="V1147" s="20" t="n">
        <f aca="false">R1147+S1147+T1147</f>
        <v>5510.75</v>
      </c>
      <c r="W1147" s="20" t="n">
        <f aca="false">V1147-T1147</f>
        <v>5069.89</v>
      </c>
      <c r="X1147" s="43" t="n">
        <f aca="false">V1147-S1147-T1147</f>
        <v>4188.17</v>
      </c>
      <c r="Y1147" s="20" t="s">
        <v>314</v>
      </c>
      <c r="Z1147" s="20" t="s">
        <v>35</v>
      </c>
      <c r="AA1147" s="20" t="s">
        <v>18</v>
      </c>
      <c r="AC1147" s="20"/>
    </row>
    <row r="1148" customFormat="false" ht="15.75" hidden="false" customHeight="true" outlineLevel="0" collapsed="false">
      <c r="A1148" s="37" t="s">
        <v>468</v>
      </c>
      <c r="B1148" s="143" t="s">
        <v>221</v>
      </c>
      <c r="C1148" s="39" t="s">
        <v>777</v>
      </c>
      <c r="D1148" s="20" t="s">
        <v>314</v>
      </c>
      <c r="E1148" s="40" t="n">
        <v>5789272</v>
      </c>
      <c r="F1148" s="40" t="n">
        <v>11956394</v>
      </c>
      <c r="G1148" s="41" t="n">
        <v>15</v>
      </c>
      <c r="H1148" s="145" t="s">
        <v>33</v>
      </c>
      <c r="I1148" s="40"/>
      <c r="J1148" s="40" t="n">
        <v>25</v>
      </c>
      <c r="K1148" s="145" t="n">
        <v>0</v>
      </c>
      <c r="L1148" s="139" t="n">
        <v>701</v>
      </c>
      <c r="M1148" s="139" t="n">
        <f aca="false">G1148*0.095</f>
        <v>1.425</v>
      </c>
      <c r="N1148" s="139" t="n">
        <f aca="false">L1148-M1148</f>
        <v>699.575</v>
      </c>
      <c r="O1148" s="40" t="n">
        <v>1</v>
      </c>
      <c r="P1148" s="139" t="n">
        <f aca="false">N1148*O1148</f>
        <v>699.575</v>
      </c>
      <c r="Q1148" s="221" t="n">
        <v>16</v>
      </c>
      <c r="R1148" s="20" t="n">
        <f aca="false">P1148*Q1148</f>
        <v>11193.2</v>
      </c>
      <c r="S1148" s="139" t="n">
        <f aca="false">P1148*3</f>
        <v>2098.725</v>
      </c>
      <c r="T1148" s="139" t="n">
        <f aca="false">P1148*2</f>
        <v>1399.15</v>
      </c>
      <c r="U1148" s="20"/>
      <c r="V1148" s="20" t="n">
        <f aca="false">R1148+S1148+T1148</f>
        <v>14691.075</v>
      </c>
      <c r="W1148" s="20" t="n">
        <f aca="false">V1148-T1148</f>
        <v>13291.925</v>
      </c>
      <c r="X1148" s="43" t="n">
        <f aca="false">V1148-S1148-T1148</f>
        <v>11193.2</v>
      </c>
      <c r="Y1148" s="20" t="s">
        <v>314</v>
      </c>
      <c r="Z1148" s="20" t="s">
        <v>35</v>
      </c>
      <c r="AA1148" s="20" t="s">
        <v>18</v>
      </c>
      <c r="AC1148" s="20"/>
    </row>
    <row r="1149" customFormat="false" ht="15.75" hidden="false" customHeight="true" outlineLevel="0" collapsed="false">
      <c r="A1149" s="37" t="s">
        <v>468</v>
      </c>
      <c r="B1149" s="143" t="s">
        <v>221</v>
      </c>
      <c r="C1149" s="39" t="s">
        <v>778</v>
      </c>
      <c r="D1149" s="20" t="s">
        <v>314</v>
      </c>
      <c r="E1149" s="40" t="n">
        <v>5789273</v>
      </c>
      <c r="F1149" s="40" t="n">
        <v>11956392</v>
      </c>
      <c r="G1149" s="41" t="n">
        <v>10</v>
      </c>
      <c r="H1149" s="145" t="s">
        <v>33</v>
      </c>
      <c r="I1149" s="40"/>
      <c r="J1149" s="40" t="n">
        <v>25</v>
      </c>
      <c r="K1149" s="145" t="n">
        <v>0</v>
      </c>
      <c r="L1149" s="139" t="n">
        <v>449</v>
      </c>
      <c r="M1149" s="139" t="n">
        <f aca="false">G1149*0.095</f>
        <v>0.95</v>
      </c>
      <c r="N1149" s="139" t="n">
        <f aca="false">L1149-M1149</f>
        <v>448.05</v>
      </c>
      <c r="O1149" s="40" t="n">
        <v>1</v>
      </c>
      <c r="P1149" s="139" t="n">
        <f aca="false">N1149*O1149</f>
        <v>448.05</v>
      </c>
      <c r="Q1149" s="221" t="n">
        <v>16</v>
      </c>
      <c r="R1149" s="20" t="n">
        <f aca="false">P1149*Q1149</f>
        <v>7168.8</v>
      </c>
      <c r="S1149" s="139" t="n">
        <f aca="false">P1149*3</f>
        <v>1344.15</v>
      </c>
      <c r="T1149" s="139" t="n">
        <f aca="false">P1149*2</f>
        <v>896.1</v>
      </c>
      <c r="U1149" s="20"/>
      <c r="V1149" s="20" t="n">
        <f aca="false">R1149+S1149+T1149</f>
        <v>9409.05</v>
      </c>
      <c r="W1149" s="20" t="n">
        <f aca="false">V1149-T1149</f>
        <v>8512.95</v>
      </c>
      <c r="X1149" s="43" t="n">
        <f aca="false">V1149-S1149-T1149</f>
        <v>7168.8</v>
      </c>
      <c r="Y1149" s="20" t="s">
        <v>314</v>
      </c>
      <c r="Z1149" s="20" t="s">
        <v>35</v>
      </c>
      <c r="AA1149" s="20" t="s">
        <v>18</v>
      </c>
      <c r="AC1149" s="20"/>
    </row>
    <row r="1150" customFormat="false" ht="15.75" hidden="false" customHeight="true" outlineLevel="0" collapsed="false">
      <c r="A1150" s="37" t="s">
        <v>468</v>
      </c>
      <c r="B1150" s="143" t="s">
        <v>221</v>
      </c>
      <c r="C1150" s="39" t="s">
        <v>779</v>
      </c>
      <c r="D1150" s="20" t="s">
        <v>314</v>
      </c>
      <c r="E1150" s="40" t="n">
        <v>5789274</v>
      </c>
      <c r="F1150" s="40" t="n">
        <v>11956393</v>
      </c>
      <c r="G1150" s="41" t="n">
        <v>20</v>
      </c>
      <c r="H1150" s="145" t="s">
        <v>33</v>
      </c>
      <c r="I1150" s="40"/>
      <c r="J1150" s="40" t="n">
        <v>25</v>
      </c>
      <c r="K1150" s="145" t="n">
        <v>0</v>
      </c>
      <c r="L1150" s="139" t="n">
        <v>913</v>
      </c>
      <c r="M1150" s="139" t="n">
        <f aca="false">G1150*0.095</f>
        <v>1.9</v>
      </c>
      <c r="N1150" s="139" t="n">
        <f aca="false">L1150-M1150</f>
        <v>911.1</v>
      </c>
      <c r="O1150" s="40" t="n">
        <v>1</v>
      </c>
      <c r="P1150" s="139" t="n">
        <f aca="false">N1150*O1150</f>
        <v>911.1</v>
      </c>
      <c r="Q1150" s="221" t="n">
        <v>16</v>
      </c>
      <c r="R1150" s="20" t="n">
        <f aca="false">P1150*Q1150</f>
        <v>14577.6</v>
      </c>
      <c r="S1150" s="139" t="n">
        <f aca="false">P1150*3</f>
        <v>2733.3</v>
      </c>
      <c r="T1150" s="139" t="n">
        <f aca="false">P1150*2</f>
        <v>1822.2</v>
      </c>
      <c r="U1150" s="20"/>
      <c r="V1150" s="20" t="n">
        <f aca="false">R1150+S1150+T1150</f>
        <v>19133.1</v>
      </c>
      <c r="W1150" s="20" t="n">
        <f aca="false">V1150-T1150</f>
        <v>17310.9</v>
      </c>
      <c r="X1150" s="43" t="n">
        <f aca="false">V1150-S1150-T1150</f>
        <v>14577.6</v>
      </c>
      <c r="Y1150" s="20" t="s">
        <v>314</v>
      </c>
      <c r="Z1150" s="20" t="s">
        <v>35</v>
      </c>
      <c r="AA1150" s="20" t="s">
        <v>18</v>
      </c>
      <c r="AC1150" s="20"/>
    </row>
    <row r="1151" customFormat="false" ht="15.75" hidden="false" customHeight="true" outlineLevel="0" collapsed="false">
      <c r="A1151" s="37" t="s">
        <v>468</v>
      </c>
      <c r="B1151" s="143" t="s">
        <v>221</v>
      </c>
      <c r="C1151" s="39" t="s">
        <v>780</v>
      </c>
      <c r="D1151" s="20" t="s">
        <v>314</v>
      </c>
      <c r="E1151" s="40" t="n">
        <v>5789275</v>
      </c>
      <c r="F1151" s="40" t="n">
        <v>11956399</v>
      </c>
      <c r="G1151" s="41" t="n">
        <v>14</v>
      </c>
      <c r="H1151" s="145" t="s">
        <v>33</v>
      </c>
      <c r="I1151" s="40"/>
      <c r="J1151" s="40" t="n">
        <v>25</v>
      </c>
      <c r="K1151" s="145" t="n">
        <v>0</v>
      </c>
      <c r="L1151" s="139" t="n">
        <v>538</v>
      </c>
      <c r="M1151" s="139" t="n">
        <f aca="false">G1151*0.095</f>
        <v>1.33</v>
      </c>
      <c r="N1151" s="139" t="n">
        <f aca="false">L1151-M1151</f>
        <v>536.67</v>
      </c>
      <c r="O1151" s="40" t="n">
        <v>1</v>
      </c>
      <c r="P1151" s="139" t="n">
        <f aca="false">N1151*O1151</f>
        <v>536.67</v>
      </c>
      <c r="Q1151" s="221" t="n">
        <v>16</v>
      </c>
      <c r="R1151" s="20" t="n">
        <f aca="false">P1151*Q1151</f>
        <v>8586.72</v>
      </c>
      <c r="S1151" s="139" t="n">
        <f aca="false">P1151*3</f>
        <v>1610.01</v>
      </c>
      <c r="T1151" s="139" t="n">
        <f aca="false">P1151*2</f>
        <v>1073.34</v>
      </c>
      <c r="U1151" s="20"/>
      <c r="V1151" s="20" t="n">
        <f aca="false">R1151+S1151+T1151</f>
        <v>11270.07</v>
      </c>
      <c r="W1151" s="20" t="n">
        <f aca="false">V1151-T1151</f>
        <v>10196.73</v>
      </c>
      <c r="X1151" s="43" t="n">
        <f aca="false">V1151-S1151-T1151</f>
        <v>8586.72</v>
      </c>
      <c r="Y1151" s="20" t="s">
        <v>314</v>
      </c>
      <c r="Z1151" s="20" t="s">
        <v>35</v>
      </c>
      <c r="AA1151" s="20" t="s">
        <v>18</v>
      </c>
      <c r="AC1151" s="20"/>
    </row>
    <row r="1152" customFormat="false" ht="15.75" hidden="false" customHeight="true" outlineLevel="0" collapsed="false">
      <c r="A1152" s="37" t="s">
        <v>468</v>
      </c>
      <c r="B1152" s="143" t="s">
        <v>221</v>
      </c>
      <c r="C1152" s="39" t="s">
        <v>781</v>
      </c>
      <c r="D1152" s="20" t="s">
        <v>314</v>
      </c>
      <c r="E1152" s="40" t="n">
        <v>5789276</v>
      </c>
      <c r="F1152" s="40" t="n">
        <v>11956400</v>
      </c>
      <c r="G1152" s="41" t="n">
        <v>20</v>
      </c>
      <c r="H1152" s="145" t="s">
        <v>33</v>
      </c>
      <c r="I1152" s="40"/>
      <c r="J1152" s="40" t="n">
        <v>25</v>
      </c>
      <c r="K1152" s="145" t="n">
        <v>0</v>
      </c>
      <c r="L1152" s="139" t="n">
        <v>772</v>
      </c>
      <c r="M1152" s="139" t="n">
        <f aca="false">G1152*0.095</f>
        <v>1.9</v>
      </c>
      <c r="N1152" s="139" t="n">
        <f aca="false">L1152-M1152</f>
        <v>770.1</v>
      </c>
      <c r="O1152" s="40" t="n">
        <v>1</v>
      </c>
      <c r="P1152" s="139" t="n">
        <f aca="false">N1152*O1152</f>
        <v>770.1</v>
      </c>
      <c r="Q1152" s="221" t="n">
        <v>16</v>
      </c>
      <c r="R1152" s="20" t="n">
        <f aca="false">P1152*Q1152</f>
        <v>12321.6</v>
      </c>
      <c r="S1152" s="139" t="n">
        <f aca="false">P1152*3</f>
        <v>2310.3</v>
      </c>
      <c r="T1152" s="139" t="n">
        <f aca="false">P1152*2</f>
        <v>1540.2</v>
      </c>
      <c r="U1152" s="20"/>
      <c r="V1152" s="20" t="n">
        <f aca="false">R1152+S1152+T1152</f>
        <v>16172.1</v>
      </c>
      <c r="W1152" s="20" t="n">
        <f aca="false">V1152-T1152</f>
        <v>14631.9</v>
      </c>
      <c r="X1152" s="43" t="n">
        <f aca="false">V1152-S1152-T1152</f>
        <v>12321.6</v>
      </c>
      <c r="Y1152" s="20" t="s">
        <v>314</v>
      </c>
      <c r="Z1152" s="20" t="s">
        <v>35</v>
      </c>
      <c r="AA1152" s="20" t="s">
        <v>18</v>
      </c>
      <c r="AC1152" s="20"/>
    </row>
    <row r="1153" customFormat="false" ht="15.75" hidden="false" customHeight="true" outlineLevel="0" collapsed="false">
      <c r="A1153" s="37" t="s">
        <v>468</v>
      </c>
      <c r="B1153" s="143" t="s">
        <v>221</v>
      </c>
      <c r="C1153" s="39" t="s">
        <v>782</v>
      </c>
      <c r="D1153" s="20" t="s">
        <v>314</v>
      </c>
      <c r="E1153" s="40" t="n">
        <v>5789277</v>
      </c>
      <c r="F1153" s="40" t="n">
        <v>11956395</v>
      </c>
      <c r="G1153" s="41" t="n">
        <v>15</v>
      </c>
      <c r="H1153" s="145" t="s">
        <v>33</v>
      </c>
      <c r="I1153" s="40"/>
      <c r="J1153" s="40" t="n">
        <v>25</v>
      </c>
      <c r="K1153" s="145" t="n">
        <v>0</v>
      </c>
      <c r="L1153" s="139" t="n">
        <v>605</v>
      </c>
      <c r="M1153" s="139" t="n">
        <f aca="false">G1153*0.095</f>
        <v>1.425</v>
      </c>
      <c r="N1153" s="139" t="n">
        <f aca="false">L1153-M1153</f>
        <v>603.575</v>
      </c>
      <c r="O1153" s="40" t="n">
        <v>1</v>
      </c>
      <c r="P1153" s="139" t="n">
        <f aca="false">N1153*O1153</f>
        <v>603.575</v>
      </c>
      <c r="Q1153" s="221" t="n">
        <v>16</v>
      </c>
      <c r="R1153" s="20" t="n">
        <f aca="false">P1153*Q1153</f>
        <v>9657.2</v>
      </c>
      <c r="S1153" s="139" t="n">
        <f aca="false">P1153*3</f>
        <v>1810.725</v>
      </c>
      <c r="T1153" s="139" t="n">
        <f aca="false">P1153*2</f>
        <v>1207.15</v>
      </c>
      <c r="U1153" s="20"/>
      <c r="V1153" s="20" t="n">
        <f aca="false">R1153+S1153+T1153</f>
        <v>12675.075</v>
      </c>
      <c r="W1153" s="20" t="n">
        <f aca="false">V1153-T1153</f>
        <v>11467.925</v>
      </c>
      <c r="X1153" s="43" t="n">
        <f aca="false">V1153-S1153-T1153</f>
        <v>9657.2</v>
      </c>
      <c r="Y1153" s="20" t="s">
        <v>314</v>
      </c>
      <c r="Z1153" s="20" t="s">
        <v>35</v>
      </c>
      <c r="AA1153" s="20" t="s">
        <v>18</v>
      </c>
      <c r="AC1153" s="20"/>
    </row>
    <row r="1154" customFormat="false" ht="15.75" hidden="false" customHeight="true" outlineLevel="0" collapsed="false">
      <c r="A1154" s="37" t="s">
        <v>468</v>
      </c>
      <c r="B1154" s="143" t="s">
        <v>221</v>
      </c>
      <c r="C1154" s="39" t="s">
        <v>783</v>
      </c>
      <c r="D1154" s="20" t="s">
        <v>314</v>
      </c>
      <c r="E1154" s="40" t="n">
        <v>5789278</v>
      </c>
      <c r="F1154" s="40" t="n">
        <v>8742001</v>
      </c>
      <c r="G1154" s="41" t="n">
        <v>6</v>
      </c>
      <c r="H1154" s="145" t="s">
        <v>33</v>
      </c>
      <c r="I1154" s="40"/>
      <c r="J1154" s="40" t="n">
        <v>25</v>
      </c>
      <c r="K1154" s="145" t="n">
        <v>0</v>
      </c>
      <c r="L1154" s="139" t="n">
        <v>262</v>
      </c>
      <c r="M1154" s="139" t="n">
        <f aca="false">G1154*0.095</f>
        <v>0.57</v>
      </c>
      <c r="N1154" s="139" t="n">
        <f aca="false">L1154-M1154</f>
        <v>261.43</v>
      </c>
      <c r="O1154" s="40" t="n">
        <v>1</v>
      </c>
      <c r="P1154" s="139" t="n">
        <f aca="false">N1154*O1154</f>
        <v>261.43</v>
      </c>
      <c r="Q1154" s="221" t="n">
        <v>16</v>
      </c>
      <c r="R1154" s="20" t="n">
        <f aca="false">P1154*Q1154</f>
        <v>4182.88</v>
      </c>
      <c r="S1154" s="139" t="n">
        <f aca="false">P1154*3</f>
        <v>784.29</v>
      </c>
      <c r="T1154" s="139" t="n">
        <f aca="false">P1154*2</f>
        <v>522.86</v>
      </c>
      <c r="U1154" s="20"/>
      <c r="V1154" s="20" t="n">
        <f aca="false">R1154+S1154+T1154</f>
        <v>5490.03</v>
      </c>
      <c r="W1154" s="20" t="n">
        <f aca="false">V1154-T1154</f>
        <v>4967.17</v>
      </c>
      <c r="X1154" s="43" t="n">
        <f aca="false">V1154-S1154-T1154</f>
        <v>4182.88</v>
      </c>
      <c r="Y1154" s="20" t="s">
        <v>314</v>
      </c>
      <c r="Z1154" s="20" t="s">
        <v>35</v>
      </c>
      <c r="AA1154" s="20" t="s">
        <v>18</v>
      </c>
      <c r="AC1154" s="20"/>
    </row>
    <row r="1155" customFormat="false" ht="15.75" hidden="false" customHeight="true" outlineLevel="0" collapsed="false">
      <c r="A1155" s="37" t="s">
        <v>468</v>
      </c>
      <c r="B1155" s="143" t="s">
        <v>221</v>
      </c>
      <c r="C1155" s="39" t="s">
        <v>784</v>
      </c>
      <c r="D1155" s="20" t="s">
        <v>314</v>
      </c>
      <c r="E1155" s="40" t="n">
        <v>5789279</v>
      </c>
      <c r="F1155" s="40" t="n">
        <v>11956398</v>
      </c>
      <c r="G1155" s="41" t="n">
        <v>12</v>
      </c>
      <c r="H1155" s="145" t="s">
        <v>33</v>
      </c>
      <c r="I1155" s="40"/>
      <c r="J1155" s="40" t="n">
        <v>25</v>
      </c>
      <c r="K1155" s="145" t="n">
        <v>0</v>
      </c>
      <c r="L1155" s="139" t="n">
        <v>455</v>
      </c>
      <c r="M1155" s="139" t="n">
        <f aca="false">G1155*0.095</f>
        <v>1.14</v>
      </c>
      <c r="N1155" s="139" t="n">
        <f aca="false">L1155-M1155</f>
        <v>453.86</v>
      </c>
      <c r="O1155" s="40" t="n">
        <v>1</v>
      </c>
      <c r="P1155" s="139" t="n">
        <f aca="false">N1155*O1155</f>
        <v>453.86</v>
      </c>
      <c r="Q1155" s="221" t="n">
        <v>16</v>
      </c>
      <c r="R1155" s="20" t="n">
        <f aca="false">P1155*Q1155</f>
        <v>7261.76</v>
      </c>
      <c r="S1155" s="139" t="n">
        <f aca="false">P1155*3</f>
        <v>1361.58</v>
      </c>
      <c r="T1155" s="139" t="n">
        <f aca="false">P1155*2</f>
        <v>907.72</v>
      </c>
      <c r="U1155" s="20"/>
      <c r="V1155" s="20" t="n">
        <f aca="false">R1155+S1155+T1155</f>
        <v>9531.06</v>
      </c>
      <c r="W1155" s="20" t="n">
        <f aca="false">V1155-T1155</f>
        <v>8623.34</v>
      </c>
      <c r="X1155" s="43" t="n">
        <f aca="false">V1155-S1155-T1155</f>
        <v>7261.76</v>
      </c>
      <c r="Y1155" s="20" t="s">
        <v>314</v>
      </c>
      <c r="Z1155" s="20" t="s">
        <v>35</v>
      </c>
      <c r="AA1155" s="20" t="s">
        <v>18</v>
      </c>
      <c r="AC1155" s="20"/>
    </row>
    <row r="1156" customFormat="false" ht="15.75" hidden="false" customHeight="true" outlineLevel="0" collapsed="false">
      <c r="A1156" s="37" t="s">
        <v>468</v>
      </c>
      <c r="B1156" s="143" t="s">
        <v>221</v>
      </c>
      <c r="C1156" s="39" t="s">
        <v>785</v>
      </c>
      <c r="D1156" s="20" t="s">
        <v>314</v>
      </c>
      <c r="E1156" s="40" t="n">
        <v>5789280</v>
      </c>
      <c r="F1156" s="40" t="n">
        <v>11956397</v>
      </c>
      <c r="G1156" s="41" t="n">
        <v>15</v>
      </c>
      <c r="H1156" s="145" t="s">
        <v>33</v>
      </c>
      <c r="I1156" s="40"/>
      <c r="J1156" s="40" t="n">
        <v>25</v>
      </c>
      <c r="K1156" s="145" t="n">
        <v>0</v>
      </c>
      <c r="L1156" s="139" t="n">
        <v>581</v>
      </c>
      <c r="M1156" s="139" t="n">
        <f aca="false">G1156*0.095</f>
        <v>1.425</v>
      </c>
      <c r="N1156" s="139" t="n">
        <f aca="false">L1156-M1156</f>
        <v>579.575</v>
      </c>
      <c r="O1156" s="40" t="n">
        <v>1</v>
      </c>
      <c r="P1156" s="139" t="n">
        <f aca="false">N1156*O1156</f>
        <v>579.575</v>
      </c>
      <c r="Q1156" s="221" t="n">
        <v>16</v>
      </c>
      <c r="R1156" s="20" t="n">
        <f aca="false">P1156*Q1156</f>
        <v>9273.2</v>
      </c>
      <c r="S1156" s="139" t="n">
        <f aca="false">P1156*3</f>
        <v>1738.725</v>
      </c>
      <c r="T1156" s="139" t="n">
        <f aca="false">P1156*2</f>
        <v>1159.15</v>
      </c>
      <c r="U1156" s="20"/>
      <c r="V1156" s="20" t="n">
        <f aca="false">R1156+S1156+T1156</f>
        <v>12171.075</v>
      </c>
      <c r="W1156" s="20" t="n">
        <f aca="false">V1156-T1156</f>
        <v>11011.925</v>
      </c>
      <c r="X1156" s="43" t="n">
        <f aca="false">V1156-S1156-T1156</f>
        <v>9273.2</v>
      </c>
      <c r="Y1156" s="20" t="s">
        <v>314</v>
      </c>
      <c r="Z1156" s="20" t="s">
        <v>35</v>
      </c>
      <c r="AA1156" s="20" t="s">
        <v>18</v>
      </c>
      <c r="AC1156" s="20"/>
    </row>
    <row r="1157" customFormat="false" ht="15.75" hidden="false" customHeight="true" outlineLevel="0" collapsed="false">
      <c r="A1157" s="37" t="s">
        <v>468</v>
      </c>
      <c r="B1157" s="143" t="s">
        <v>221</v>
      </c>
      <c r="C1157" s="39" t="s">
        <v>786</v>
      </c>
      <c r="D1157" s="20" t="s">
        <v>314</v>
      </c>
      <c r="E1157" s="40" t="n">
        <v>5789281</v>
      </c>
      <c r="F1157" s="40" t="n">
        <v>11956396</v>
      </c>
      <c r="G1157" s="41" t="n">
        <v>20</v>
      </c>
      <c r="H1157" s="145" t="s">
        <v>33</v>
      </c>
      <c r="I1157" s="40"/>
      <c r="J1157" s="40" t="n">
        <v>25</v>
      </c>
      <c r="K1157" s="145" t="n">
        <v>0</v>
      </c>
      <c r="L1157" s="139" t="n">
        <v>809</v>
      </c>
      <c r="M1157" s="139" t="n">
        <f aca="false">G1157*0.095</f>
        <v>1.9</v>
      </c>
      <c r="N1157" s="139" t="n">
        <f aca="false">L1157-M1157</f>
        <v>807.1</v>
      </c>
      <c r="O1157" s="40" t="n">
        <v>1</v>
      </c>
      <c r="P1157" s="139" t="n">
        <f aca="false">N1157*O1157</f>
        <v>807.1</v>
      </c>
      <c r="Q1157" s="221" t="n">
        <v>16</v>
      </c>
      <c r="R1157" s="20" t="n">
        <f aca="false">P1157*Q1157</f>
        <v>12913.6</v>
      </c>
      <c r="S1157" s="139" t="n">
        <f aca="false">P1157*3</f>
        <v>2421.3</v>
      </c>
      <c r="T1157" s="139" t="n">
        <f aca="false">P1157*2</f>
        <v>1614.2</v>
      </c>
      <c r="U1157" s="20"/>
      <c r="V1157" s="20" t="n">
        <f aca="false">R1157+S1157+T1157</f>
        <v>16949.1</v>
      </c>
      <c r="W1157" s="20" t="n">
        <f aca="false">V1157-T1157</f>
        <v>15334.9</v>
      </c>
      <c r="X1157" s="43" t="n">
        <f aca="false">V1157-S1157-T1157</f>
        <v>12913.6</v>
      </c>
      <c r="Y1157" s="20" t="s">
        <v>314</v>
      </c>
      <c r="Z1157" s="20" t="s">
        <v>35</v>
      </c>
      <c r="AA1157" s="20" t="s">
        <v>18</v>
      </c>
      <c r="AC1157" s="20"/>
    </row>
    <row r="1158" customFormat="false" ht="15.75" hidden="true" customHeight="true" outlineLevel="0" collapsed="false">
      <c r="A1158" s="37" t="s">
        <v>468</v>
      </c>
      <c r="B1158" s="143" t="s">
        <v>222</v>
      </c>
      <c r="C1158" s="39" t="s">
        <v>787</v>
      </c>
      <c r="D1158" s="20" t="s">
        <v>314</v>
      </c>
      <c r="E1158" s="40" t="n">
        <v>5789282</v>
      </c>
      <c r="F1158" s="40" t="n">
        <v>8742008</v>
      </c>
      <c r="G1158" s="41" t="n">
        <v>19</v>
      </c>
      <c r="H1158" s="145" t="s">
        <v>122</v>
      </c>
      <c r="I1158" s="40"/>
      <c r="J1158" s="40" t="n">
        <v>14</v>
      </c>
      <c r="K1158" s="145" t="n">
        <v>0</v>
      </c>
      <c r="L1158" s="139" t="n">
        <v>813</v>
      </c>
      <c r="M1158" s="139" t="n">
        <f aca="false">G1158*0.095</f>
        <v>1.805</v>
      </c>
      <c r="N1158" s="139" t="n">
        <f aca="false">L1158-M1158</f>
        <v>811.195</v>
      </c>
      <c r="O1158" s="40" t="n">
        <v>1</v>
      </c>
      <c r="P1158" s="139" t="n">
        <f aca="false">N1158*O1158</f>
        <v>811.195</v>
      </c>
      <c r="Q1158" s="221" t="n">
        <v>19</v>
      </c>
      <c r="R1158" s="20" t="n">
        <f aca="false">P1158*Q1158</f>
        <v>15412.705</v>
      </c>
      <c r="S1158" s="139" t="n">
        <f aca="false">P1158*4</f>
        <v>3244.78</v>
      </c>
      <c r="T1158" s="139" t="n">
        <f aca="false">P1158*2</f>
        <v>1622.39</v>
      </c>
      <c r="U1158" s="20"/>
      <c r="V1158" s="20" t="n">
        <f aca="false">R1158+S1158+T1158</f>
        <v>20279.875</v>
      </c>
      <c r="W1158" s="20" t="n">
        <f aca="false">V1158-T1158</f>
        <v>18657.485</v>
      </c>
      <c r="X1158" s="43" t="n">
        <f aca="false">V1158-S1158-T1158</f>
        <v>15412.705</v>
      </c>
      <c r="Y1158" s="20" t="s">
        <v>314</v>
      </c>
      <c r="Z1158" s="20" t="s">
        <v>35</v>
      </c>
      <c r="AA1158" s="20" t="s">
        <v>18</v>
      </c>
      <c r="AC1158" s="20"/>
    </row>
    <row r="1159" customFormat="false" ht="15.75" hidden="false" customHeight="true" outlineLevel="0" collapsed="false">
      <c r="A1159" s="37" t="s">
        <v>468</v>
      </c>
      <c r="B1159" s="143" t="s">
        <v>222</v>
      </c>
      <c r="C1159" s="39" t="s">
        <v>788</v>
      </c>
      <c r="D1159" s="20" t="s">
        <v>314</v>
      </c>
      <c r="E1159" s="40" t="n">
        <v>5789283</v>
      </c>
      <c r="F1159" s="40" t="n">
        <v>8742002</v>
      </c>
      <c r="G1159" s="41" t="n">
        <v>20</v>
      </c>
      <c r="H1159" s="145" t="s">
        <v>33</v>
      </c>
      <c r="I1159" s="40"/>
      <c r="J1159" s="40" t="n">
        <v>25</v>
      </c>
      <c r="K1159" s="145" t="n">
        <v>0</v>
      </c>
      <c r="L1159" s="139" t="n">
        <v>873</v>
      </c>
      <c r="M1159" s="139" t="n">
        <f aca="false">G1159*0.095</f>
        <v>1.9</v>
      </c>
      <c r="N1159" s="139" t="n">
        <f aca="false">L1159-M1159</f>
        <v>871.1</v>
      </c>
      <c r="O1159" s="40" t="n">
        <v>1</v>
      </c>
      <c r="P1159" s="139" t="n">
        <f aca="false">N1159*O1159</f>
        <v>871.1</v>
      </c>
      <c r="Q1159" s="221" t="n">
        <v>16</v>
      </c>
      <c r="R1159" s="20" t="n">
        <f aca="false">P1159*Q1159</f>
        <v>13937.6</v>
      </c>
      <c r="S1159" s="139" t="n">
        <f aca="false">P1159*3</f>
        <v>2613.3</v>
      </c>
      <c r="T1159" s="139" t="n">
        <f aca="false">P1159*2</f>
        <v>1742.2</v>
      </c>
      <c r="U1159" s="20"/>
      <c r="V1159" s="20" t="n">
        <f aca="false">R1159+S1159+T1159</f>
        <v>18293.1</v>
      </c>
      <c r="W1159" s="20" t="n">
        <f aca="false">V1159-T1159</f>
        <v>16550.9</v>
      </c>
      <c r="X1159" s="43" t="n">
        <f aca="false">V1159-S1159-T1159</f>
        <v>13937.6</v>
      </c>
      <c r="Y1159" s="20" t="s">
        <v>314</v>
      </c>
      <c r="Z1159" s="20" t="s">
        <v>35</v>
      </c>
      <c r="AA1159" s="20" t="s">
        <v>18</v>
      </c>
      <c r="AC1159" s="20"/>
    </row>
    <row r="1160" customFormat="false" ht="15.75" hidden="false" customHeight="true" outlineLevel="0" collapsed="false">
      <c r="A1160" s="37" t="s">
        <v>468</v>
      </c>
      <c r="B1160" s="143" t="s">
        <v>222</v>
      </c>
      <c r="C1160" s="39" t="s">
        <v>789</v>
      </c>
      <c r="D1160" s="20" t="s">
        <v>314</v>
      </c>
      <c r="E1160" s="40" t="n">
        <v>5789284</v>
      </c>
      <c r="F1160" s="40" t="n">
        <v>8742003</v>
      </c>
      <c r="G1160" s="41" t="n">
        <v>20</v>
      </c>
      <c r="H1160" s="145" t="s">
        <v>33</v>
      </c>
      <c r="I1160" s="40"/>
      <c r="J1160" s="40" t="n">
        <v>25</v>
      </c>
      <c r="K1160" s="145" t="n">
        <v>0</v>
      </c>
      <c r="L1160" s="139" t="n">
        <v>848</v>
      </c>
      <c r="M1160" s="139" t="n">
        <f aca="false">G1160*0.095</f>
        <v>1.9</v>
      </c>
      <c r="N1160" s="139" t="n">
        <f aca="false">L1160-M1160</f>
        <v>846.1</v>
      </c>
      <c r="O1160" s="40" t="n">
        <v>1</v>
      </c>
      <c r="P1160" s="139" t="n">
        <f aca="false">N1160*O1160</f>
        <v>846.1</v>
      </c>
      <c r="Q1160" s="221" t="n">
        <v>16</v>
      </c>
      <c r="R1160" s="20" t="n">
        <f aca="false">P1160*Q1160</f>
        <v>13537.6</v>
      </c>
      <c r="S1160" s="139" t="n">
        <f aca="false">P1160*3</f>
        <v>2538.3</v>
      </c>
      <c r="T1160" s="139" t="n">
        <f aca="false">P1160*2</f>
        <v>1692.2</v>
      </c>
      <c r="U1160" s="20"/>
      <c r="V1160" s="20" t="n">
        <f aca="false">R1160+S1160+T1160</f>
        <v>17768.1</v>
      </c>
      <c r="W1160" s="20" t="n">
        <f aca="false">V1160-T1160</f>
        <v>16075.9</v>
      </c>
      <c r="X1160" s="43" t="n">
        <f aca="false">V1160-S1160-T1160</f>
        <v>13537.6</v>
      </c>
      <c r="Y1160" s="20" t="s">
        <v>314</v>
      </c>
      <c r="Z1160" s="20" t="s">
        <v>35</v>
      </c>
      <c r="AA1160" s="20" t="s">
        <v>18</v>
      </c>
      <c r="AC1160" s="20"/>
    </row>
    <row r="1161" customFormat="false" ht="15.75" hidden="false" customHeight="true" outlineLevel="0" collapsed="false">
      <c r="A1161" s="37" t="s">
        <v>468</v>
      </c>
      <c r="B1161" s="143" t="s">
        <v>222</v>
      </c>
      <c r="C1161" s="39" t="s">
        <v>790</v>
      </c>
      <c r="D1161" s="20" t="s">
        <v>314</v>
      </c>
      <c r="E1161" s="40" t="n">
        <v>5789285</v>
      </c>
      <c r="F1161" s="40" t="n">
        <v>8742004</v>
      </c>
      <c r="G1161" s="41" t="n">
        <v>20</v>
      </c>
      <c r="H1161" s="145" t="s">
        <v>33</v>
      </c>
      <c r="I1161" s="40"/>
      <c r="J1161" s="40" t="n">
        <v>25</v>
      </c>
      <c r="K1161" s="145" t="n">
        <v>0</v>
      </c>
      <c r="L1161" s="139" t="n">
        <v>840</v>
      </c>
      <c r="M1161" s="139" t="n">
        <f aca="false">G1161*0.095</f>
        <v>1.9</v>
      </c>
      <c r="N1161" s="139" t="n">
        <f aca="false">L1161-M1161</f>
        <v>838.1</v>
      </c>
      <c r="O1161" s="40" t="n">
        <v>1</v>
      </c>
      <c r="P1161" s="139" t="n">
        <f aca="false">N1161*O1161</f>
        <v>838.1</v>
      </c>
      <c r="Q1161" s="221" t="n">
        <v>16</v>
      </c>
      <c r="R1161" s="20" t="n">
        <f aca="false">P1161*Q1161</f>
        <v>13409.6</v>
      </c>
      <c r="S1161" s="139" t="n">
        <f aca="false">P1161*3</f>
        <v>2514.3</v>
      </c>
      <c r="T1161" s="139" t="n">
        <f aca="false">P1161*2</f>
        <v>1676.2</v>
      </c>
      <c r="U1161" s="20"/>
      <c r="V1161" s="20" t="n">
        <f aca="false">R1161+S1161+T1161</f>
        <v>17600.1</v>
      </c>
      <c r="W1161" s="20" t="n">
        <f aca="false">V1161-T1161</f>
        <v>15923.9</v>
      </c>
      <c r="X1161" s="43" t="n">
        <f aca="false">V1161-S1161-T1161</f>
        <v>13409.6</v>
      </c>
      <c r="Y1161" s="20" t="s">
        <v>314</v>
      </c>
      <c r="Z1161" s="20" t="s">
        <v>35</v>
      </c>
      <c r="AA1161" s="20" t="s">
        <v>18</v>
      </c>
      <c r="AC1161" s="20"/>
    </row>
    <row r="1162" customFormat="false" ht="15.75" hidden="true" customHeight="true" outlineLevel="0" collapsed="false">
      <c r="A1162" s="37" t="s">
        <v>468</v>
      </c>
      <c r="B1162" s="143" t="s">
        <v>222</v>
      </c>
      <c r="C1162" s="39" t="s">
        <v>419</v>
      </c>
      <c r="E1162" s="40" t="n">
        <v>5789286</v>
      </c>
      <c r="F1162" s="40"/>
      <c r="G1162" s="151" t="n">
        <v>0</v>
      </c>
      <c r="H1162" s="40"/>
      <c r="I1162" s="40"/>
      <c r="J1162" s="151" t="n">
        <v>0</v>
      </c>
      <c r="K1162" s="145" t="n">
        <v>0</v>
      </c>
      <c r="L1162" s="139"/>
      <c r="M1162" s="139" t="n">
        <f aca="false">G1162*0.095</f>
        <v>0</v>
      </c>
      <c r="N1162" s="139" t="n">
        <f aca="false">L1162-M1162</f>
        <v>0</v>
      </c>
      <c r="O1162" s="40"/>
      <c r="P1162" s="139" t="n">
        <f aca="false">N1162*O1162</f>
        <v>0</v>
      </c>
      <c r="Q1162" s="221"/>
      <c r="R1162" s="20" t="n">
        <f aca="false">P1162*Q1162</f>
        <v>0</v>
      </c>
      <c r="S1162" s="139" t="n">
        <f aca="false">P1162*3</f>
        <v>0</v>
      </c>
      <c r="T1162" s="139" t="n">
        <f aca="false">P1162*2</f>
        <v>0</v>
      </c>
      <c r="U1162" s="20"/>
      <c r="V1162" s="20" t="n">
        <f aca="false">R1162+S1162+T1162</f>
        <v>0</v>
      </c>
      <c r="W1162" s="20" t="n">
        <f aca="false">V1162-T1162</f>
        <v>0</v>
      </c>
      <c r="X1162" s="43" t="n">
        <f aca="false">V1162-S1162-T1162</f>
        <v>0</v>
      </c>
      <c r="AC1162" s="20"/>
    </row>
    <row r="1163" customFormat="false" ht="15.75" hidden="true" customHeight="true" outlineLevel="0" collapsed="false">
      <c r="A1163" s="37" t="s">
        <v>150</v>
      </c>
      <c r="B1163" s="143" t="s">
        <v>222</v>
      </c>
      <c r="C1163" s="39" t="s">
        <v>791</v>
      </c>
      <c r="D1163" s="20" t="s">
        <v>312</v>
      </c>
      <c r="E1163" s="40" t="n">
        <v>5788928</v>
      </c>
      <c r="F1163" s="40" t="n">
        <v>9984096</v>
      </c>
      <c r="G1163" s="41" t="n">
        <v>20</v>
      </c>
      <c r="H1163" s="145" t="s">
        <v>122</v>
      </c>
      <c r="I1163" s="40"/>
      <c r="J1163" s="40" t="n">
        <v>14</v>
      </c>
      <c r="K1163" s="145" t="n">
        <v>0</v>
      </c>
      <c r="L1163" s="139" t="n">
        <v>950</v>
      </c>
      <c r="M1163" s="139" t="n">
        <f aca="false">G1163*0.095</f>
        <v>1.9</v>
      </c>
      <c r="N1163" s="139" t="n">
        <f aca="false">L1163-M1163</f>
        <v>948.1</v>
      </c>
      <c r="O1163" s="40" t="n">
        <v>1</v>
      </c>
      <c r="P1163" s="139" t="n">
        <f aca="false">N1163*O1163</f>
        <v>948.1</v>
      </c>
      <c r="Q1163" s="221" t="n">
        <v>19</v>
      </c>
      <c r="R1163" s="20" t="n">
        <f aca="false">P1163*Q1163</f>
        <v>18013.9</v>
      </c>
      <c r="S1163" s="139" t="n">
        <f aca="false">P1163*4</f>
        <v>3792.4</v>
      </c>
      <c r="T1163" s="139" t="n">
        <f aca="false">P1163*2</f>
        <v>1896.2</v>
      </c>
      <c r="U1163" s="20"/>
      <c r="V1163" s="20" t="n">
        <f aca="false">R1163+S1163+T1163</f>
        <v>23702.5</v>
      </c>
      <c r="W1163" s="20" t="n">
        <f aca="false">V1163-T1163</f>
        <v>21806.3</v>
      </c>
      <c r="X1163" s="43" t="n">
        <f aca="false">V1163-S1163-T1163</f>
        <v>18013.9</v>
      </c>
      <c r="Y1163" s="20" t="s">
        <v>312</v>
      </c>
      <c r="Z1163" s="20" t="s">
        <v>35</v>
      </c>
      <c r="AA1163" s="20" t="s">
        <v>18</v>
      </c>
      <c r="AC1163" s="20"/>
    </row>
    <row r="1164" customFormat="false" ht="15.75" hidden="false" customHeight="true" outlineLevel="0" collapsed="false">
      <c r="A1164" s="37" t="s">
        <v>150</v>
      </c>
      <c r="B1164" s="143" t="s">
        <v>222</v>
      </c>
      <c r="C1164" s="39" t="s">
        <v>792</v>
      </c>
      <c r="D1164" s="20" t="s">
        <v>314</v>
      </c>
      <c r="E1164" s="40" t="n">
        <v>5788929</v>
      </c>
      <c r="F1164" s="40" t="n">
        <v>8742009</v>
      </c>
      <c r="G1164" s="41" t="n">
        <v>11</v>
      </c>
      <c r="H1164" s="145" t="s">
        <v>33</v>
      </c>
      <c r="I1164" s="40"/>
      <c r="J1164" s="40" t="n">
        <v>25</v>
      </c>
      <c r="K1164" s="145" t="n">
        <v>0</v>
      </c>
      <c r="L1164" s="139" t="n">
        <v>477</v>
      </c>
      <c r="M1164" s="139" t="n">
        <f aca="false">G1164*0.095</f>
        <v>1.045</v>
      </c>
      <c r="N1164" s="139" t="n">
        <f aca="false">L1164-M1164</f>
        <v>475.955</v>
      </c>
      <c r="O1164" s="40" t="n">
        <v>1</v>
      </c>
      <c r="P1164" s="139" t="n">
        <f aca="false">N1164*O1164</f>
        <v>475.955</v>
      </c>
      <c r="Q1164" s="221" t="n">
        <v>16</v>
      </c>
      <c r="R1164" s="20" t="n">
        <f aca="false">P1164*Q1164</f>
        <v>7615.28</v>
      </c>
      <c r="S1164" s="139" t="n">
        <f aca="false">P1164*3</f>
        <v>1427.865</v>
      </c>
      <c r="T1164" s="139" t="n">
        <f aca="false">P1164*2</f>
        <v>951.91</v>
      </c>
      <c r="U1164" s="20"/>
      <c r="V1164" s="20" t="n">
        <f aca="false">R1164+S1164+T1164</f>
        <v>9995.055</v>
      </c>
      <c r="W1164" s="20" t="n">
        <f aca="false">V1164-T1164</f>
        <v>9043.145</v>
      </c>
      <c r="X1164" s="43" t="n">
        <f aca="false">V1164-S1164-T1164</f>
        <v>7615.28</v>
      </c>
      <c r="Y1164" s="20" t="s">
        <v>314</v>
      </c>
      <c r="Z1164" s="20" t="s">
        <v>35</v>
      </c>
      <c r="AA1164" s="20" t="s">
        <v>18</v>
      </c>
      <c r="AC1164" s="20"/>
    </row>
    <row r="1165" customFormat="false" ht="15.75" hidden="false" customHeight="true" outlineLevel="0" collapsed="false">
      <c r="A1165" s="37" t="s">
        <v>150</v>
      </c>
      <c r="B1165" s="143" t="s">
        <v>222</v>
      </c>
      <c r="C1165" s="39" t="s">
        <v>793</v>
      </c>
      <c r="D1165" s="20" t="s">
        <v>314</v>
      </c>
      <c r="E1165" s="40" t="n">
        <v>5788930</v>
      </c>
      <c r="F1165" s="40" t="n">
        <v>8742010</v>
      </c>
      <c r="G1165" s="41" t="n">
        <v>20</v>
      </c>
      <c r="H1165" s="145" t="s">
        <v>33</v>
      </c>
      <c r="I1165" s="40"/>
      <c r="J1165" s="40" t="n">
        <v>25</v>
      </c>
      <c r="K1165" s="145" t="n">
        <v>0</v>
      </c>
      <c r="L1165" s="139" t="n">
        <v>850</v>
      </c>
      <c r="M1165" s="139" t="n">
        <f aca="false">G1165*0.095</f>
        <v>1.9</v>
      </c>
      <c r="N1165" s="139" t="n">
        <f aca="false">L1165-M1165</f>
        <v>848.1</v>
      </c>
      <c r="O1165" s="40" t="n">
        <v>1</v>
      </c>
      <c r="P1165" s="139" t="n">
        <f aca="false">N1165*O1165</f>
        <v>848.1</v>
      </c>
      <c r="Q1165" s="221" t="n">
        <v>16</v>
      </c>
      <c r="R1165" s="20" t="n">
        <f aca="false">P1165*Q1165</f>
        <v>13569.6</v>
      </c>
      <c r="S1165" s="139" t="n">
        <f aca="false">P1165*3</f>
        <v>2544.3</v>
      </c>
      <c r="T1165" s="139" t="n">
        <f aca="false">P1165*2</f>
        <v>1696.2</v>
      </c>
      <c r="U1165" s="20"/>
      <c r="V1165" s="20" t="n">
        <f aca="false">R1165+S1165+T1165</f>
        <v>17810.1</v>
      </c>
      <c r="W1165" s="20" t="n">
        <f aca="false">V1165-T1165</f>
        <v>16113.9</v>
      </c>
      <c r="X1165" s="43" t="n">
        <f aca="false">V1165-S1165-T1165</f>
        <v>13569.6</v>
      </c>
      <c r="Y1165" s="20" t="s">
        <v>314</v>
      </c>
      <c r="Z1165" s="20" t="s">
        <v>35</v>
      </c>
      <c r="AA1165" s="20" t="s">
        <v>18</v>
      </c>
      <c r="AC1165" s="20"/>
    </row>
    <row r="1166" customFormat="false" ht="15.75" hidden="false" customHeight="true" outlineLevel="0" collapsed="false">
      <c r="A1166" s="37" t="s">
        <v>150</v>
      </c>
      <c r="B1166" s="143" t="s">
        <v>222</v>
      </c>
      <c r="C1166" s="39" t="s">
        <v>742</v>
      </c>
      <c r="D1166" s="20" t="s">
        <v>312</v>
      </c>
      <c r="E1166" s="40" t="n">
        <v>5788931</v>
      </c>
      <c r="F1166" s="40" t="n">
        <v>9984097</v>
      </c>
      <c r="G1166" s="41" t="n">
        <v>10</v>
      </c>
      <c r="H1166" s="145" t="s">
        <v>33</v>
      </c>
      <c r="I1166" s="40"/>
      <c r="J1166" s="40" t="n">
        <v>22</v>
      </c>
      <c r="K1166" s="145" t="n">
        <v>0</v>
      </c>
      <c r="L1166" s="139" t="n">
        <v>475</v>
      </c>
      <c r="M1166" s="139" t="n">
        <f aca="false">G1166*0.095</f>
        <v>0.95</v>
      </c>
      <c r="N1166" s="139" t="n">
        <f aca="false">L1166-M1166</f>
        <v>474.05</v>
      </c>
      <c r="O1166" s="40" t="n">
        <v>1.04</v>
      </c>
      <c r="P1166" s="139" t="n">
        <f aca="false">N1166*O1166</f>
        <v>493.012</v>
      </c>
      <c r="Q1166" s="221" t="n">
        <v>16</v>
      </c>
      <c r="R1166" s="20" t="n">
        <f aca="false">P1166*Q1166</f>
        <v>7888.192</v>
      </c>
      <c r="S1166" s="139" t="n">
        <f aca="false">P1166*3</f>
        <v>1479.036</v>
      </c>
      <c r="T1166" s="139" t="n">
        <f aca="false">P1166*2</f>
        <v>986.024</v>
      </c>
      <c r="U1166" s="20"/>
      <c r="V1166" s="20" t="n">
        <f aca="false">R1166+S1166+T1166</f>
        <v>10353.252</v>
      </c>
      <c r="W1166" s="20" t="n">
        <f aca="false">V1166-T1166</f>
        <v>9367.228</v>
      </c>
      <c r="X1166" s="43" t="n">
        <f aca="false">V1166-S1166-T1166</f>
        <v>7888.192</v>
      </c>
      <c r="Y1166" s="20" t="s">
        <v>312</v>
      </c>
      <c r="Z1166" s="20" t="s">
        <v>35</v>
      </c>
      <c r="AA1166" s="20" t="s">
        <v>18</v>
      </c>
      <c r="AC1166" s="20"/>
    </row>
    <row r="1167" customFormat="false" ht="15.75" hidden="false" customHeight="true" outlineLevel="0" collapsed="false">
      <c r="A1167" s="37" t="s">
        <v>150</v>
      </c>
      <c r="B1167" s="143" t="s">
        <v>222</v>
      </c>
      <c r="C1167" s="39" t="s">
        <v>794</v>
      </c>
      <c r="D1167" s="20" t="s">
        <v>312</v>
      </c>
      <c r="E1167" s="40" t="n">
        <v>5788932</v>
      </c>
      <c r="F1167" s="40" t="n">
        <v>9984098</v>
      </c>
      <c r="G1167" s="41" t="n">
        <v>7</v>
      </c>
      <c r="H1167" s="145" t="s">
        <v>33</v>
      </c>
      <c r="I1167" s="40"/>
      <c r="J1167" s="40" t="n">
        <v>22</v>
      </c>
      <c r="K1167" s="145" t="n">
        <v>0</v>
      </c>
      <c r="L1167" s="139" t="n">
        <v>302</v>
      </c>
      <c r="M1167" s="139" t="n">
        <f aca="false">G1167*0.095</f>
        <v>0.665</v>
      </c>
      <c r="N1167" s="139" t="n">
        <f aca="false">L1167-M1167</f>
        <v>301.335</v>
      </c>
      <c r="O1167" s="40" t="n">
        <v>1.04</v>
      </c>
      <c r="P1167" s="139" t="n">
        <f aca="false">N1167*O1167</f>
        <v>313.3884</v>
      </c>
      <c r="Q1167" s="221" t="n">
        <v>16</v>
      </c>
      <c r="R1167" s="20" t="n">
        <f aca="false">P1167*Q1167</f>
        <v>5014.2144</v>
      </c>
      <c r="S1167" s="139" t="n">
        <f aca="false">P1167*3</f>
        <v>940.1652</v>
      </c>
      <c r="T1167" s="139" t="n">
        <f aca="false">P1167*2</f>
        <v>626.7768</v>
      </c>
      <c r="U1167" s="20"/>
      <c r="V1167" s="20" t="n">
        <f aca="false">R1167+S1167+T1167</f>
        <v>6581.1564</v>
      </c>
      <c r="W1167" s="20" t="n">
        <f aca="false">V1167-T1167</f>
        <v>5954.3796</v>
      </c>
      <c r="X1167" s="43" t="n">
        <f aca="false">V1167-S1167-T1167</f>
        <v>5014.2144</v>
      </c>
      <c r="Y1167" s="20" t="s">
        <v>312</v>
      </c>
      <c r="Z1167" s="20" t="s">
        <v>35</v>
      </c>
      <c r="AA1167" s="20" t="s">
        <v>18</v>
      </c>
      <c r="AC1167" s="20"/>
    </row>
    <row r="1168" customFormat="false" ht="15.75" hidden="false" customHeight="true" outlineLevel="0" collapsed="false">
      <c r="A1168" s="37" t="s">
        <v>150</v>
      </c>
      <c r="B1168" s="143" t="s">
        <v>222</v>
      </c>
      <c r="C1168" s="39" t="s">
        <v>795</v>
      </c>
      <c r="D1168" s="20" t="s">
        <v>312</v>
      </c>
      <c r="E1168" s="40" t="n">
        <v>5788933</v>
      </c>
      <c r="F1168" s="40" t="n">
        <v>9984099</v>
      </c>
      <c r="G1168" s="41" t="n">
        <v>16</v>
      </c>
      <c r="H1168" s="145" t="s">
        <v>33</v>
      </c>
      <c r="I1168" s="40"/>
      <c r="J1168" s="40" t="n">
        <v>22</v>
      </c>
      <c r="K1168" s="145" t="n">
        <v>0</v>
      </c>
      <c r="L1168" s="139" t="n">
        <v>773</v>
      </c>
      <c r="M1168" s="139" t="n">
        <f aca="false">G1168*0.095</f>
        <v>1.52</v>
      </c>
      <c r="N1168" s="139" t="n">
        <f aca="false">L1168-M1168</f>
        <v>771.48</v>
      </c>
      <c r="O1168" s="40" t="n">
        <v>1.04</v>
      </c>
      <c r="P1168" s="139" t="n">
        <f aca="false">N1168*O1168</f>
        <v>802.3392</v>
      </c>
      <c r="Q1168" s="221" t="n">
        <v>16</v>
      </c>
      <c r="R1168" s="20" t="n">
        <f aca="false">P1168*Q1168</f>
        <v>12837.4272</v>
      </c>
      <c r="S1168" s="139" t="n">
        <f aca="false">P1168*3</f>
        <v>2407.0176</v>
      </c>
      <c r="T1168" s="139" t="n">
        <f aca="false">P1168*2</f>
        <v>1604.6784</v>
      </c>
      <c r="U1168" s="20"/>
      <c r="V1168" s="20" t="n">
        <f aca="false">R1168+S1168+T1168</f>
        <v>16849.1232</v>
      </c>
      <c r="W1168" s="20" t="n">
        <f aca="false">V1168-T1168</f>
        <v>15244.4448</v>
      </c>
      <c r="X1168" s="43" t="n">
        <f aca="false">V1168-S1168-T1168</f>
        <v>12837.4272</v>
      </c>
      <c r="Y1168" s="20" t="s">
        <v>312</v>
      </c>
      <c r="Z1168" s="20" t="s">
        <v>35</v>
      </c>
      <c r="AA1168" s="20" t="s">
        <v>18</v>
      </c>
      <c r="AC1168" s="20"/>
    </row>
    <row r="1169" customFormat="false" ht="15.75" hidden="false" customHeight="true" outlineLevel="0" collapsed="false">
      <c r="A1169" s="37" t="s">
        <v>150</v>
      </c>
      <c r="B1169" s="143" t="s">
        <v>222</v>
      </c>
      <c r="C1169" s="39" t="s">
        <v>796</v>
      </c>
      <c r="D1169" s="20" t="s">
        <v>312</v>
      </c>
      <c r="E1169" s="40" t="n">
        <v>5788934</v>
      </c>
      <c r="F1169" s="40" t="n">
        <v>9984100</v>
      </c>
      <c r="G1169" s="41" t="n">
        <v>4</v>
      </c>
      <c r="H1169" s="145" t="s">
        <v>33</v>
      </c>
      <c r="I1169" s="40"/>
      <c r="J1169" s="40" t="n">
        <v>22</v>
      </c>
      <c r="K1169" s="145" t="n">
        <v>0</v>
      </c>
      <c r="L1169" s="139" t="n">
        <v>170</v>
      </c>
      <c r="M1169" s="139" t="n">
        <f aca="false">G1169*0.095</f>
        <v>0.38</v>
      </c>
      <c r="N1169" s="139" t="n">
        <f aca="false">L1169-M1169</f>
        <v>169.62</v>
      </c>
      <c r="O1169" s="40" t="n">
        <v>1.04</v>
      </c>
      <c r="P1169" s="139" t="n">
        <f aca="false">N1169*O1169</f>
        <v>176.4048</v>
      </c>
      <c r="Q1169" s="221" t="n">
        <v>16</v>
      </c>
      <c r="R1169" s="20" t="n">
        <f aca="false">P1169*Q1169</f>
        <v>2822.4768</v>
      </c>
      <c r="S1169" s="139" t="n">
        <f aca="false">P1169*3</f>
        <v>529.2144</v>
      </c>
      <c r="T1169" s="139" t="n">
        <f aca="false">P1169*2</f>
        <v>352.8096</v>
      </c>
      <c r="U1169" s="20"/>
      <c r="V1169" s="20" t="n">
        <f aca="false">R1169+S1169+T1169</f>
        <v>3704.5008</v>
      </c>
      <c r="W1169" s="20" t="n">
        <f aca="false">V1169-T1169</f>
        <v>3351.6912</v>
      </c>
      <c r="X1169" s="43" t="n">
        <f aca="false">V1169-S1169-T1169</f>
        <v>2822.4768</v>
      </c>
      <c r="Y1169" s="20" t="s">
        <v>312</v>
      </c>
      <c r="Z1169" s="20" t="s">
        <v>35</v>
      </c>
      <c r="AA1169" s="20" t="s">
        <v>18</v>
      </c>
      <c r="AC1169" s="20"/>
    </row>
    <row r="1170" customFormat="false" ht="15.75" hidden="false" customHeight="true" outlineLevel="0" collapsed="false">
      <c r="A1170" s="37" t="s">
        <v>150</v>
      </c>
      <c r="B1170" s="143" t="s">
        <v>222</v>
      </c>
      <c r="C1170" s="39" t="s">
        <v>797</v>
      </c>
      <c r="D1170" s="20" t="s">
        <v>312</v>
      </c>
      <c r="E1170" s="40" t="n">
        <v>5788935</v>
      </c>
      <c r="F1170" s="40" t="n">
        <v>9984101</v>
      </c>
      <c r="G1170" s="41" t="n">
        <v>3</v>
      </c>
      <c r="H1170" s="145" t="s">
        <v>33</v>
      </c>
      <c r="I1170" s="40"/>
      <c r="J1170" s="40" t="n">
        <v>22</v>
      </c>
      <c r="K1170" s="145" t="n">
        <v>0</v>
      </c>
      <c r="L1170" s="139" t="n">
        <v>126</v>
      </c>
      <c r="M1170" s="139" t="n">
        <f aca="false">G1170*0.095</f>
        <v>0.285</v>
      </c>
      <c r="N1170" s="139" t="n">
        <f aca="false">L1170-M1170</f>
        <v>125.715</v>
      </c>
      <c r="O1170" s="40" t="n">
        <v>1.04</v>
      </c>
      <c r="P1170" s="139" t="n">
        <f aca="false">N1170*O1170</f>
        <v>130.7436</v>
      </c>
      <c r="Q1170" s="221" t="n">
        <v>16</v>
      </c>
      <c r="R1170" s="20" t="n">
        <f aca="false">P1170*Q1170</f>
        <v>2091.8976</v>
      </c>
      <c r="S1170" s="139" t="n">
        <f aca="false">P1170*3</f>
        <v>392.2308</v>
      </c>
      <c r="T1170" s="139" t="n">
        <f aca="false">P1170*2</f>
        <v>261.4872</v>
      </c>
      <c r="U1170" s="20"/>
      <c r="V1170" s="20" t="n">
        <f aca="false">R1170+S1170+T1170</f>
        <v>2745.6156</v>
      </c>
      <c r="W1170" s="20" t="n">
        <f aca="false">V1170-T1170</f>
        <v>2484.1284</v>
      </c>
      <c r="X1170" s="43" t="n">
        <f aca="false">V1170-S1170-T1170</f>
        <v>2091.8976</v>
      </c>
      <c r="Y1170" s="20" t="s">
        <v>312</v>
      </c>
      <c r="Z1170" s="20" t="s">
        <v>35</v>
      </c>
      <c r="AA1170" s="20" t="s">
        <v>18</v>
      </c>
      <c r="AC1170" s="20"/>
    </row>
    <row r="1171" customFormat="false" ht="15.75" hidden="true" customHeight="true" outlineLevel="0" collapsed="false">
      <c r="A1171" s="37" t="s">
        <v>150</v>
      </c>
      <c r="B1171" s="143" t="s">
        <v>222</v>
      </c>
      <c r="C1171" s="39" t="s">
        <v>798</v>
      </c>
      <c r="D1171" s="20" t="s">
        <v>312</v>
      </c>
      <c r="E1171" s="40" t="n">
        <v>5788936</v>
      </c>
      <c r="F1171" s="40" t="n">
        <v>9984102</v>
      </c>
      <c r="G1171" s="41" t="n">
        <v>20</v>
      </c>
      <c r="H1171" s="145" t="s">
        <v>122</v>
      </c>
      <c r="I1171" s="40"/>
      <c r="J1171" s="40" t="n">
        <v>14</v>
      </c>
      <c r="K1171" s="145" t="n">
        <v>0</v>
      </c>
      <c r="L1171" s="139" t="n">
        <v>956</v>
      </c>
      <c r="M1171" s="139" t="n">
        <f aca="false">G1171*0.095</f>
        <v>1.9</v>
      </c>
      <c r="N1171" s="139" t="n">
        <f aca="false">L1171-M1171</f>
        <v>954.1</v>
      </c>
      <c r="O1171" s="40" t="n">
        <v>1</v>
      </c>
      <c r="P1171" s="139" t="n">
        <f aca="false">N1171*O1171</f>
        <v>954.1</v>
      </c>
      <c r="Q1171" s="221" t="n">
        <v>19</v>
      </c>
      <c r="R1171" s="20" t="n">
        <f aca="false">P1171*Q1171</f>
        <v>18127.9</v>
      </c>
      <c r="S1171" s="139" t="n">
        <f aca="false">P1171*4</f>
        <v>3816.4</v>
      </c>
      <c r="T1171" s="139" t="n">
        <f aca="false">P1171*2</f>
        <v>1908.2</v>
      </c>
      <c r="U1171" s="20"/>
      <c r="V1171" s="20" t="n">
        <f aca="false">R1171+S1171+T1171</f>
        <v>23852.5</v>
      </c>
      <c r="W1171" s="20" t="n">
        <f aca="false">V1171-T1171</f>
        <v>21944.3</v>
      </c>
      <c r="X1171" s="43" t="n">
        <f aca="false">V1171-S1171-T1171</f>
        <v>18127.9</v>
      </c>
      <c r="Y1171" s="20" t="s">
        <v>312</v>
      </c>
      <c r="Z1171" s="20" t="s">
        <v>35</v>
      </c>
      <c r="AA1171" s="20" t="s">
        <v>18</v>
      </c>
      <c r="AC1171" s="20"/>
    </row>
    <row r="1172" customFormat="false" ht="15.75" hidden="true" customHeight="true" outlineLevel="0" collapsed="false">
      <c r="A1172" s="37" t="s">
        <v>150</v>
      </c>
      <c r="B1172" s="143" t="s">
        <v>222</v>
      </c>
      <c r="C1172" s="39" t="s">
        <v>799</v>
      </c>
      <c r="D1172" s="20" t="s">
        <v>312</v>
      </c>
      <c r="E1172" s="40" t="n">
        <v>5788937</v>
      </c>
      <c r="F1172" s="40" t="n">
        <v>9984103</v>
      </c>
      <c r="G1172" s="41" t="n">
        <v>2</v>
      </c>
      <c r="H1172" s="145" t="s">
        <v>122</v>
      </c>
      <c r="I1172" s="40"/>
      <c r="J1172" s="40" t="n">
        <v>14</v>
      </c>
      <c r="K1172" s="145" t="n">
        <v>0</v>
      </c>
      <c r="L1172" s="139" t="n">
        <v>86</v>
      </c>
      <c r="M1172" s="139" t="n">
        <f aca="false">G1172*0.095</f>
        <v>0.19</v>
      </c>
      <c r="N1172" s="139" t="n">
        <f aca="false">L1172-M1172</f>
        <v>85.81</v>
      </c>
      <c r="O1172" s="40" t="n">
        <v>1</v>
      </c>
      <c r="P1172" s="139" t="n">
        <f aca="false">N1172*O1172</f>
        <v>85.81</v>
      </c>
      <c r="Q1172" s="221" t="n">
        <v>19</v>
      </c>
      <c r="R1172" s="20" t="n">
        <f aca="false">P1172*Q1172</f>
        <v>1630.39</v>
      </c>
      <c r="S1172" s="139" t="n">
        <f aca="false">P1172*4</f>
        <v>343.24</v>
      </c>
      <c r="T1172" s="139" t="n">
        <f aca="false">P1172*2</f>
        <v>171.62</v>
      </c>
      <c r="U1172" s="20"/>
      <c r="V1172" s="20" t="n">
        <f aca="false">R1172+S1172+T1172</f>
        <v>2145.25</v>
      </c>
      <c r="W1172" s="20" t="n">
        <f aca="false">V1172-T1172</f>
        <v>1973.63</v>
      </c>
      <c r="X1172" s="43" t="n">
        <f aca="false">V1172-S1172-T1172</f>
        <v>1630.39</v>
      </c>
      <c r="Y1172" s="20" t="s">
        <v>312</v>
      </c>
      <c r="Z1172" s="20" t="s">
        <v>35</v>
      </c>
      <c r="AA1172" s="20" t="s">
        <v>18</v>
      </c>
      <c r="AC1172" s="20"/>
    </row>
    <row r="1173" customFormat="false" ht="15.75" hidden="false" customHeight="true" outlineLevel="0" collapsed="false">
      <c r="A1173" s="37" t="s">
        <v>150</v>
      </c>
      <c r="B1173" s="143" t="s">
        <v>222</v>
      </c>
      <c r="C1173" s="39" t="s">
        <v>800</v>
      </c>
      <c r="D1173" s="20" t="s">
        <v>312</v>
      </c>
      <c r="E1173" s="40" t="n">
        <v>5788938</v>
      </c>
      <c r="F1173" s="40" t="n">
        <v>9984104</v>
      </c>
      <c r="G1173" s="41" t="n">
        <v>20</v>
      </c>
      <c r="H1173" s="145" t="s">
        <v>33</v>
      </c>
      <c r="I1173" s="40"/>
      <c r="J1173" s="40" t="n">
        <v>22</v>
      </c>
      <c r="K1173" s="145" t="n">
        <v>0</v>
      </c>
      <c r="L1173" s="139" t="n">
        <v>887</v>
      </c>
      <c r="M1173" s="139" t="n">
        <f aca="false">G1173*0.095</f>
        <v>1.9</v>
      </c>
      <c r="N1173" s="139" t="n">
        <f aca="false">L1173-M1173</f>
        <v>885.1</v>
      </c>
      <c r="O1173" s="40" t="n">
        <v>1.04</v>
      </c>
      <c r="P1173" s="139" t="n">
        <f aca="false">N1173*O1173</f>
        <v>920.504</v>
      </c>
      <c r="Q1173" s="221" t="n">
        <v>16</v>
      </c>
      <c r="R1173" s="20" t="n">
        <f aca="false">P1173*Q1173</f>
        <v>14728.064</v>
      </c>
      <c r="S1173" s="139" t="n">
        <f aca="false">P1173*3</f>
        <v>2761.512</v>
      </c>
      <c r="T1173" s="139" t="n">
        <f aca="false">P1173*2</f>
        <v>1841.008</v>
      </c>
      <c r="U1173" s="20"/>
      <c r="V1173" s="20" t="n">
        <f aca="false">R1173+S1173+T1173</f>
        <v>19330.584</v>
      </c>
      <c r="W1173" s="20" t="n">
        <f aca="false">V1173-T1173</f>
        <v>17489.576</v>
      </c>
      <c r="X1173" s="43" t="n">
        <f aca="false">V1173-S1173-T1173</f>
        <v>14728.064</v>
      </c>
      <c r="Y1173" s="20" t="s">
        <v>312</v>
      </c>
      <c r="Z1173" s="20" t="s">
        <v>35</v>
      </c>
      <c r="AA1173" s="20" t="s">
        <v>18</v>
      </c>
      <c r="AC1173" s="20"/>
    </row>
    <row r="1174" customFormat="false" ht="15.75" hidden="false" customHeight="true" outlineLevel="0" collapsed="false">
      <c r="A1174" s="37" t="s">
        <v>150</v>
      </c>
      <c r="B1174" s="143" t="s">
        <v>222</v>
      </c>
      <c r="C1174" s="39" t="s">
        <v>801</v>
      </c>
      <c r="D1174" s="20" t="s">
        <v>312</v>
      </c>
      <c r="E1174" s="40" t="n">
        <v>5788939</v>
      </c>
      <c r="F1174" s="40" t="n">
        <v>9984105</v>
      </c>
      <c r="G1174" s="41" t="n">
        <v>20</v>
      </c>
      <c r="H1174" s="145" t="s">
        <v>33</v>
      </c>
      <c r="I1174" s="40"/>
      <c r="J1174" s="40" t="n">
        <v>22</v>
      </c>
      <c r="K1174" s="145" t="n">
        <v>0</v>
      </c>
      <c r="L1174" s="139" t="n">
        <v>920</v>
      </c>
      <c r="M1174" s="139" t="n">
        <f aca="false">G1174*0.095</f>
        <v>1.9</v>
      </c>
      <c r="N1174" s="139" t="n">
        <f aca="false">L1174-M1174</f>
        <v>918.1</v>
      </c>
      <c r="O1174" s="40" t="n">
        <v>1.04</v>
      </c>
      <c r="P1174" s="139" t="n">
        <f aca="false">N1174*O1174</f>
        <v>954.824</v>
      </c>
      <c r="Q1174" s="221" t="n">
        <v>16</v>
      </c>
      <c r="R1174" s="20" t="n">
        <f aca="false">P1174*Q1174</f>
        <v>15277.184</v>
      </c>
      <c r="S1174" s="139" t="n">
        <f aca="false">P1174*3</f>
        <v>2864.472</v>
      </c>
      <c r="T1174" s="139" t="n">
        <f aca="false">P1174*2</f>
        <v>1909.648</v>
      </c>
      <c r="U1174" s="20"/>
      <c r="V1174" s="20" t="n">
        <f aca="false">R1174+S1174+T1174</f>
        <v>20051.304</v>
      </c>
      <c r="W1174" s="20" t="n">
        <f aca="false">V1174-T1174</f>
        <v>18141.656</v>
      </c>
      <c r="X1174" s="43" t="n">
        <f aca="false">V1174-S1174-T1174</f>
        <v>15277.184</v>
      </c>
      <c r="Y1174" s="20" t="s">
        <v>312</v>
      </c>
      <c r="Z1174" s="20" t="s">
        <v>35</v>
      </c>
      <c r="AA1174" s="20" t="s">
        <v>18</v>
      </c>
      <c r="AC1174" s="20"/>
    </row>
    <row r="1175" customFormat="false" ht="15.75" hidden="false" customHeight="true" outlineLevel="0" collapsed="false">
      <c r="A1175" s="37" t="s">
        <v>150</v>
      </c>
      <c r="B1175" s="143" t="s">
        <v>222</v>
      </c>
      <c r="C1175" s="39" t="s">
        <v>802</v>
      </c>
      <c r="D1175" s="20" t="s">
        <v>312</v>
      </c>
      <c r="E1175" s="40" t="n">
        <v>5788940</v>
      </c>
      <c r="F1175" s="40" t="n">
        <v>9984106</v>
      </c>
      <c r="G1175" s="41" t="n">
        <v>3</v>
      </c>
      <c r="H1175" s="145" t="s">
        <v>33</v>
      </c>
      <c r="I1175" s="40"/>
      <c r="J1175" s="40" t="n">
        <v>22</v>
      </c>
      <c r="K1175" s="145" t="n">
        <v>0</v>
      </c>
      <c r="L1175" s="139" t="n">
        <v>129</v>
      </c>
      <c r="M1175" s="139" t="n">
        <f aca="false">G1175*0.095</f>
        <v>0.285</v>
      </c>
      <c r="N1175" s="139" t="n">
        <f aca="false">L1175-M1175</f>
        <v>128.715</v>
      </c>
      <c r="O1175" s="40" t="n">
        <v>1.04</v>
      </c>
      <c r="P1175" s="139" t="n">
        <f aca="false">N1175*O1175</f>
        <v>133.8636</v>
      </c>
      <c r="Q1175" s="221" t="n">
        <v>16</v>
      </c>
      <c r="R1175" s="20" t="n">
        <f aca="false">P1175*Q1175</f>
        <v>2141.8176</v>
      </c>
      <c r="S1175" s="139" t="n">
        <f aca="false">P1175*3</f>
        <v>401.5908</v>
      </c>
      <c r="T1175" s="139" t="n">
        <f aca="false">P1175*2</f>
        <v>267.7272</v>
      </c>
      <c r="U1175" s="20"/>
      <c r="V1175" s="20" t="n">
        <f aca="false">R1175+S1175+T1175</f>
        <v>2811.1356</v>
      </c>
      <c r="W1175" s="20" t="n">
        <f aca="false">V1175-T1175</f>
        <v>2543.4084</v>
      </c>
      <c r="X1175" s="43" t="n">
        <f aca="false">V1175-S1175-T1175</f>
        <v>2141.8176</v>
      </c>
      <c r="Y1175" s="20" t="s">
        <v>312</v>
      </c>
      <c r="Z1175" s="20" t="s">
        <v>35</v>
      </c>
      <c r="AA1175" s="20" t="s">
        <v>18</v>
      </c>
      <c r="AC1175" s="20"/>
    </row>
    <row r="1176" customFormat="false" ht="15.75" hidden="false" customHeight="true" outlineLevel="0" collapsed="false">
      <c r="A1176" s="37" t="s">
        <v>150</v>
      </c>
      <c r="B1176" s="143" t="s">
        <v>222</v>
      </c>
      <c r="C1176" s="39" t="s">
        <v>797</v>
      </c>
      <c r="D1176" s="20" t="s">
        <v>312</v>
      </c>
      <c r="E1176" s="40" t="n">
        <v>5788941</v>
      </c>
      <c r="F1176" s="40" t="n">
        <v>9984107</v>
      </c>
      <c r="G1176" s="41" t="n">
        <v>6</v>
      </c>
      <c r="H1176" s="145" t="s">
        <v>33</v>
      </c>
      <c r="I1176" s="40"/>
      <c r="J1176" s="40" t="n">
        <v>22</v>
      </c>
      <c r="K1176" s="145" t="n">
        <v>0</v>
      </c>
      <c r="L1176" s="139" t="n">
        <v>267</v>
      </c>
      <c r="M1176" s="139" t="n">
        <f aca="false">G1176*0.095</f>
        <v>0.57</v>
      </c>
      <c r="N1176" s="139" t="n">
        <f aca="false">L1176-M1176</f>
        <v>266.43</v>
      </c>
      <c r="O1176" s="40" t="n">
        <v>1.04</v>
      </c>
      <c r="P1176" s="139" t="n">
        <f aca="false">N1176*O1176</f>
        <v>277.0872</v>
      </c>
      <c r="Q1176" s="221" t="n">
        <v>16</v>
      </c>
      <c r="R1176" s="20" t="n">
        <f aca="false">P1176*Q1176</f>
        <v>4433.3952</v>
      </c>
      <c r="S1176" s="139" t="n">
        <f aca="false">P1176*3</f>
        <v>831.2616</v>
      </c>
      <c r="T1176" s="139" t="n">
        <f aca="false">P1176*2</f>
        <v>554.1744</v>
      </c>
      <c r="U1176" s="20"/>
      <c r="V1176" s="20" t="n">
        <f aca="false">R1176+S1176+T1176</f>
        <v>5818.8312</v>
      </c>
      <c r="W1176" s="20" t="n">
        <f aca="false">V1176-T1176</f>
        <v>5264.6568</v>
      </c>
      <c r="X1176" s="43" t="n">
        <f aca="false">V1176-S1176-T1176</f>
        <v>4433.3952</v>
      </c>
      <c r="Y1176" s="20" t="s">
        <v>312</v>
      </c>
      <c r="Z1176" s="20" t="s">
        <v>35</v>
      </c>
      <c r="AA1176" s="20" t="s">
        <v>18</v>
      </c>
      <c r="AC1176" s="20"/>
    </row>
    <row r="1177" customFormat="false" ht="15.75" hidden="false" customHeight="true" outlineLevel="0" collapsed="false">
      <c r="A1177" s="37" t="s">
        <v>150</v>
      </c>
      <c r="B1177" s="143" t="s">
        <v>222</v>
      </c>
      <c r="C1177" s="39" t="s">
        <v>803</v>
      </c>
      <c r="D1177" s="20" t="s">
        <v>312</v>
      </c>
      <c r="E1177" s="40" t="n">
        <v>5788942</v>
      </c>
      <c r="F1177" s="40" t="n">
        <v>9984108</v>
      </c>
      <c r="G1177" s="41" t="n">
        <v>19</v>
      </c>
      <c r="H1177" s="145" t="s">
        <v>33</v>
      </c>
      <c r="I1177" s="40"/>
      <c r="J1177" s="40" t="n">
        <v>22</v>
      </c>
      <c r="K1177" s="145" t="n">
        <v>0</v>
      </c>
      <c r="L1177" s="139" t="n">
        <v>880</v>
      </c>
      <c r="M1177" s="139" t="n">
        <f aca="false">G1177*0.095</f>
        <v>1.805</v>
      </c>
      <c r="N1177" s="139" t="n">
        <f aca="false">L1177-M1177</f>
        <v>878.195</v>
      </c>
      <c r="O1177" s="40" t="n">
        <v>1</v>
      </c>
      <c r="P1177" s="139" t="n">
        <f aca="false">N1177*O1177</f>
        <v>878.195</v>
      </c>
      <c r="Q1177" s="221" t="n">
        <v>16</v>
      </c>
      <c r="R1177" s="20" t="n">
        <f aca="false">P1177*Q1177</f>
        <v>14051.12</v>
      </c>
      <c r="S1177" s="139" t="n">
        <f aca="false">P1177*3</f>
        <v>2634.585</v>
      </c>
      <c r="T1177" s="139" t="n">
        <f aca="false">P1177*2</f>
        <v>1756.39</v>
      </c>
      <c r="U1177" s="20"/>
      <c r="V1177" s="20" t="n">
        <f aca="false">R1177+S1177+T1177</f>
        <v>18442.095</v>
      </c>
      <c r="W1177" s="20" t="n">
        <f aca="false">V1177-T1177</f>
        <v>16685.705</v>
      </c>
      <c r="X1177" s="43" t="n">
        <f aca="false">V1177-S1177-T1177</f>
        <v>14051.12</v>
      </c>
      <c r="Y1177" s="20" t="s">
        <v>312</v>
      </c>
      <c r="Z1177" s="20" t="s">
        <v>35</v>
      </c>
      <c r="AA1177" s="20" t="s">
        <v>18</v>
      </c>
      <c r="AC1177" s="20"/>
    </row>
    <row r="1178" customFormat="false" ht="15.75" hidden="false" customHeight="true" outlineLevel="0" collapsed="false">
      <c r="A1178" s="37" t="s">
        <v>150</v>
      </c>
      <c r="B1178" s="143" t="s">
        <v>222</v>
      </c>
      <c r="C1178" s="39" t="s">
        <v>804</v>
      </c>
      <c r="D1178" s="20" t="s">
        <v>312</v>
      </c>
      <c r="E1178" s="40" t="n">
        <v>5788943</v>
      </c>
      <c r="F1178" s="40" t="n">
        <v>9984109</v>
      </c>
      <c r="G1178" s="41" t="n">
        <v>20</v>
      </c>
      <c r="H1178" s="145" t="s">
        <v>33</v>
      </c>
      <c r="I1178" s="40"/>
      <c r="J1178" s="40" t="n">
        <v>22</v>
      </c>
      <c r="K1178" s="145" t="n">
        <v>0</v>
      </c>
      <c r="L1178" s="139" t="n">
        <v>942</v>
      </c>
      <c r="M1178" s="139" t="n">
        <f aca="false">G1178*0.095</f>
        <v>1.9</v>
      </c>
      <c r="N1178" s="139" t="n">
        <f aca="false">L1178-M1178</f>
        <v>940.1</v>
      </c>
      <c r="O1178" s="40" t="n">
        <v>1.04</v>
      </c>
      <c r="P1178" s="139" t="n">
        <f aca="false">N1178*O1178</f>
        <v>977.704</v>
      </c>
      <c r="Q1178" s="221" t="n">
        <v>16</v>
      </c>
      <c r="R1178" s="20" t="n">
        <f aca="false">P1178*Q1178</f>
        <v>15643.264</v>
      </c>
      <c r="S1178" s="139" t="n">
        <f aca="false">P1178*3</f>
        <v>2933.112</v>
      </c>
      <c r="T1178" s="139" t="n">
        <f aca="false">P1178*2</f>
        <v>1955.408</v>
      </c>
      <c r="U1178" s="20"/>
      <c r="V1178" s="20" t="n">
        <f aca="false">R1178+S1178+T1178</f>
        <v>20531.784</v>
      </c>
      <c r="W1178" s="20" t="n">
        <f aca="false">V1178-T1178</f>
        <v>18576.376</v>
      </c>
      <c r="X1178" s="43" t="n">
        <f aca="false">V1178-S1178-T1178</f>
        <v>15643.264</v>
      </c>
      <c r="Y1178" s="20" t="s">
        <v>312</v>
      </c>
      <c r="Z1178" s="20" t="s">
        <v>35</v>
      </c>
      <c r="AA1178" s="20" t="s">
        <v>18</v>
      </c>
      <c r="AC1178" s="20"/>
    </row>
    <row r="1179" customFormat="false" ht="15.75" hidden="false" customHeight="true" outlineLevel="0" collapsed="false">
      <c r="A1179" s="37" t="s">
        <v>150</v>
      </c>
      <c r="B1179" s="143" t="s">
        <v>222</v>
      </c>
      <c r="C1179" s="39" t="s">
        <v>805</v>
      </c>
      <c r="D1179" s="20" t="s">
        <v>312</v>
      </c>
      <c r="E1179" s="40" t="n">
        <v>5788944</v>
      </c>
      <c r="F1179" s="40" t="n">
        <v>9984110</v>
      </c>
      <c r="G1179" s="41" t="n">
        <v>6</v>
      </c>
      <c r="H1179" s="145" t="s">
        <v>33</v>
      </c>
      <c r="I1179" s="40"/>
      <c r="J1179" s="40" t="n">
        <v>22</v>
      </c>
      <c r="K1179" s="145" t="n">
        <v>0</v>
      </c>
      <c r="L1179" s="139" t="n">
        <v>274</v>
      </c>
      <c r="M1179" s="139" t="n">
        <f aca="false">G1179*0.095</f>
        <v>0.57</v>
      </c>
      <c r="N1179" s="139" t="n">
        <f aca="false">L1179-M1179</f>
        <v>273.43</v>
      </c>
      <c r="O1179" s="40" t="n">
        <v>1.04</v>
      </c>
      <c r="P1179" s="139" t="n">
        <f aca="false">N1179*O1179</f>
        <v>284.3672</v>
      </c>
      <c r="Q1179" s="221" t="n">
        <v>16</v>
      </c>
      <c r="R1179" s="20" t="n">
        <f aca="false">P1179*Q1179</f>
        <v>4549.8752</v>
      </c>
      <c r="S1179" s="139" t="n">
        <f aca="false">P1179*3</f>
        <v>853.1016</v>
      </c>
      <c r="T1179" s="139" t="n">
        <f aca="false">P1179*2</f>
        <v>568.7344</v>
      </c>
      <c r="U1179" s="20"/>
      <c r="V1179" s="20" t="n">
        <f aca="false">R1179+S1179+T1179</f>
        <v>5971.7112</v>
      </c>
      <c r="W1179" s="20" t="n">
        <f aca="false">V1179-T1179</f>
        <v>5402.9768</v>
      </c>
      <c r="X1179" s="43" t="n">
        <f aca="false">V1179-S1179-T1179</f>
        <v>4549.8752</v>
      </c>
      <c r="Y1179" s="20" t="s">
        <v>312</v>
      </c>
      <c r="Z1179" s="20" t="s">
        <v>35</v>
      </c>
      <c r="AA1179" s="20" t="s">
        <v>18</v>
      </c>
      <c r="AC1179" s="20"/>
    </row>
    <row r="1180" customFormat="false" ht="15.75" hidden="false" customHeight="true" outlineLevel="0" collapsed="false">
      <c r="A1180" s="37" t="s">
        <v>150</v>
      </c>
      <c r="B1180" s="143" t="s">
        <v>222</v>
      </c>
      <c r="C1180" s="39" t="s">
        <v>806</v>
      </c>
      <c r="D1180" s="20" t="s">
        <v>312</v>
      </c>
      <c r="E1180" s="40" t="n">
        <v>5788945</v>
      </c>
      <c r="F1180" s="40" t="n">
        <v>9984111</v>
      </c>
      <c r="G1180" s="41" t="n">
        <v>4</v>
      </c>
      <c r="H1180" s="145" t="s">
        <v>33</v>
      </c>
      <c r="I1180" s="40"/>
      <c r="J1180" s="40" t="n">
        <v>22</v>
      </c>
      <c r="K1180" s="145" t="n">
        <v>0</v>
      </c>
      <c r="L1180" s="139" t="n">
        <v>178</v>
      </c>
      <c r="M1180" s="139" t="n">
        <f aca="false">G1180*0.095</f>
        <v>0.38</v>
      </c>
      <c r="N1180" s="139" t="n">
        <f aca="false">L1180-M1180</f>
        <v>177.62</v>
      </c>
      <c r="O1180" s="40" t="n">
        <v>1.04</v>
      </c>
      <c r="P1180" s="139" t="n">
        <f aca="false">N1180*O1180</f>
        <v>184.7248</v>
      </c>
      <c r="Q1180" s="221" t="n">
        <v>16</v>
      </c>
      <c r="R1180" s="20" t="n">
        <f aca="false">P1180*Q1180</f>
        <v>2955.5968</v>
      </c>
      <c r="S1180" s="139" t="n">
        <f aca="false">P1180*3</f>
        <v>554.1744</v>
      </c>
      <c r="T1180" s="139" t="n">
        <f aca="false">P1180*2</f>
        <v>369.4496</v>
      </c>
      <c r="U1180" s="20"/>
      <c r="V1180" s="20" t="n">
        <f aca="false">R1180+S1180+T1180</f>
        <v>3879.2208</v>
      </c>
      <c r="W1180" s="20" t="n">
        <f aca="false">V1180-T1180</f>
        <v>3509.7712</v>
      </c>
      <c r="X1180" s="43" t="n">
        <f aca="false">V1180-S1180-T1180</f>
        <v>2955.5968</v>
      </c>
      <c r="Y1180" s="20" t="s">
        <v>312</v>
      </c>
      <c r="Z1180" s="20" t="s">
        <v>35</v>
      </c>
      <c r="AA1180" s="20" t="s">
        <v>18</v>
      </c>
      <c r="AC1180" s="20"/>
    </row>
    <row r="1181" customFormat="false" ht="15.75" hidden="false" customHeight="true" outlineLevel="0" collapsed="false">
      <c r="A1181" s="37" t="s">
        <v>150</v>
      </c>
      <c r="B1181" s="143" t="s">
        <v>222</v>
      </c>
      <c r="C1181" s="39" t="s">
        <v>807</v>
      </c>
      <c r="D1181" s="20" t="s">
        <v>312</v>
      </c>
      <c r="E1181" s="40" t="n">
        <v>5788946</v>
      </c>
      <c r="F1181" s="40" t="n">
        <v>9984112</v>
      </c>
      <c r="G1181" s="41" t="n">
        <v>5</v>
      </c>
      <c r="H1181" s="145" t="s">
        <v>33</v>
      </c>
      <c r="I1181" s="40"/>
      <c r="J1181" s="40" t="n">
        <v>22</v>
      </c>
      <c r="K1181" s="145" t="n">
        <v>0</v>
      </c>
      <c r="L1181" s="139" t="n">
        <v>231</v>
      </c>
      <c r="M1181" s="139" t="n">
        <f aca="false">G1181*0.095</f>
        <v>0.475</v>
      </c>
      <c r="N1181" s="139" t="n">
        <f aca="false">L1181-M1181</f>
        <v>230.525</v>
      </c>
      <c r="O1181" s="40" t="n">
        <v>1.04</v>
      </c>
      <c r="P1181" s="139" t="n">
        <f aca="false">N1181*O1181</f>
        <v>239.746</v>
      </c>
      <c r="Q1181" s="221" t="n">
        <v>16</v>
      </c>
      <c r="R1181" s="20" t="n">
        <f aca="false">P1181*Q1181</f>
        <v>3835.936</v>
      </c>
      <c r="S1181" s="139" t="n">
        <f aca="false">P1181*3</f>
        <v>719.238</v>
      </c>
      <c r="T1181" s="139" t="n">
        <f aca="false">P1181*2</f>
        <v>479.492</v>
      </c>
      <c r="U1181" s="20"/>
      <c r="V1181" s="20" t="n">
        <f aca="false">R1181+S1181+T1181</f>
        <v>5034.666</v>
      </c>
      <c r="W1181" s="20" t="n">
        <f aca="false">V1181-T1181</f>
        <v>4555.174</v>
      </c>
      <c r="X1181" s="43" t="n">
        <f aca="false">V1181-S1181-T1181</f>
        <v>3835.936</v>
      </c>
      <c r="Y1181" s="20" t="s">
        <v>312</v>
      </c>
      <c r="Z1181" s="20" t="s">
        <v>35</v>
      </c>
      <c r="AA1181" s="20" t="s">
        <v>18</v>
      </c>
      <c r="AC1181" s="20"/>
    </row>
    <row r="1182" customFormat="false" ht="15.75" hidden="false" customHeight="true" outlineLevel="0" collapsed="false">
      <c r="A1182" s="37" t="s">
        <v>150</v>
      </c>
      <c r="B1182" s="143" t="s">
        <v>223</v>
      </c>
      <c r="C1182" s="39" t="s">
        <v>808</v>
      </c>
      <c r="D1182" s="20" t="s">
        <v>312</v>
      </c>
      <c r="E1182" s="40" t="n">
        <v>5788947</v>
      </c>
      <c r="F1182" s="40" t="n">
        <v>9984113</v>
      </c>
      <c r="G1182" s="41" t="n">
        <v>20</v>
      </c>
      <c r="H1182" s="145" t="s">
        <v>33</v>
      </c>
      <c r="I1182" s="40"/>
      <c r="J1182" s="40" t="n">
        <v>22</v>
      </c>
      <c r="K1182" s="145" t="n">
        <v>0</v>
      </c>
      <c r="L1182" s="139" t="n">
        <v>872</v>
      </c>
      <c r="M1182" s="139" t="n">
        <f aca="false">G1182*0.095</f>
        <v>1.9</v>
      </c>
      <c r="N1182" s="139" t="n">
        <f aca="false">L1182-M1182</f>
        <v>870.1</v>
      </c>
      <c r="O1182" s="40" t="n">
        <v>1.04</v>
      </c>
      <c r="P1182" s="139" t="n">
        <f aca="false">N1182*O1182</f>
        <v>904.904</v>
      </c>
      <c r="Q1182" s="221" t="n">
        <v>16</v>
      </c>
      <c r="R1182" s="20" t="n">
        <f aca="false">P1182*Q1182</f>
        <v>14478.464</v>
      </c>
      <c r="S1182" s="139" t="n">
        <f aca="false">P1182*3</f>
        <v>2714.712</v>
      </c>
      <c r="T1182" s="139" t="n">
        <f aca="false">P1182*2</f>
        <v>1809.808</v>
      </c>
      <c r="U1182" s="20"/>
      <c r="V1182" s="20" t="n">
        <f aca="false">R1182+S1182+T1182</f>
        <v>19002.984</v>
      </c>
      <c r="W1182" s="20" t="n">
        <f aca="false">V1182-T1182</f>
        <v>17193.176</v>
      </c>
      <c r="X1182" s="43" t="n">
        <f aca="false">V1182-S1182-T1182</f>
        <v>14478.464</v>
      </c>
      <c r="Y1182" s="20" t="s">
        <v>312</v>
      </c>
      <c r="Z1182" s="20" t="s">
        <v>35</v>
      </c>
      <c r="AA1182" s="20" t="s">
        <v>18</v>
      </c>
      <c r="AC1182" s="20"/>
    </row>
    <row r="1183" customFormat="false" ht="15.75" hidden="false" customHeight="true" outlineLevel="0" collapsed="false">
      <c r="A1183" s="37" t="s">
        <v>150</v>
      </c>
      <c r="B1183" s="143" t="s">
        <v>223</v>
      </c>
      <c r="C1183" s="39" t="s">
        <v>809</v>
      </c>
      <c r="D1183" s="20" t="s">
        <v>312</v>
      </c>
      <c r="E1183" s="40" t="n">
        <v>5788948</v>
      </c>
      <c r="F1183" s="40" t="n">
        <v>9984114</v>
      </c>
      <c r="G1183" s="41" t="n">
        <v>20</v>
      </c>
      <c r="H1183" s="145" t="s">
        <v>33</v>
      </c>
      <c r="I1183" s="40"/>
      <c r="J1183" s="40" t="n">
        <v>22</v>
      </c>
      <c r="K1183" s="145" t="n">
        <v>0</v>
      </c>
      <c r="L1183" s="139" t="n">
        <v>902</v>
      </c>
      <c r="M1183" s="139" t="n">
        <f aca="false">G1183*0.095</f>
        <v>1.9</v>
      </c>
      <c r="N1183" s="139" t="n">
        <f aca="false">L1183-M1183</f>
        <v>900.1</v>
      </c>
      <c r="O1183" s="40" t="n">
        <v>1.04</v>
      </c>
      <c r="P1183" s="139" t="n">
        <f aca="false">N1183*O1183</f>
        <v>936.104</v>
      </c>
      <c r="Q1183" s="221" t="n">
        <v>16</v>
      </c>
      <c r="R1183" s="20" t="n">
        <f aca="false">P1183*Q1183</f>
        <v>14977.664</v>
      </c>
      <c r="S1183" s="139" t="n">
        <f aca="false">P1183*3</f>
        <v>2808.312</v>
      </c>
      <c r="T1183" s="139" t="n">
        <f aca="false">P1183*2</f>
        <v>1872.208</v>
      </c>
      <c r="U1183" s="20"/>
      <c r="V1183" s="20" t="n">
        <f aca="false">R1183+S1183+T1183</f>
        <v>19658.184</v>
      </c>
      <c r="W1183" s="20" t="n">
        <f aca="false">V1183-T1183</f>
        <v>17785.976</v>
      </c>
      <c r="X1183" s="43" t="n">
        <f aca="false">V1183-S1183-T1183</f>
        <v>14977.664</v>
      </c>
      <c r="Y1183" s="20" t="s">
        <v>312</v>
      </c>
      <c r="Z1183" s="20" t="s">
        <v>35</v>
      </c>
      <c r="AA1183" s="20" t="s">
        <v>18</v>
      </c>
      <c r="AC1183" s="20"/>
    </row>
    <row r="1184" customFormat="false" ht="15.75" hidden="false" customHeight="true" outlineLevel="0" collapsed="false">
      <c r="A1184" s="37" t="s">
        <v>150</v>
      </c>
      <c r="B1184" s="143" t="s">
        <v>223</v>
      </c>
      <c r="C1184" s="39" t="s">
        <v>810</v>
      </c>
      <c r="D1184" s="20" t="s">
        <v>312</v>
      </c>
      <c r="E1184" s="40" t="n">
        <v>5788949</v>
      </c>
      <c r="F1184" s="40" t="n">
        <v>9984115</v>
      </c>
      <c r="G1184" s="41" t="n">
        <v>20</v>
      </c>
      <c r="H1184" s="145" t="s">
        <v>33</v>
      </c>
      <c r="I1184" s="40"/>
      <c r="J1184" s="40" t="n">
        <v>22</v>
      </c>
      <c r="K1184" s="145" t="n">
        <v>0</v>
      </c>
      <c r="L1184" s="139" t="n">
        <v>894</v>
      </c>
      <c r="M1184" s="139" t="n">
        <f aca="false">G1184*0.095</f>
        <v>1.9</v>
      </c>
      <c r="N1184" s="139" t="n">
        <f aca="false">L1184-M1184</f>
        <v>892.1</v>
      </c>
      <c r="O1184" s="40" t="n">
        <v>1.04</v>
      </c>
      <c r="P1184" s="139" t="n">
        <f aca="false">N1184*O1184</f>
        <v>927.784</v>
      </c>
      <c r="Q1184" s="221" t="n">
        <v>16</v>
      </c>
      <c r="R1184" s="20" t="n">
        <f aca="false">P1184*Q1184</f>
        <v>14844.544</v>
      </c>
      <c r="S1184" s="139" t="n">
        <f aca="false">P1184*3</f>
        <v>2783.352</v>
      </c>
      <c r="T1184" s="139" t="n">
        <f aca="false">P1184*2</f>
        <v>1855.568</v>
      </c>
      <c r="U1184" s="20"/>
      <c r="V1184" s="20" t="n">
        <f aca="false">R1184+S1184+T1184</f>
        <v>19483.464</v>
      </c>
      <c r="W1184" s="20" t="n">
        <f aca="false">V1184-T1184</f>
        <v>17627.896</v>
      </c>
      <c r="X1184" s="43" t="n">
        <f aca="false">V1184-S1184-T1184</f>
        <v>14844.544</v>
      </c>
      <c r="Y1184" s="20" t="s">
        <v>312</v>
      </c>
      <c r="Z1184" s="20" t="s">
        <v>35</v>
      </c>
      <c r="AA1184" s="20" t="s">
        <v>18</v>
      </c>
      <c r="AC1184" s="20"/>
    </row>
    <row r="1185" customFormat="false" ht="15.75" hidden="false" customHeight="true" outlineLevel="0" collapsed="false">
      <c r="A1185" s="37" t="s">
        <v>150</v>
      </c>
      <c r="B1185" s="143" t="s">
        <v>223</v>
      </c>
      <c r="C1185" s="39" t="s">
        <v>811</v>
      </c>
      <c r="D1185" s="20" t="s">
        <v>312</v>
      </c>
      <c r="E1185" s="40" t="n">
        <v>5788950</v>
      </c>
      <c r="F1185" s="40" t="n">
        <v>9984116</v>
      </c>
      <c r="G1185" s="41" t="n">
        <v>20</v>
      </c>
      <c r="H1185" s="145" t="s">
        <v>33</v>
      </c>
      <c r="I1185" s="40"/>
      <c r="J1185" s="40" t="n">
        <v>22</v>
      </c>
      <c r="K1185" s="145" t="n">
        <v>0</v>
      </c>
      <c r="L1185" s="139" t="n">
        <v>974</v>
      </c>
      <c r="M1185" s="139" t="n">
        <f aca="false">G1185*0.095</f>
        <v>1.9</v>
      </c>
      <c r="N1185" s="139" t="n">
        <f aca="false">L1185-M1185</f>
        <v>972.1</v>
      </c>
      <c r="O1185" s="40" t="n">
        <v>1.04</v>
      </c>
      <c r="P1185" s="139" t="n">
        <f aca="false">N1185*O1185</f>
        <v>1010.984</v>
      </c>
      <c r="Q1185" s="221" t="n">
        <v>16</v>
      </c>
      <c r="R1185" s="20" t="n">
        <f aca="false">P1185*Q1185</f>
        <v>16175.744</v>
      </c>
      <c r="S1185" s="139" t="n">
        <f aca="false">P1185*3</f>
        <v>3032.952</v>
      </c>
      <c r="T1185" s="139" t="n">
        <f aca="false">P1185*2</f>
        <v>2021.968</v>
      </c>
      <c r="U1185" s="20"/>
      <c r="V1185" s="20" t="n">
        <f aca="false">R1185+S1185+T1185</f>
        <v>21230.664</v>
      </c>
      <c r="W1185" s="20" t="n">
        <f aca="false">V1185-T1185</f>
        <v>19208.696</v>
      </c>
      <c r="X1185" s="43" t="n">
        <f aca="false">V1185-S1185-T1185</f>
        <v>16175.744</v>
      </c>
      <c r="Y1185" s="20" t="s">
        <v>312</v>
      </c>
      <c r="Z1185" s="20" t="s">
        <v>35</v>
      </c>
      <c r="AA1185" s="20" t="s">
        <v>18</v>
      </c>
      <c r="AC1185" s="20"/>
    </row>
    <row r="1186" customFormat="false" ht="15.75" hidden="false" customHeight="true" outlineLevel="0" collapsed="false">
      <c r="A1186" s="37" t="s">
        <v>150</v>
      </c>
      <c r="B1186" s="143" t="s">
        <v>223</v>
      </c>
      <c r="C1186" s="39" t="s">
        <v>812</v>
      </c>
      <c r="D1186" s="20" t="s">
        <v>312</v>
      </c>
      <c r="E1186" s="40" t="n">
        <v>5789351</v>
      </c>
      <c r="F1186" s="40" t="n">
        <v>9984117</v>
      </c>
      <c r="G1186" s="41" t="n">
        <v>20</v>
      </c>
      <c r="H1186" s="145" t="s">
        <v>33</v>
      </c>
      <c r="I1186" s="40"/>
      <c r="J1186" s="40" t="n">
        <v>22</v>
      </c>
      <c r="K1186" s="145" t="n">
        <v>0</v>
      </c>
      <c r="L1186" s="139" t="n">
        <v>938</v>
      </c>
      <c r="M1186" s="139" t="n">
        <f aca="false">G1186*0.095</f>
        <v>1.9</v>
      </c>
      <c r="N1186" s="139" t="n">
        <f aca="false">L1186-M1186</f>
        <v>936.1</v>
      </c>
      <c r="O1186" s="40" t="n">
        <v>1.04</v>
      </c>
      <c r="P1186" s="139" t="n">
        <f aca="false">N1186*O1186</f>
        <v>973.544</v>
      </c>
      <c r="Q1186" s="221" t="n">
        <v>16</v>
      </c>
      <c r="R1186" s="20" t="n">
        <f aca="false">P1186*Q1186</f>
        <v>15576.704</v>
      </c>
      <c r="S1186" s="139" t="n">
        <f aca="false">P1186*3</f>
        <v>2920.632</v>
      </c>
      <c r="T1186" s="139" t="n">
        <f aca="false">P1186*2</f>
        <v>1947.088</v>
      </c>
      <c r="U1186" s="20"/>
      <c r="V1186" s="20" t="n">
        <f aca="false">R1186+S1186+T1186</f>
        <v>20444.424</v>
      </c>
      <c r="W1186" s="20" t="n">
        <f aca="false">V1186-T1186</f>
        <v>18497.336</v>
      </c>
      <c r="X1186" s="43" t="n">
        <f aca="false">V1186-S1186-T1186</f>
        <v>15576.704</v>
      </c>
      <c r="Y1186" s="20" t="s">
        <v>312</v>
      </c>
      <c r="Z1186" s="20" t="s">
        <v>35</v>
      </c>
      <c r="AA1186" s="20" t="s">
        <v>18</v>
      </c>
      <c r="AC1186" s="20"/>
    </row>
    <row r="1187" customFormat="false" ht="15.75" hidden="false" customHeight="true" outlineLevel="0" collapsed="false">
      <c r="A1187" s="37" t="s">
        <v>150</v>
      </c>
      <c r="B1187" s="143" t="s">
        <v>223</v>
      </c>
      <c r="C1187" s="39" t="s">
        <v>813</v>
      </c>
      <c r="D1187" s="20" t="s">
        <v>312</v>
      </c>
      <c r="E1187" s="40" t="n">
        <v>5789352</v>
      </c>
      <c r="F1187" s="40" t="n">
        <v>9984118</v>
      </c>
      <c r="G1187" s="41" t="n">
        <v>20</v>
      </c>
      <c r="H1187" s="145" t="s">
        <v>33</v>
      </c>
      <c r="I1187" s="40"/>
      <c r="J1187" s="40" t="n">
        <v>22</v>
      </c>
      <c r="K1187" s="145" t="n">
        <v>0</v>
      </c>
      <c r="L1187" s="139" t="n">
        <v>929</v>
      </c>
      <c r="M1187" s="139" t="n">
        <f aca="false">G1187*0.095</f>
        <v>1.9</v>
      </c>
      <c r="N1187" s="139" t="n">
        <f aca="false">L1187-M1187</f>
        <v>927.1</v>
      </c>
      <c r="O1187" s="40" t="n">
        <v>1.04</v>
      </c>
      <c r="P1187" s="139" t="n">
        <f aca="false">N1187*O1187</f>
        <v>964.184</v>
      </c>
      <c r="Q1187" s="221" t="n">
        <v>16</v>
      </c>
      <c r="R1187" s="20" t="n">
        <f aca="false">P1187*Q1187</f>
        <v>15426.944</v>
      </c>
      <c r="S1187" s="139" t="n">
        <f aca="false">P1187*3</f>
        <v>2892.552</v>
      </c>
      <c r="T1187" s="139" t="n">
        <f aca="false">P1187*2</f>
        <v>1928.368</v>
      </c>
      <c r="U1187" s="20"/>
      <c r="V1187" s="20" t="n">
        <f aca="false">R1187+S1187+T1187</f>
        <v>20247.864</v>
      </c>
      <c r="W1187" s="20" t="n">
        <f aca="false">V1187-T1187</f>
        <v>18319.496</v>
      </c>
      <c r="X1187" s="43" t="n">
        <f aca="false">V1187-S1187-T1187</f>
        <v>15426.944</v>
      </c>
      <c r="Y1187" s="20" t="s">
        <v>312</v>
      </c>
      <c r="Z1187" s="20" t="s">
        <v>35</v>
      </c>
      <c r="AA1187" s="20" t="s">
        <v>18</v>
      </c>
      <c r="AC1187" s="20"/>
    </row>
    <row r="1188" customFormat="false" ht="15.75" hidden="false" customHeight="true" outlineLevel="0" collapsed="false">
      <c r="A1188" s="37" t="s">
        <v>150</v>
      </c>
      <c r="B1188" s="143" t="s">
        <v>223</v>
      </c>
      <c r="C1188" s="39" t="s">
        <v>814</v>
      </c>
      <c r="D1188" s="20" t="s">
        <v>312</v>
      </c>
      <c r="E1188" s="40" t="n">
        <v>5789353</v>
      </c>
      <c r="F1188" s="40" t="n">
        <v>9984119</v>
      </c>
      <c r="G1188" s="41" t="n">
        <v>20</v>
      </c>
      <c r="H1188" s="145" t="s">
        <v>33</v>
      </c>
      <c r="I1188" s="40"/>
      <c r="J1188" s="40" t="n">
        <v>22</v>
      </c>
      <c r="K1188" s="145" t="n">
        <v>0</v>
      </c>
      <c r="L1188" s="139" t="n">
        <v>932</v>
      </c>
      <c r="M1188" s="139" t="n">
        <f aca="false">G1188*0.095</f>
        <v>1.9</v>
      </c>
      <c r="N1188" s="139" t="n">
        <f aca="false">L1188-M1188</f>
        <v>930.1</v>
      </c>
      <c r="O1188" s="40" t="n">
        <v>1.04</v>
      </c>
      <c r="P1188" s="139" t="n">
        <f aca="false">N1188*O1188</f>
        <v>967.304</v>
      </c>
      <c r="Q1188" s="221" t="n">
        <v>16</v>
      </c>
      <c r="R1188" s="20" t="n">
        <f aca="false">P1188*Q1188</f>
        <v>15476.864</v>
      </c>
      <c r="S1188" s="139" t="n">
        <f aca="false">P1188*3</f>
        <v>2901.912</v>
      </c>
      <c r="T1188" s="139" t="n">
        <f aca="false">P1188*2</f>
        <v>1934.608</v>
      </c>
      <c r="U1188" s="20"/>
      <c r="V1188" s="20" t="n">
        <f aca="false">R1188+S1188+T1188</f>
        <v>20313.384</v>
      </c>
      <c r="W1188" s="20" t="n">
        <f aca="false">V1188-T1188</f>
        <v>18378.776</v>
      </c>
      <c r="X1188" s="43" t="n">
        <f aca="false">V1188-S1188-T1188</f>
        <v>15476.864</v>
      </c>
      <c r="Y1188" s="20" t="s">
        <v>312</v>
      </c>
      <c r="Z1188" s="20" t="s">
        <v>35</v>
      </c>
      <c r="AA1188" s="20" t="s">
        <v>18</v>
      </c>
      <c r="AC1188" s="20"/>
    </row>
    <row r="1189" customFormat="false" ht="15.75" hidden="false" customHeight="true" outlineLevel="0" collapsed="false">
      <c r="A1189" s="37" t="s">
        <v>150</v>
      </c>
      <c r="B1189" s="143" t="s">
        <v>223</v>
      </c>
      <c r="C1189" s="39" t="s">
        <v>815</v>
      </c>
      <c r="D1189" s="20" t="s">
        <v>312</v>
      </c>
      <c r="E1189" s="40" t="n">
        <v>5789354</v>
      </c>
      <c r="F1189" s="40" t="n">
        <v>9984120</v>
      </c>
      <c r="G1189" s="41" t="n">
        <v>20</v>
      </c>
      <c r="H1189" s="145" t="s">
        <v>33</v>
      </c>
      <c r="I1189" s="40"/>
      <c r="J1189" s="40" t="n">
        <v>22</v>
      </c>
      <c r="K1189" s="145" t="n">
        <v>0</v>
      </c>
      <c r="L1189" s="139" t="n">
        <v>922</v>
      </c>
      <c r="M1189" s="139" t="n">
        <f aca="false">G1189*0.095</f>
        <v>1.9</v>
      </c>
      <c r="N1189" s="139" t="n">
        <f aca="false">L1189-M1189</f>
        <v>920.1</v>
      </c>
      <c r="O1189" s="40" t="n">
        <v>1.04</v>
      </c>
      <c r="P1189" s="139" t="n">
        <f aca="false">N1189*O1189</f>
        <v>956.904</v>
      </c>
      <c r="Q1189" s="221" t="n">
        <v>16</v>
      </c>
      <c r="R1189" s="20" t="n">
        <f aca="false">P1189*Q1189</f>
        <v>15310.464</v>
      </c>
      <c r="S1189" s="139" t="n">
        <f aca="false">P1189*3</f>
        <v>2870.712</v>
      </c>
      <c r="T1189" s="139" t="n">
        <f aca="false">P1189*2</f>
        <v>1913.808</v>
      </c>
      <c r="U1189" s="20"/>
      <c r="V1189" s="20" t="n">
        <f aca="false">R1189+S1189+T1189</f>
        <v>20094.984</v>
      </c>
      <c r="W1189" s="20" t="n">
        <f aca="false">V1189-T1189</f>
        <v>18181.176</v>
      </c>
      <c r="X1189" s="43" t="n">
        <f aca="false">V1189-S1189-T1189</f>
        <v>15310.464</v>
      </c>
      <c r="Y1189" s="20" t="s">
        <v>312</v>
      </c>
      <c r="Z1189" s="20" t="s">
        <v>35</v>
      </c>
      <c r="AA1189" s="20" t="s">
        <v>18</v>
      </c>
      <c r="AC1189" s="20"/>
    </row>
    <row r="1190" customFormat="false" ht="15.75" hidden="false" customHeight="true" outlineLevel="0" collapsed="false">
      <c r="A1190" s="37" t="s">
        <v>150</v>
      </c>
      <c r="B1190" s="143" t="s">
        <v>223</v>
      </c>
      <c r="C1190" s="39" t="s">
        <v>816</v>
      </c>
      <c r="D1190" s="20" t="s">
        <v>312</v>
      </c>
      <c r="E1190" s="40" t="n">
        <v>5789355</v>
      </c>
      <c r="F1190" s="40" t="n">
        <v>9984121</v>
      </c>
      <c r="G1190" s="41" t="n">
        <v>20</v>
      </c>
      <c r="H1190" s="145" t="s">
        <v>33</v>
      </c>
      <c r="I1190" s="40"/>
      <c r="J1190" s="40" t="n">
        <v>22</v>
      </c>
      <c r="K1190" s="145" t="n">
        <v>0</v>
      </c>
      <c r="L1190" s="139" t="n">
        <v>829</v>
      </c>
      <c r="M1190" s="139" t="n">
        <f aca="false">G1190*0.095</f>
        <v>1.9</v>
      </c>
      <c r="N1190" s="139" t="n">
        <f aca="false">L1190-M1190</f>
        <v>827.1</v>
      </c>
      <c r="O1190" s="40" t="n">
        <v>1.04</v>
      </c>
      <c r="P1190" s="139" t="n">
        <f aca="false">N1190*O1190</f>
        <v>860.184</v>
      </c>
      <c r="Q1190" s="221" t="n">
        <v>16</v>
      </c>
      <c r="R1190" s="20" t="n">
        <f aca="false">P1190*Q1190</f>
        <v>13762.944</v>
      </c>
      <c r="S1190" s="139" t="n">
        <f aca="false">P1190*3</f>
        <v>2580.552</v>
      </c>
      <c r="T1190" s="139" t="n">
        <f aca="false">P1190*2</f>
        <v>1720.368</v>
      </c>
      <c r="U1190" s="20"/>
      <c r="V1190" s="20" t="n">
        <f aca="false">R1190+S1190+T1190</f>
        <v>18063.864</v>
      </c>
      <c r="W1190" s="20" t="n">
        <f aca="false">V1190-T1190</f>
        <v>16343.496</v>
      </c>
      <c r="X1190" s="43" t="n">
        <f aca="false">V1190-S1190-T1190</f>
        <v>13762.944</v>
      </c>
      <c r="Y1190" s="20" t="s">
        <v>312</v>
      </c>
      <c r="Z1190" s="20" t="s">
        <v>35</v>
      </c>
      <c r="AA1190" s="20" t="s">
        <v>18</v>
      </c>
      <c r="AC1190" s="20"/>
    </row>
    <row r="1191" customFormat="false" ht="15.75" hidden="false" customHeight="true" outlineLevel="0" collapsed="false">
      <c r="A1191" s="37" t="s">
        <v>150</v>
      </c>
      <c r="B1191" s="143" t="s">
        <v>223</v>
      </c>
      <c r="C1191" s="39" t="s">
        <v>817</v>
      </c>
      <c r="D1191" s="20" t="s">
        <v>312</v>
      </c>
      <c r="E1191" s="40" t="n">
        <v>5789356</v>
      </c>
      <c r="F1191" s="40" t="n">
        <v>9984122</v>
      </c>
      <c r="G1191" s="41" t="n">
        <v>20</v>
      </c>
      <c r="H1191" s="145" t="s">
        <v>33</v>
      </c>
      <c r="I1191" s="40"/>
      <c r="J1191" s="40" t="n">
        <v>22</v>
      </c>
      <c r="K1191" s="145" t="n">
        <v>0</v>
      </c>
      <c r="L1191" s="139" t="n">
        <v>864</v>
      </c>
      <c r="M1191" s="139" t="n">
        <f aca="false">G1191*0.095</f>
        <v>1.9</v>
      </c>
      <c r="N1191" s="139" t="n">
        <f aca="false">L1191-M1191</f>
        <v>862.1</v>
      </c>
      <c r="O1191" s="40" t="n">
        <v>1.04</v>
      </c>
      <c r="P1191" s="139" t="n">
        <f aca="false">N1191*O1191</f>
        <v>896.584</v>
      </c>
      <c r="Q1191" s="221" t="n">
        <v>16</v>
      </c>
      <c r="R1191" s="20" t="n">
        <f aca="false">P1191*Q1191</f>
        <v>14345.344</v>
      </c>
      <c r="S1191" s="139" t="n">
        <f aca="false">P1191*3</f>
        <v>2689.752</v>
      </c>
      <c r="T1191" s="139" t="n">
        <f aca="false">P1191*2</f>
        <v>1793.168</v>
      </c>
      <c r="U1191" s="20"/>
      <c r="V1191" s="20" t="n">
        <f aca="false">R1191+S1191+T1191</f>
        <v>18828.264</v>
      </c>
      <c r="W1191" s="20" t="n">
        <f aca="false">V1191-T1191</f>
        <v>17035.096</v>
      </c>
      <c r="X1191" s="43" t="n">
        <f aca="false">V1191-S1191-T1191</f>
        <v>14345.344</v>
      </c>
      <c r="Y1191" s="20" t="s">
        <v>312</v>
      </c>
      <c r="Z1191" s="20" t="s">
        <v>35</v>
      </c>
      <c r="AA1191" s="20" t="s">
        <v>18</v>
      </c>
      <c r="AC1191" s="20"/>
    </row>
    <row r="1192" customFormat="false" ht="15.75" hidden="false" customHeight="true" outlineLevel="0" collapsed="false">
      <c r="A1192" s="37" t="s">
        <v>150</v>
      </c>
      <c r="B1192" s="143" t="s">
        <v>223</v>
      </c>
      <c r="C1192" s="39" t="s">
        <v>818</v>
      </c>
      <c r="D1192" s="20" t="s">
        <v>312</v>
      </c>
      <c r="E1192" s="40" t="n">
        <v>5789357</v>
      </c>
      <c r="F1192" s="40" t="n">
        <v>9984123</v>
      </c>
      <c r="G1192" s="41" t="n">
        <v>20</v>
      </c>
      <c r="H1192" s="145" t="s">
        <v>33</v>
      </c>
      <c r="I1192" s="40"/>
      <c r="J1192" s="40" t="n">
        <v>22</v>
      </c>
      <c r="K1192" s="145" t="n">
        <v>0</v>
      </c>
      <c r="L1192" s="139" t="n">
        <v>906</v>
      </c>
      <c r="M1192" s="139" t="n">
        <f aca="false">G1192*0.095</f>
        <v>1.9</v>
      </c>
      <c r="N1192" s="139" t="n">
        <f aca="false">L1192-M1192</f>
        <v>904.1</v>
      </c>
      <c r="O1192" s="40" t="n">
        <v>1.04</v>
      </c>
      <c r="P1192" s="139" t="n">
        <f aca="false">N1192*O1192</f>
        <v>940.264</v>
      </c>
      <c r="Q1192" s="221" t="n">
        <v>16</v>
      </c>
      <c r="R1192" s="20" t="n">
        <f aca="false">P1192*Q1192</f>
        <v>15044.224</v>
      </c>
      <c r="S1192" s="139" t="n">
        <f aca="false">P1192*3</f>
        <v>2820.792</v>
      </c>
      <c r="T1192" s="139" t="n">
        <f aca="false">P1192*2</f>
        <v>1880.528</v>
      </c>
      <c r="U1192" s="20"/>
      <c r="V1192" s="20" t="n">
        <f aca="false">R1192+S1192+T1192</f>
        <v>19745.544</v>
      </c>
      <c r="W1192" s="20" t="n">
        <f aca="false">V1192-T1192</f>
        <v>17865.016</v>
      </c>
      <c r="X1192" s="43" t="n">
        <f aca="false">V1192-S1192-T1192</f>
        <v>15044.224</v>
      </c>
      <c r="Y1192" s="20" t="s">
        <v>312</v>
      </c>
      <c r="Z1192" s="20" t="s">
        <v>35</v>
      </c>
      <c r="AA1192" s="20" t="s">
        <v>18</v>
      </c>
      <c r="AC1192" s="20"/>
    </row>
    <row r="1193" customFormat="false" ht="15.75" hidden="false" customHeight="true" outlineLevel="0" collapsed="false">
      <c r="A1193" s="37" t="s">
        <v>150</v>
      </c>
      <c r="B1193" s="143" t="s">
        <v>223</v>
      </c>
      <c r="C1193" s="39" t="s">
        <v>819</v>
      </c>
      <c r="D1193" s="20" t="s">
        <v>312</v>
      </c>
      <c r="E1193" s="40" t="n">
        <v>5789358</v>
      </c>
      <c r="F1193" s="40" t="n">
        <v>9984124</v>
      </c>
      <c r="G1193" s="41" t="n">
        <v>19</v>
      </c>
      <c r="H1193" s="145" t="s">
        <v>33</v>
      </c>
      <c r="I1193" s="40"/>
      <c r="J1193" s="40" t="n">
        <v>22</v>
      </c>
      <c r="K1193" s="145" t="n">
        <v>0</v>
      </c>
      <c r="L1193" s="139" t="n">
        <v>852</v>
      </c>
      <c r="M1193" s="139" t="n">
        <f aca="false">G1193*0.095</f>
        <v>1.805</v>
      </c>
      <c r="N1193" s="139" t="n">
        <f aca="false">L1193-M1193</f>
        <v>850.195</v>
      </c>
      <c r="O1193" s="40" t="n">
        <v>1.04</v>
      </c>
      <c r="P1193" s="139" t="n">
        <f aca="false">N1193*O1193</f>
        <v>884.2028</v>
      </c>
      <c r="Q1193" s="221" t="n">
        <v>16</v>
      </c>
      <c r="R1193" s="20" t="n">
        <f aca="false">P1193*Q1193</f>
        <v>14147.2448</v>
      </c>
      <c r="S1193" s="139" t="n">
        <f aca="false">P1193*3</f>
        <v>2652.6084</v>
      </c>
      <c r="T1193" s="139" t="n">
        <f aca="false">P1193*2</f>
        <v>1768.4056</v>
      </c>
      <c r="U1193" s="20"/>
      <c r="V1193" s="20" t="n">
        <f aca="false">R1193+S1193+T1193</f>
        <v>18568.2588</v>
      </c>
      <c r="W1193" s="20" t="n">
        <f aca="false">V1193-T1193</f>
        <v>16799.8532</v>
      </c>
      <c r="X1193" s="43" t="n">
        <f aca="false">V1193-S1193-T1193</f>
        <v>14147.2448</v>
      </c>
      <c r="Y1193" s="20" t="s">
        <v>312</v>
      </c>
      <c r="Z1193" s="20" t="s">
        <v>35</v>
      </c>
      <c r="AA1193" s="20" t="s">
        <v>18</v>
      </c>
      <c r="AC1193" s="20"/>
    </row>
    <row r="1194" customFormat="false" ht="15.75" hidden="false" customHeight="true" outlineLevel="0" collapsed="false">
      <c r="A1194" s="37" t="s">
        <v>150</v>
      </c>
      <c r="B1194" s="143" t="s">
        <v>223</v>
      </c>
      <c r="C1194" s="39" t="s">
        <v>820</v>
      </c>
      <c r="D1194" s="20" t="s">
        <v>312</v>
      </c>
      <c r="E1194" s="40" t="n">
        <v>5789359</v>
      </c>
      <c r="F1194" s="40" t="n">
        <v>9984125</v>
      </c>
      <c r="G1194" s="41" t="n">
        <v>9</v>
      </c>
      <c r="H1194" s="145" t="s">
        <v>33</v>
      </c>
      <c r="I1194" s="40"/>
      <c r="J1194" s="40" t="n">
        <v>22</v>
      </c>
      <c r="K1194" s="145" t="n">
        <v>0</v>
      </c>
      <c r="L1194" s="139" t="n">
        <v>392</v>
      </c>
      <c r="M1194" s="139" t="n">
        <f aca="false">G1194*0.095</f>
        <v>0.855</v>
      </c>
      <c r="N1194" s="139" t="n">
        <f aca="false">L1194-M1194</f>
        <v>391.145</v>
      </c>
      <c r="O1194" s="40" t="n">
        <v>1.04</v>
      </c>
      <c r="P1194" s="139" t="n">
        <f aca="false">N1194*O1194</f>
        <v>406.7908</v>
      </c>
      <c r="Q1194" s="221" t="n">
        <v>16</v>
      </c>
      <c r="R1194" s="20" t="n">
        <f aca="false">P1194*Q1194</f>
        <v>6508.6528</v>
      </c>
      <c r="S1194" s="139" t="n">
        <f aca="false">P1194*3</f>
        <v>1220.3724</v>
      </c>
      <c r="T1194" s="139" t="n">
        <f aca="false">P1194*2</f>
        <v>813.5816</v>
      </c>
      <c r="U1194" s="20"/>
      <c r="V1194" s="20" t="n">
        <f aca="false">R1194+S1194+T1194</f>
        <v>8542.6068</v>
      </c>
      <c r="W1194" s="20" t="n">
        <f aca="false">V1194-T1194</f>
        <v>7729.0252</v>
      </c>
      <c r="X1194" s="43" t="n">
        <f aca="false">V1194-S1194-T1194</f>
        <v>6508.6528</v>
      </c>
      <c r="Y1194" s="20" t="s">
        <v>312</v>
      </c>
      <c r="Z1194" s="20" t="s">
        <v>35</v>
      </c>
      <c r="AA1194" s="20" t="s">
        <v>18</v>
      </c>
      <c r="AC1194" s="20"/>
    </row>
    <row r="1195" customFormat="false" ht="15.75" hidden="false" customHeight="true" outlineLevel="0" collapsed="false">
      <c r="A1195" s="37" t="s">
        <v>329</v>
      </c>
      <c r="B1195" s="143" t="s">
        <v>224</v>
      </c>
      <c r="C1195" s="39" t="s">
        <v>821</v>
      </c>
      <c r="D1195" s="20" t="s">
        <v>312</v>
      </c>
      <c r="E1195" s="40" t="n">
        <v>5788780</v>
      </c>
      <c r="F1195" s="40" t="n">
        <v>9984126</v>
      </c>
      <c r="G1195" s="41" t="n">
        <v>20</v>
      </c>
      <c r="H1195" s="145" t="s">
        <v>33</v>
      </c>
      <c r="I1195" s="40"/>
      <c r="J1195" s="40" t="n">
        <v>22</v>
      </c>
      <c r="K1195" s="145" t="n">
        <v>0</v>
      </c>
      <c r="L1195" s="139" t="n">
        <v>905</v>
      </c>
      <c r="M1195" s="139" t="n">
        <f aca="false">G1195*0.095</f>
        <v>1.9</v>
      </c>
      <c r="N1195" s="139" t="n">
        <f aca="false">L1195-M1195</f>
        <v>903.1</v>
      </c>
      <c r="O1195" s="40" t="n">
        <v>1.04</v>
      </c>
      <c r="P1195" s="139" t="n">
        <f aca="false">N1195*O1195</f>
        <v>939.224</v>
      </c>
      <c r="Q1195" s="221" t="n">
        <v>16</v>
      </c>
      <c r="R1195" s="20" t="n">
        <f aca="false">P1195*Q1195</f>
        <v>15027.584</v>
      </c>
      <c r="S1195" s="139" t="n">
        <f aca="false">P1195*3</f>
        <v>2817.672</v>
      </c>
      <c r="T1195" s="139" t="n">
        <f aca="false">P1195*2</f>
        <v>1878.448</v>
      </c>
      <c r="U1195" s="20"/>
      <c r="V1195" s="20" t="n">
        <f aca="false">R1195+S1195+T1195</f>
        <v>19723.704</v>
      </c>
      <c r="W1195" s="20" t="n">
        <f aca="false">V1195-T1195</f>
        <v>17845.256</v>
      </c>
      <c r="X1195" s="43" t="n">
        <f aca="false">V1195-S1195-T1195</f>
        <v>15027.584</v>
      </c>
      <c r="Y1195" s="20" t="s">
        <v>312</v>
      </c>
      <c r="Z1195" s="20" t="s">
        <v>35</v>
      </c>
      <c r="AA1195" s="20" t="s">
        <v>18</v>
      </c>
      <c r="AC1195" s="20"/>
    </row>
    <row r="1196" customFormat="false" ht="15.75" hidden="false" customHeight="true" outlineLevel="0" collapsed="false">
      <c r="A1196" s="37" t="s">
        <v>329</v>
      </c>
      <c r="B1196" s="143" t="s">
        <v>224</v>
      </c>
      <c r="C1196" s="39" t="s">
        <v>822</v>
      </c>
      <c r="D1196" s="20" t="s">
        <v>314</v>
      </c>
      <c r="E1196" s="40" t="n">
        <v>5788781</v>
      </c>
      <c r="F1196" s="40" t="n">
        <v>11956369</v>
      </c>
      <c r="G1196" s="41" t="n">
        <v>17</v>
      </c>
      <c r="H1196" s="145" t="s">
        <v>33</v>
      </c>
      <c r="I1196" s="40"/>
      <c r="J1196" s="40" t="n">
        <v>28.1</v>
      </c>
      <c r="K1196" s="145" t="n">
        <v>0</v>
      </c>
      <c r="L1196" s="139" t="n">
        <v>747</v>
      </c>
      <c r="M1196" s="139" t="n">
        <f aca="false">G1196*0.095</f>
        <v>1.615</v>
      </c>
      <c r="N1196" s="139" t="n">
        <f aca="false">L1196-M1196</f>
        <v>745.385</v>
      </c>
      <c r="O1196" s="40" t="n">
        <v>0.958</v>
      </c>
      <c r="P1196" s="139" t="n">
        <v>714.078</v>
      </c>
      <c r="Q1196" s="221" t="n">
        <v>16</v>
      </c>
      <c r="R1196" s="20" t="n">
        <f aca="false">P1196*Q1196</f>
        <v>11425.248</v>
      </c>
      <c r="S1196" s="139" t="n">
        <f aca="false">P1196*3</f>
        <v>2142.234</v>
      </c>
      <c r="T1196" s="139" t="n">
        <f aca="false">P1196*2</f>
        <v>1428.156</v>
      </c>
      <c r="U1196" s="20"/>
      <c r="V1196" s="20" t="n">
        <f aca="false">R1196+S1196+T1196</f>
        <v>14995.638</v>
      </c>
      <c r="W1196" s="20" t="n">
        <f aca="false">V1196-T1196</f>
        <v>13567.482</v>
      </c>
      <c r="X1196" s="43" t="n">
        <f aca="false">V1196-S1196-T1196</f>
        <v>11425.248</v>
      </c>
      <c r="Y1196" s="20" t="s">
        <v>314</v>
      </c>
      <c r="Z1196" s="20" t="s">
        <v>35</v>
      </c>
      <c r="AA1196" s="20" t="s">
        <v>18</v>
      </c>
      <c r="AC1196" s="20"/>
    </row>
    <row r="1197" customFormat="false" ht="15.75" hidden="false" customHeight="true" outlineLevel="0" collapsed="false">
      <c r="A1197" s="37" t="s">
        <v>329</v>
      </c>
      <c r="B1197" s="143" t="s">
        <v>224</v>
      </c>
      <c r="C1197" s="39" t="s">
        <v>823</v>
      </c>
      <c r="D1197" s="20" t="s">
        <v>312</v>
      </c>
      <c r="E1197" s="40" t="n">
        <v>5788782</v>
      </c>
      <c r="F1197" s="40" t="n">
        <v>9984127</v>
      </c>
      <c r="G1197" s="41" t="n">
        <v>20</v>
      </c>
      <c r="H1197" s="145" t="s">
        <v>33</v>
      </c>
      <c r="I1197" s="40"/>
      <c r="J1197" s="40" t="n">
        <v>22</v>
      </c>
      <c r="K1197" s="145" t="n">
        <v>0</v>
      </c>
      <c r="L1197" s="139" t="n">
        <v>858</v>
      </c>
      <c r="M1197" s="139" t="n">
        <f aca="false">G1197*0.095</f>
        <v>1.9</v>
      </c>
      <c r="N1197" s="139" t="n">
        <f aca="false">L1197-M1197</f>
        <v>856.1</v>
      </c>
      <c r="O1197" s="40" t="n">
        <v>1.04</v>
      </c>
      <c r="P1197" s="139" t="n">
        <f aca="false">N1197*O1197</f>
        <v>890.344</v>
      </c>
      <c r="Q1197" s="221" t="n">
        <v>16</v>
      </c>
      <c r="R1197" s="20" t="n">
        <f aca="false">P1197*Q1197</f>
        <v>14245.504</v>
      </c>
      <c r="S1197" s="139" t="n">
        <f aca="false">P1197*3</f>
        <v>2671.032</v>
      </c>
      <c r="T1197" s="139" t="n">
        <f aca="false">P1197*2</f>
        <v>1780.688</v>
      </c>
      <c r="U1197" s="20"/>
      <c r="V1197" s="20" t="n">
        <f aca="false">R1197+S1197+T1197</f>
        <v>18697.224</v>
      </c>
      <c r="W1197" s="20" t="n">
        <f aca="false">V1197-T1197</f>
        <v>16916.536</v>
      </c>
      <c r="X1197" s="43" t="n">
        <f aca="false">V1197-S1197-T1197</f>
        <v>14245.504</v>
      </c>
      <c r="Y1197" s="20" t="s">
        <v>312</v>
      </c>
      <c r="Z1197" s="20" t="s">
        <v>35</v>
      </c>
      <c r="AA1197" s="20" t="s">
        <v>18</v>
      </c>
      <c r="AC1197" s="20"/>
    </row>
    <row r="1198" customFormat="false" ht="15.75" hidden="false" customHeight="true" outlineLevel="0" collapsed="false">
      <c r="A1198" s="37" t="s">
        <v>329</v>
      </c>
      <c r="B1198" s="143" t="s">
        <v>224</v>
      </c>
      <c r="C1198" s="39" t="s">
        <v>824</v>
      </c>
      <c r="D1198" s="20" t="s">
        <v>312</v>
      </c>
      <c r="E1198" s="40" t="n">
        <v>5788783</v>
      </c>
      <c r="F1198" s="40" t="n">
        <v>9984128</v>
      </c>
      <c r="G1198" s="41" t="n">
        <v>20</v>
      </c>
      <c r="H1198" s="145" t="s">
        <v>33</v>
      </c>
      <c r="I1198" s="40"/>
      <c r="J1198" s="40" t="n">
        <v>22</v>
      </c>
      <c r="K1198" s="145" t="n">
        <v>0</v>
      </c>
      <c r="L1198" s="139" t="n">
        <v>871</v>
      </c>
      <c r="M1198" s="139" t="n">
        <f aca="false">G1198*0.095</f>
        <v>1.9</v>
      </c>
      <c r="N1198" s="139" t="n">
        <f aca="false">L1198-M1198</f>
        <v>869.1</v>
      </c>
      <c r="O1198" s="40" t="n">
        <v>1.04</v>
      </c>
      <c r="P1198" s="139" t="n">
        <f aca="false">N1198*O1198</f>
        <v>903.864</v>
      </c>
      <c r="Q1198" s="221" t="n">
        <v>16</v>
      </c>
      <c r="R1198" s="20" t="n">
        <f aca="false">P1198*Q1198</f>
        <v>14461.824</v>
      </c>
      <c r="S1198" s="139" t="n">
        <f aca="false">P1198*3</f>
        <v>2711.592</v>
      </c>
      <c r="T1198" s="139" t="n">
        <f aca="false">P1198*2</f>
        <v>1807.728</v>
      </c>
      <c r="U1198" s="20"/>
      <c r="V1198" s="20" t="n">
        <f aca="false">R1198+S1198+T1198</f>
        <v>18981.144</v>
      </c>
      <c r="W1198" s="20" t="n">
        <f aca="false">V1198-T1198</f>
        <v>17173.416</v>
      </c>
      <c r="X1198" s="43" t="n">
        <f aca="false">V1198-S1198-T1198</f>
        <v>14461.824</v>
      </c>
      <c r="Y1198" s="20" t="s">
        <v>312</v>
      </c>
      <c r="Z1198" s="20" t="s">
        <v>35</v>
      </c>
      <c r="AA1198" s="20" t="s">
        <v>18</v>
      </c>
      <c r="AC1198" s="20"/>
    </row>
    <row r="1199" customFormat="false" ht="15.75" hidden="false" customHeight="true" outlineLevel="0" collapsed="false">
      <c r="A1199" s="37" t="s">
        <v>329</v>
      </c>
      <c r="B1199" s="143" t="s">
        <v>224</v>
      </c>
      <c r="C1199" s="39" t="s">
        <v>825</v>
      </c>
      <c r="D1199" s="20" t="s">
        <v>312</v>
      </c>
      <c r="E1199" s="40" t="n">
        <v>5788784</v>
      </c>
      <c r="F1199" s="40" t="n">
        <v>9984129</v>
      </c>
      <c r="G1199" s="41" t="n">
        <v>20</v>
      </c>
      <c r="H1199" s="145" t="s">
        <v>33</v>
      </c>
      <c r="I1199" s="40"/>
      <c r="J1199" s="40" t="n">
        <v>22</v>
      </c>
      <c r="K1199" s="145" t="n">
        <v>0</v>
      </c>
      <c r="L1199" s="139" t="n">
        <v>911</v>
      </c>
      <c r="M1199" s="139" t="n">
        <f aca="false">G1199*0.095</f>
        <v>1.9</v>
      </c>
      <c r="N1199" s="139" t="n">
        <f aca="false">L1199-M1199</f>
        <v>909.1</v>
      </c>
      <c r="O1199" s="40" t="n">
        <v>1.04</v>
      </c>
      <c r="P1199" s="139" t="n">
        <f aca="false">N1199*O1199</f>
        <v>945.464</v>
      </c>
      <c r="Q1199" s="221" t="n">
        <v>16</v>
      </c>
      <c r="R1199" s="20" t="n">
        <f aca="false">P1199*Q1199</f>
        <v>15127.424</v>
      </c>
      <c r="S1199" s="139" t="n">
        <f aca="false">P1199*3</f>
        <v>2836.392</v>
      </c>
      <c r="T1199" s="139" t="n">
        <f aca="false">P1199*2</f>
        <v>1890.928</v>
      </c>
      <c r="U1199" s="20"/>
      <c r="V1199" s="20" t="n">
        <f aca="false">R1199+S1199+T1199</f>
        <v>19854.744</v>
      </c>
      <c r="W1199" s="20" t="n">
        <f aca="false">V1199-T1199</f>
        <v>17963.816</v>
      </c>
      <c r="X1199" s="43" t="n">
        <f aca="false">V1199-S1199-T1199</f>
        <v>15127.424</v>
      </c>
      <c r="Y1199" s="20" t="s">
        <v>312</v>
      </c>
      <c r="Z1199" s="20" t="s">
        <v>35</v>
      </c>
      <c r="AA1199" s="20" t="s">
        <v>18</v>
      </c>
      <c r="AC1199" s="20"/>
    </row>
    <row r="1200" customFormat="false" ht="15.75" hidden="false" customHeight="true" outlineLevel="0" collapsed="false">
      <c r="A1200" s="37" t="s">
        <v>329</v>
      </c>
      <c r="B1200" s="143" t="s">
        <v>224</v>
      </c>
      <c r="C1200" s="39" t="s">
        <v>826</v>
      </c>
      <c r="D1200" s="20" t="s">
        <v>312</v>
      </c>
      <c r="E1200" s="40" t="n">
        <v>5788785</v>
      </c>
      <c r="F1200" s="40" t="n">
        <v>9984130</v>
      </c>
      <c r="G1200" s="41" t="n">
        <v>20</v>
      </c>
      <c r="H1200" s="145" t="s">
        <v>33</v>
      </c>
      <c r="I1200" s="40"/>
      <c r="J1200" s="40" t="n">
        <v>22</v>
      </c>
      <c r="K1200" s="145" t="n">
        <v>0</v>
      </c>
      <c r="L1200" s="139" t="n">
        <v>909</v>
      </c>
      <c r="M1200" s="139" t="n">
        <f aca="false">G1200*0.095</f>
        <v>1.9</v>
      </c>
      <c r="N1200" s="139" t="n">
        <f aca="false">L1200-M1200</f>
        <v>907.1</v>
      </c>
      <c r="O1200" s="40" t="n">
        <v>1.04</v>
      </c>
      <c r="P1200" s="139" t="n">
        <f aca="false">N1200*O1200</f>
        <v>943.384</v>
      </c>
      <c r="Q1200" s="221" t="n">
        <v>16</v>
      </c>
      <c r="R1200" s="20" t="n">
        <f aca="false">P1200*Q1200</f>
        <v>15094.144</v>
      </c>
      <c r="S1200" s="139" t="n">
        <f aca="false">P1200*3</f>
        <v>2830.152</v>
      </c>
      <c r="T1200" s="139" t="n">
        <f aca="false">P1200*2</f>
        <v>1886.768</v>
      </c>
      <c r="U1200" s="20"/>
      <c r="V1200" s="20" t="n">
        <f aca="false">R1200+S1200+T1200</f>
        <v>19811.064</v>
      </c>
      <c r="W1200" s="20" t="n">
        <f aca="false">V1200-T1200</f>
        <v>17924.296</v>
      </c>
      <c r="X1200" s="43" t="n">
        <f aca="false">V1200-S1200-T1200</f>
        <v>15094.144</v>
      </c>
      <c r="Y1200" s="20" t="s">
        <v>312</v>
      </c>
      <c r="Z1200" s="20" t="s">
        <v>35</v>
      </c>
      <c r="AA1200" s="20" t="s">
        <v>18</v>
      </c>
      <c r="AC1200" s="20"/>
    </row>
    <row r="1201" customFormat="false" ht="15.75" hidden="false" customHeight="true" outlineLevel="0" collapsed="false">
      <c r="A1201" s="37" t="s">
        <v>329</v>
      </c>
      <c r="B1201" s="143" t="s">
        <v>224</v>
      </c>
      <c r="C1201" s="39" t="s">
        <v>827</v>
      </c>
      <c r="D1201" s="20" t="s">
        <v>312</v>
      </c>
      <c r="E1201" s="40" t="n">
        <v>5788786</v>
      </c>
      <c r="F1201" s="40" t="n">
        <v>9984131</v>
      </c>
      <c r="G1201" s="41" t="n">
        <v>20</v>
      </c>
      <c r="H1201" s="145" t="s">
        <v>33</v>
      </c>
      <c r="I1201" s="40"/>
      <c r="J1201" s="40" t="n">
        <v>22</v>
      </c>
      <c r="K1201" s="145" t="n">
        <v>0</v>
      </c>
      <c r="L1201" s="139" t="n">
        <v>945</v>
      </c>
      <c r="M1201" s="139" t="n">
        <f aca="false">G1201*0.095</f>
        <v>1.9</v>
      </c>
      <c r="N1201" s="139" t="n">
        <f aca="false">L1201-M1201</f>
        <v>943.1</v>
      </c>
      <c r="O1201" s="40" t="n">
        <v>1.04</v>
      </c>
      <c r="P1201" s="139" t="n">
        <f aca="false">N1201*O1201</f>
        <v>980.824</v>
      </c>
      <c r="Q1201" s="221" t="n">
        <v>16</v>
      </c>
      <c r="R1201" s="20" t="n">
        <f aca="false">P1201*Q1201</f>
        <v>15693.184</v>
      </c>
      <c r="S1201" s="139" t="n">
        <f aca="false">P1201*3</f>
        <v>2942.472</v>
      </c>
      <c r="T1201" s="139" t="n">
        <f aca="false">P1201*2</f>
        <v>1961.648</v>
      </c>
      <c r="U1201" s="20"/>
      <c r="V1201" s="20" t="n">
        <f aca="false">R1201+S1201+T1201</f>
        <v>20597.304</v>
      </c>
      <c r="W1201" s="20" t="n">
        <f aca="false">V1201-T1201</f>
        <v>18635.656</v>
      </c>
      <c r="X1201" s="43" t="n">
        <f aca="false">V1201-S1201-T1201</f>
        <v>15693.184</v>
      </c>
      <c r="Y1201" s="20" t="s">
        <v>312</v>
      </c>
      <c r="Z1201" s="20" t="s">
        <v>35</v>
      </c>
      <c r="AA1201" s="20" t="s">
        <v>18</v>
      </c>
      <c r="AC1201" s="20"/>
    </row>
    <row r="1202" customFormat="false" ht="15.75" hidden="false" customHeight="true" outlineLevel="0" collapsed="false">
      <c r="A1202" s="37" t="s">
        <v>329</v>
      </c>
      <c r="B1202" s="143" t="s">
        <v>224</v>
      </c>
      <c r="C1202" s="39" t="s">
        <v>828</v>
      </c>
      <c r="D1202" s="20" t="s">
        <v>312</v>
      </c>
      <c r="E1202" s="40" t="n">
        <v>5788787</v>
      </c>
      <c r="F1202" s="40" t="n">
        <v>9984132</v>
      </c>
      <c r="G1202" s="41" t="n">
        <v>10</v>
      </c>
      <c r="H1202" s="145" t="s">
        <v>33</v>
      </c>
      <c r="I1202" s="40"/>
      <c r="J1202" s="40" t="n">
        <v>22</v>
      </c>
      <c r="K1202" s="145" t="n">
        <v>0</v>
      </c>
      <c r="L1202" s="139" t="n">
        <v>466</v>
      </c>
      <c r="M1202" s="139" t="n">
        <f aca="false">G1202*0.095</f>
        <v>0.95</v>
      </c>
      <c r="N1202" s="139" t="n">
        <f aca="false">L1202-M1202</f>
        <v>465.05</v>
      </c>
      <c r="O1202" s="40" t="n">
        <v>1.04</v>
      </c>
      <c r="P1202" s="139" t="n">
        <f aca="false">N1202*O1202</f>
        <v>483.652</v>
      </c>
      <c r="Q1202" s="221" t="n">
        <v>16</v>
      </c>
      <c r="R1202" s="20" t="n">
        <f aca="false">P1202*Q1202</f>
        <v>7738.432</v>
      </c>
      <c r="S1202" s="139" t="n">
        <f aca="false">P1202*3</f>
        <v>1450.956</v>
      </c>
      <c r="T1202" s="139" t="n">
        <f aca="false">P1202*2</f>
        <v>967.304</v>
      </c>
      <c r="U1202" s="20"/>
      <c r="V1202" s="20" t="n">
        <f aca="false">R1202+S1202+T1202</f>
        <v>10156.692</v>
      </c>
      <c r="W1202" s="20" t="n">
        <f aca="false">V1202-T1202</f>
        <v>9189.388</v>
      </c>
      <c r="X1202" s="43" t="n">
        <f aca="false">V1202-S1202-T1202</f>
        <v>7738.432</v>
      </c>
      <c r="Y1202" s="20" t="s">
        <v>312</v>
      </c>
      <c r="Z1202" s="20" t="s">
        <v>35</v>
      </c>
      <c r="AA1202" s="20" t="s">
        <v>18</v>
      </c>
      <c r="AC1202" s="20"/>
    </row>
    <row r="1203" customFormat="false" ht="15.75" hidden="false" customHeight="true" outlineLevel="0" collapsed="false">
      <c r="A1203" s="37" t="s">
        <v>329</v>
      </c>
      <c r="B1203" s="143" t="s">
        <v>224</v>
      </c>
      <c r="C1203" s="39" t="s">
        <v>829</v>
      </c>
      <c r="D1203" s="20" t="s">
        <v>314</v>
      </c>
      <c r="E1203" s="40" t="n">
        <v>5788788</v>
      </c>
      <c r="F1203" s="40" t="n">
        <v>8742012</v>
      </c>
      <c r="G1203" s="41" t="n">
        <v>12</v>
      </c>
      <c r="H1203" s="145" t="s">
        <v>33</v>
      </c>
      <c r="I1203" s="40"/>
      <c r="J1203" s="40" t="n">
        <v>25</v>
      </c>
      <c r="K1203" s="145" t="n">
        <v>0</v>
      </c>
      <c r="L1203" s="139" t="n">
        <v>571</v>
      </c>
      <c r="M1203" s="139" t="n">
        <f aca="false">G1203*0.095</f>
        <v>1.14</v>
      </c>
      <c r="N1203" s="139" t="n">
        <f aca="false">L1203-M1203</f>
        <v>569.86</v>
      </c>
      <c r="O1203" s="40" t="n">
        <v>1</v>
      </c>
      <c r="P1203" s="139" t="n">
        <f aca="false">N1203*O1203</f>
        <v>569.86</v>
      </c>
      <c r="Q1203" s="221" t="n">
        <v>16</v>
      </c>
      <c r="R1203" s="20" t="n">
        <f aca="false">P1203*Q1203</f>
        <v>9117.76</v>
      </c>
      <c r="S1203" s="139" t="n">
        <f aca="false">P1203*3</f>
        <v>1709.58</v>
      </c>
      <c r="T1203" s="139" t="n">
        <f aca="false">P1203*2</f>
        <v>1139.72</v>
      </c>
      <c r="U1203" s="20"/>
      <c r="V1203" s="20" t="n">
        <f aca="false">R1203+S1203+T1203</f>
        <v>11967.06</v>
      </c>
      <c r="W1203" s="20" t="n">
        <f aca="false">V1203-T1203</f>
        <v>10827.34</v>
      </c>
      <c r="X1203" s="43" t="n">
        <f aca="false">V1203-S1203-T1203</f>
        <v>9117.76</v>
      </c>
      <c r="Y1203" s="20" t="s">
        <v>314</v>
      </c>
      <c r="Z1203" s="20" t="s">
        <v>35</v>
      </c>
      <c r="AA1203" s="20" t="s">
        <v>18</v>
      </c>
      <c r="AC1203" s="20"/>
    </row>
    <row r="1204" customFormat="false" ht="15.75" hidden="false" customHeight="true" outlineLevel="0" collapsed="false">
      <c r="A1204" s="37" t="s">
        <v>329</v>
      </c>
      <c r="B1204" s="143" t="s">
        <v>224</v>
      </c>
      <c r="C1204" s="39" t="s">
        <v>830</v>
      </c>
      <c r="D1204" s="20" t="s">
        <v>314</v>
      </c>
      <c r="E1204" s="40" t="n">
        <v>5788789</v>
      </c>
      <c r="F1204" s="40" t="n">
        <v>8742011</v>
      </c>
      <c r="G1204" s="41" t="n">
        <v>19</v>
      </c>
      <c r="H1204" s="145" t="s">
        <v>33</v>
      </c>
      <c r="I1204" s="40"/>
      <c r="J1204" s="40" t="n">
        <v>25</v>
      </c>
      <c r="K1204" s="145" t="n">
        <v>0</v>
      </c>
      <c r="L1204" s="139" t="n">
        <v>887</v>
      </c>
      <c r="M1204" s="139" t="n">
        <f aca="false">G1204*0.095</f>
        <v>1.805</v>
      </c>
      <c r="N1204" s="139" t="n">
        <f aca="false">L1204-M1204</f>
        <v>885.195</v>
      </c>
      <c r="O1204" s="40" t="n">
        <v>1</v>
      </c>
      <c r="P1204" s="139" t="n">
        <f aca="false">N1204*O1204</f>
        <v>885.195</v>
      </c>
      <c r="Q1204" s="221" t="n">
        <v>16</v>
      </c>
      <c r="R1204" s="20" t="n">
        <f aca="false">P1204*Q1204</f>
        <v>14163.12</v>
      </c>
      <c r="S1204" s="139" t="n">
        <f aca="false">P1204*3</f>
        <v>2655.585</v>
      </c>
      <c r="T1204" s="139" t="n">
        <f aca="false">P1204*2</f>
        <v>1770.39</v>
      </c>
      <c r="U1204" s="20"/>
      <c r="V1204" s="20" t="n">
        <f aca="false">R1204+S1204+T1204</f>
        <v>18589.095</v>
      </c>
      <c r="W1204" s="20" t="n">
        <f aca="false">V1204-T1204</f>
        <v>16818.705</v>
      </c>
      <c r="X1204" s="43" t="n">
        <f aca="false">V1204-S1204-T1204</f>
        <v>14163.12</v>
      </c>
      <c r="Y1204" s="20" t="s">
        <v>314</v>
      </c>
      <c r="Z1204" s="20" t="s">
        <v>35</v>
      </c>
      <c r="AA1204" s="20" t="s">
        <v>18</v>
      </c>
      <c r="AC1204" s="20"/>
    </row>
    <row r="1205" customFormat="false" ht="15.75" hidden="false" customHeight="true" outlineLevel="0" collapsed="false">
      <c r="A1205" s="37" t="s">
        <v>329</v>
      </c>
      <c r="B1205" s="143" t="s">
        <v>224</v>
      </c>
      <c r="C1205" s="39" t="s">
        <v>831</v>
      </c>
      <c r="D1205" s="20" t="s">
        <v>312</v>
      </c>
      <c r="E1205" s="40" t="n">
        <v>5788790</v>
      </c>
      <c r="F1205" s="40" t="n">
        <v>9984133</v>
      </c>
      <c r="G1205" s="41" t="n">
        <v>14</v>
      </c>
      <c r="H1205" s="145" t="s">
        <v>33</v>
      </c>
      <c r="I1205" s="40"/>
      <c r="J1205" s="40" t="n">
        <v>22</v>
      </c>
      <c r="K1205" s="145" t="n">
        <v>0</v>
      </c>
      <c r="L1205" s="139" t="n">
        <v>602</v>
      </c>
      <c r="M1205" s="139" t="n">
        <f aca="false">G1205*0.095</f>
        <v>1.33</v>
      </c>
      <c r="N1205" s="139" t="n">
        <f aca="false">L1205-M1205</f>
        <v>600.67</v>
      </c>
      <c r="O1205" s="40" t="n">
        <v>1.04</v>
      </c>
      <c r="P1205" s="139" t="n">
        <f aca="false">N1205*O1205</f>
        <v>624.6968</v>
      </c>
      <c r="Q1205" s="221" t="n">
        <v>16</v>
      </c>
      <c r="R1205" s="20" t="n">
        <f aca="false">P1205*Q1205-0.01</f>
        <v>9995.1388</v>
      </c>
      <c r="S1205" s="139" t="n">
        <f aca="false">P1205*3</f>
        <v>1874.0904</v>
      </c>
      <c r="T1205" s="139" t="n">
        <f aca="false">P1205*2</f>
        <v>1249.3936</v>
      </c>
      <c r="U1205" s="20"/>
      <c r="V1205" s="20" t="n">
        <f aca="false">R1205+S1205+T1205</f>
        <v>13118.6228</v>
      </c>
      <c r="W1205" s="20" t="n">
        <f aca="false">V1205-T1205</f>
        <v>11869.2292</v>
      </c>
      <c r="X1205" s="43" t="n">
        <f aca="false">V1205-S1205-T1205</f>
        <v>9995.1388</v>
      </c>
      <c r="Y1205" s="20" t="s">
        <v>312</v>
      </c>
      <c r="Z1205" s="20" t="s">
        <v>35</v>
      </c>
      <c r="AA1205" s="20" t="s">
        <v>18</v>
      </c>
      <c r="AC1205" s="20"/>
    </row>
    <row r="1206" customFormat="false" ht="15.75" hidden="false" customHeight="true" outlineLevel="0" collapsed="false">
      <c r="A1206" s="37" t="s">
        <v>329</v>
      </c>
      <c r="B1206" s="143" t="s">
        <v>224</v>
      </c>
      <c r="C1206" s="39" t="s">
        <v>832</v>
      </c>
      <c r="D1206" s="20" t="s">
        <v>312</v>
      </c>
      <c r="E1206" s="40" t="n">
        <v>5788791</v>
      </c>
      <c r="F1206" s="40" t="n">
        <v>9984134</v>
      </c>
      <c r="G1206" s="41" t="n">
        <v>18</v>
      </c>
      <c r="H1206" s="145" t="s">
        <v>33</v>
      </c>
      <c r="I1206" s="40"/>
      <c r="J1206" s="40" t="n">
        <v>22</v>
      </c>
      <c r="K1206" s="145" t="n">
        <v>0</v>
      </c>
      <c r="L1206" s="139" t="n">
        <v>745</v>
      </c>
      <c r="M1206" s="139" t="n">
        <f aca="false">G1206*0.095</f>
        <v>1.71</v>
      </c>
      <c r="N1206" s="139" t="n">
        <f aca="false">L1206-M1206</f>
        <v>743.29</v>
      </c>
      <c r="O1206" s="40" t="n">
        <v>1.04</v>
      </c>
      <c r="P1206" s="139" t="n">
        <f aca="false">N1206*O1206</f>
        <v>773.0216</v>
      </c>
      <c r="Q1206" s="221" t="n">
        <v>16</v>
      </c>
      <c r="R1206" s="20" t="n">
        <f aca="false">P1206*Q1206-0.01</f>
        <v>12368.3356</v>
      </c>
      <c r="S1206" s="139" t="n">
        <f aca="false">P1206*3</f>
        <v>2319.0648</v>
      </c>
      <c r="T1206" s="139" t="n">
        <f aca="false">P1206*2</f>
        <v>1546.0432</v>
      </c>
      <c r="U1206" s="20"/>
      <c r="V1206" s="20" t="n">
        <f aca="false">R1206+S1206+T1206</f>
        <v>16233.4436</v>
      </c>
      <c r="W1206" s="20" t="n">
        <f aca="false">V1206-T1206</f>
        <v>14687.4004</v>
      </c>
      <c r="X1206" s="43" t="n">
        <f aca="false">V1206-S1206-T1206</f>
        <v>12368.3356</v>
      </c>
      <c r="Y1206" s="20" t="s">
        <v>312</v>
      </c>
      <c r="Z1206" s="20" t="s">
        <v>35</v>
      </c>
      <c r="AA1206" s="20" t="s">
        <v>18</v>
      </c>
      <c r="AC1206" s="20"/>
    </row>
    <row r="1207" customFormat="false" ht="15.75" hidden="false" customHeight="true" outlineLevel="0" collapsed="false">
      <c r="A1207" s="37" t="s">
        <v>329</v>
      </c>
      <c r="B1207" s="143" t="s">
        <v>224</v>
      </c>
      <c r="C1207" s="39" t="s">
        <v>833</v>
      </c>
      <c r="D1207" s="20" t="s">
        <v>312</v>
      </c>
      <c r="E1207" s="40" t="n">
        <v>5788792</v>
      </c>
      <c r="F1207" s="40" t="n">
        <v>9984136</v>
      </c>
      <c r="G1207" s="41" t="n">
        <v>10</v>
      </c>
      <c r="H1207" s="145" t="s">
        <v>33</v>
      </c>
      <c r="I1207" s="40"/>
      <c r="J1207" s="40" t="n">
        <v>22</v>
      </c>
      <c r="K1207" s="145" t="n">
        <v>0</v>
      </c>
      <c r="L1207" s="139" t="n">
        <v>437</v>
      </c>
      <c r="M1207" s="139" t="n">
        <f aca="false">G1207*0.095</f>
        <v>0.95</v>
      </c>
      <c r="N1207" s="139" t="n">
        <f aca="false">L1207-M1207</f>
        <v>436.05</v>
      </c>
      <c r="O1207" s="40" t="n">
        <v>1.04</v>
      </c>
      <c r="P1207" s="139" t="n">
        <f aca="false">N1207*O1207</f>
        <v>453.492</v>
      </c>
      <c r="Q1207" s="221" t="n">
        <v>16</v>
      </c>
      <c r="R1207" s="20" t="n">
        <f aca="false">P1207*Q1207</f>
        <v>7255.872</v>
      </c>
      <c r="S1207" s="139" t="n">
        <f aca="false">P1207*3</f>
        <v>1360.476</v>
      </c>
      <c r="T1207" s="139" t="n">
        <f aca="false">P1207*2</f>
        <v>906.984</v>
      </c>
      <c r="U1207" s="20"/>
      <c r="V1207" s="20" t="n">
        <f aca="false">R1207+S1207+T1207</f>
        <v>9523.332</v>
      </c>
      <c r="W1207" s="20" t="n">
        <f aca="false">V1207-T1207</f>
        <v>8616.348</v>
      </c>
      <c r="X1207" s="43" t="n">
        <f aca="false">V1207-S1207-T1207</f>
        <v>7255.872</v>
      </c>
      <c r="Y1207" s="20" t="s">
        <v>312</v>
      </c>
      <c r="Z1207" s="20" t="s">
        <v>35</v>
      </c>
      <c r="AA1207" s="20" t="s">
        <v>18</v>
      </c>
      <c r="AC1207" s="20"/>
    </row>
    <row r="1208" customFormat="false" ht="15.75" hidden="false" customHeight="true" outlineLevel="0" collapsed="false">
      <c r="A1208" s="37" t="s">
        <v>329</v>
      </c>
      <c r="B1208" s="143" t="s">
        <v>224</v>
      </c>
      <c r="C1208" s="39" t="s">
        <v>834</v>
      </c>
      <c r="D1208" s="20" t="s">
        <v>312</v>
      </c>
      <c r="E1208" s="40" t="n">
        <v>5788793</v>
      </c>
      <c r="F1208" s="40" t="n">
        <v>9984135</v>
      </c>
      <c r="G1208" s="41" t="n">
        <v>20</v>
      </c>
      <c r="H1208" s="145" t="s">
        <v>33</v>
      </c>
      <c r="I1208" s="40"/>
      <c r="J1208" s="40" t="n">
        <v>22</v>
      </c>
      <c r="K1208" s="145" t="n">
        <v>0</v>
      </c>
      <c r="L1208" s="139" t="n">
        <v>907</v>
      </c>
      <c r="M1208" s="139" t="n">
        <f aca="false">G1208*0.095</f>
        <v>1.9</v>
      </c>
      <c r="N1208" s="139" t="n">
        <f aca="false">L1208-M1208</f>
        <v>905.1</v>
      </c>
      <c r="O1208" s="40" t="n">
        <v>1.04</v>
      </c>
      <c r="P1208" s="139" t="n">
        <f aca="false">N1208*O1208</f>
        <v>941.304</v>
      </c>
      <c r="Q1208" s="221" t="n">
        <v>16</v>
      </c>
      <c r="R1208" s="20" t="n">
        <f aca="false">P1208*Q1208</f>
        <v>15060.864</v>
      </c>
      <c r="S1208" s="139" t="n">
        <f aca="false">P1208*3</f>
        <v>2823.912</v>
      </c>
      <c r="T1208" s="139" t="n">
        <f aca="false">P1208*2</f>
        <v>1882.608</v>
      </c>
      <c r="U1208" s="20"/>
      <c r="V1208" s="20" t="n">
        <f aca="false">R1208+S1208+T1208</f>
        <v>19767.384</v>
      </c>
      <c r="W1208" s="20" t="n">
        <f aca="false">V1208-T1208</f>
        <v>17884.776</v>
      </c>
      <c r="X1208" s="43" t="n">
        <f aca="false">V1208-S1208-T1208</f>
        <v>15060.864</v>
      </c>
      <c r="Y1208" s="20" t="s">
        <v>312</v>
      </c>
      <c r="Z1208" s="20" t="s">
        <v>35</v>
      </c>
      <c r="AA1208" s="20" t="s">
        <v>18</v>
      </c>
      <c r="AC1208" s="20"/>
    </row>
    <row r="1209" customFormat="false" ht="15.75" hidden="false" customHeight="true" outlineLevel="0" collapsed="false">
      <c r="A1209" s="37" t="s">
        <v>329</v>
      </c>
      <c r="B1209" s="143" t="s">
        <v>224</v>
      </c>
      <c r="C1209" s="39" t="s">
        <v>835</v>
      </c>
      <c r="D1209" s="20" t="s">
        <v>312</v>
      </c>
      <c r="E1209" s="40" t="n">
        <v>5788794</v>
      </c>
      <c r="F1209" s="40" t="n">
        <v>9984137</v>
      </c>
      <c r="G1209" s="41" t="n">
        <v>6</v>
      </c>
      <c r="H1209" s="145" t="s">
        <v>33</v>
      </c>
      <c r="I1209" s="40"/>
      <c r="J1209" s="40" t="n">
        <v>22</v>
      </c>
      <c r="K1209" s="145" t="n">
        <v>0</v>
      </c>
      <c r="L1209" s="139" t="n">
        <v>280</v>
      </c>
      <c r="M1209" s="139" t="n">
        <f aca="false">G1209*0.095</f>
        <v>0.57</v>
      </c>
      <c r="N1209" s="139" t="n">
        <f aca="false">L1209-M1209</f>
        <v>279.43</v>
      </c>
      <c r="O1209" s="40" t="n">
        <v>1.04</v>
      </c>
      <c r="P1209" s="139" t="n">
        <f aca="false">N1209*O1209</f>
        <v>290.6072</v>
      </c>
      <c r="Q1209" s="221" t="n">
        <v>16</v>
      </c>
      <c r="R1209" s="20" t="n">
        <f aca="false">P1209*Q1209-0.01</f>
        <v>4649.7052</v>
      </c>
      <c r="S1209" s="139" t="n">
        <f aca="false">P1209*3</f>
        <v>871.8216</v>
      </c>
      <c r="T1209" s="139" t="n">
        <f aca="false">P1209*2</f>
        <v>581.2144</v>
      </c>
      <c r="U1209" s="20"/>
      <c r="V1209" s="20" t="n">
        <f aca="false">R1209+S1209+T1209</f>
        <v>6102.7412</v>
      </c>
      <c r="W1209" s="20" t="n">
        <f aca="false">V1209-T1209</f>
        <v>5521.5268</v>
      </c>
      <c r="X1209" s="43" t="n">
        <f aca="false">V1209-S1209-T1209</f>
        <v>4649.7052</v>
      </c>
      <c r="Y1209" s="20" t="s">
        <v>312</v>
      </c>
      <c r="Z1209" s="20" t="s">
        <v>35</v>
      </c>
      <c r="AA1209" s="20" t="s">
        <v>18</v>
      </c>
      <c r="AC1209" s="20"/>
    </row>
    <row r="1210" customFormat="false" ht="15.75" hidden="false" customHeight="true" outlineLevel="0" collapsed="false">
      <c r="A1210" s="37" t="s">
        <v>329</v>
      </c>
      <c r="B1210" s="143" t="s">
        <v>224</v>
      </c>
      <c r="C1210" s="39" t="s">
        <v>836</v>
      </c>
      <c r="D1210" s="20" t="s">
        <v>312</v>
      </c>
      <c r="E1210" s="40" t="n">
        <v>5788795</v>
      </c>
      <c r="F1210" s="40" t="n">
        <v>9984138</v>
      </c>
      <c r="G1210" s="41" t="n">
        <v>2</v>
      </c>
      <c r="H1210" s="145" t="s">
        <v>33</v>
      </c>
      <c r="I1210" s="40"/>
      <c r="J1210" s="40" t="n">
        <v>22</v>
      </c>
      <c r="K1210" s="145" t="n">
        <v>0</v>
      </c>
      <c r="L1210" s="139" t="n">
        <v>96</v>
      </c>
      <c r="M1210" s="139" t="n">
        <f aca="false">G1210*0.095</f>
        <v>0.19</v>
      </c>
      <c r="N1210" s="139" t="n">
        <f aca="false">L1210-M1210</f>
        <v>95.81</v>
      </c>
      <c r="O1210" s="40" t="n">
        <v>1.04</v>
      </c>
      <c r="P1210" s="139" t="n">
        <f aca="false">N1210*O1210</f>
        <v>99.6424</v>
      </c>
      <c r="Q1210" s="221" t="n">
        <v>16</v>
      </c>
      <c r="R1210" s="20" t="n">
        <f aca="false">P1210*Q1210-0.01</f>
        <v>1594.2684</v>
      </c>
      <c r="S1210" s="139" t="n">
        <f aca="false">P1210*3</f>
        <v>298.9272</v>
      </c>
      <c r="T1210" s="139" t="n">
        <f aca="false">P1210*2</f>
        <v>199.2848</v>
      </c>
      <c r="U1210" s="20"/>
      <c r="V1210" s="20" t="n">
        <f aca="false">R1210+S1210+T1210</f>
        <v>2092.4804</v>
      </c>
      <c r="W1210" s="20" t="n">
        <f aca="false">V1210-T1210</f>
        <v>1893.1956</v>
      </c>
      <c r="X1210" s="43" t="n">
        <f aca="false">V1210-S1210-T1210</f>
        <v>1594.2684</v>
      </c>
      <c r="Y1210" s="20" t="s">
        <v>312</v>
      </c>
      <c r="Z1210" s="20" t="s">
        <v>35</v>
      </c>
      <c r="AA1210" s="20" t="s">
        <v>18</v>
      </c>
      <c r="AC1210" s="20"/>
    </row>
    <row r="1211" customFormat="false" ht="15.75" hidden="false" customHeight="true" outlineLevel="0" collapsed="false">
      <c r="A1211" s="37" t="s">
        <v>329</v>
      </c>
      <c r="B1211" s="143" t="s">
        <v>224</v>
      </c>
      <c r="C1211" s="39" t="s">
        <v>820</v>
      </c>
      <c r="D1211" s="20" t="s">
        <v>312</v>
      </c>
      <c r="E1211" s="40" t="n">
        <v>5788796</v>
      </c>
      <c r="F1211" s="40" t="n">
        <v>9984139</v>
      </c>
      <c r="G1211" s="41" t="n">
        <v>1</v>
      </c>
      <c r="H1211" s="145" t="s">
        <v>33</v>
      </c>
      <c r="I1211" s="40"/>
      <c r="J1211" s="40" t="n">
        <v>22</v>
      </c>
      <c r="K1211" s="145" t="n">
        <v>0</v>
      </c>
      <c r="L1211" s="139" t="n">
        <v>50</v>
      </c>
      <c r="M1211" s="139" t="n">
        <f aca="false">G1211*0.095</f>
        <v>0.095</v>
      </c>
      <c r="N1211" s="139" t="n">
        <f aca="false">L1211-M1211</f>
        <v>49.905</v>
      </c>
      <c r="O1211" s="40" t="n">
        <v>1.04</v>
      </c>
      <c r="P1211" s="139" t="n">
        <f aca="false">N1211*O1211</f>
        <v>51.9012</v>
      </c>
      <c r="Q1211" s="221" t="n">
        <v>16</v>
      </c>
      <c r="R1211" s="20" t="n">
        <f aca="false">P1211*Q1211</f>
        <v>830.4192</v>
      </c>
      <c r="S1211" s="139" t="n">
        <f aca="false">P1211*3</f>
        <v>155.7036</v>
      </c>
      <c r="T1211" s="139" t="n">
        <f aca="false">P1211*2</f>
        <v>103.8024</v>
      </c>
      <c r="U1211" s="20"/>
      <c r="V1211" s="20" t="n">
        <f aca="false">R1211+S1211+T1211-0.01</f>
        <v>1089.9152</v>
      </c>
      <c r="W1211" s="20" t="n">
        <f aca="false">V1211-T1211</f>
        <v>986.1128</v>
      </c>
      <c r="X1211" s="43" t="n">
        <f aca="false">V1211-S1211-T1211</f>
        <v>830.4092</v>
      </c>
      <c r="Y1211" s="20" t="s">
        <v>312</v>
      </c>
      <c r="Z1211" s="20" t="s">
        <v>35</v>
      </c>
      <c r="AA1211" s="20" t="s">
        <v>18</v>
      </c>
      <c r="AC1211" s="20"/>
    </row>
    <row r="1212" customFormat="false" ht="15.75" hidden="false" customHeight="true" outlineLevel="0" collapsed="false">
      <c r="A1212" s="37" t="s">
        <v>329</v>
      </c>
      <c r="B1212" s="143" t="s">
        <v>224</v>
      </c>
      <c r="C1212" s="39" t="s">
        <v>837</v>
      </c>
      <c r="D1212" s="20" t="s">
        <v>312</v>
      </c>
      <c r="E1212" s="40" t="n">
        <v>5788797</v>
      </c>
      <c r="F1212" s="40" t="n">
        <v>9984140</v>
      </c>
      <c r="G1212" s="41" t="n">
        <v>20</v>
      </c>
      <c r="H1212" s="145" t="s">
        <v>33</v>
      </c>
      <c r="I1212" s="40"/>
      <c r="J1212" s="40" t="n">
        <v>22</v>
      </c>
      <c r="K1212" s="145" t="n">
        <v>0</v>
      </c>
      <c r="L1212" s="139" t="n">
        <v>822</v>
      </c>
      <c r="M1212" s="139" t="n">
        <f aca="false">G1212*0.095</f>
        <v>1.9</v>
      </c>
      <c r="N1212" s="139" t="n">
        <f aca="false">L1212-M1212</f>
        <v>820.1</v>
      </c>
      <c r="O1212" s="40" t="n">
        <v>1.04</v>
      </c>
      <c r="P1212" s="139" t="n">
        <f aca="false">N1212*O1212</f>
        <v>852.904</v>
      </c>
      <c r="Q1212" s="221" t="n">
        <v>16</v>
      </c>
      <c r="R1212" s="20" t="n">
        <f aca="false">P1212*Q1212</f>
        <v>13646.464</v>
      </c>
      <c r="S1212" s="139" t="n">
        <f aca="false">P1212*3</f>
        <v>2558.712</v>
      </c>
      <c r="T1212" s="139" t="n">
        <f aca="false">P1212*2</f>
        <v>1705.808</v>
      </c>
      <c r="U1212" s="20"/>
      <c r="V1212" s="20" t="n">
        <f aca="false">R1212+S1212+T1212</f>
        <v>17910.984</v>
      </c>
      <c r="W1212" s="20" t="n">
        <f aca="false">V1212-T1212</f>
        <v>16205.176</v>
      </c>
      <c r="X1212" s="43" t="n">
        <f aca="false">V1212-S1212-T1212</f>
        <v>13646.464</v>
      </c>
      <c r="Y1212" s="20" t="s">
        <v>312</v>
      </c>
      <c r="Z1212" s="20" t="s">
        <v>35</v>
      </c>
      <c r="AA1212" s="20" t="s">
        <v>18</v>
      </c>
      <c r="AC1212" s="20"/>
    </row>
    <row r="1213" customFormat="false" ht="15.75" hidden="false" customHeight="true" outlineLevel="0" collapsed="false">
      <c r="A1213" s="37" t="s">
        <v>329</v>
      </c>
      <c r="B1213" s="143" t="s">
        <v>224</v>
      </c>
      <c r="C1213" s="39" t="s">
        <v>838</v>
      </c>
      <c r="D1213" s="20" t="s">
        <v>312</v>
      </c>
      <c r="E1213" s="40" t="n">
        <v>5788798</v>
      </c>
      <c r="F1213" s="40" t="n">
        <v>9984141</v>
      </c>
      <c r="G1213" s="41" t="n">
        <v>20</v>
      </c>
      <c r="H1213" s="145" t="s">
        <v>33</v>
      </c>
      <c r="I1213" s="40"/>
      <c r="J1213" s="40" t="n">
        <v>22</v>
      </c>
      <c r="K1213" s="145" t="n">
        <v>0</v>
      </c>
      <c r="L1213" s="139" t="n">
        <v>839</v>
      </c>
      <c r="M1213" s="139" t="n">
        <f aca="false">G1213*0.095</f>
        <v>1.9</v>
      </c>
      <c r="N1213" s="139" t="n">
        <f aca="false">L1213-M1213</f>
        <v>837.1</v>
      </c>
      <c r="O1213" s="40" t="n">
        <v>1.04</v>
      </c>
      <c r="P1213" s="139" t="n">
        <f aca="false">N1213*O1213</f>
        <v>870.584</v>
      </c>
      <c r="Q1213" s="221" t="n">
        <v>16</v>
      </c>
      <c r="R1213" s="20" t="n">
        <f aca="false">P1213*Q1213</f>
        <v>13929.344</v>
      </c>
      <c r="S1213" s="139" t="n">
        <f aca="false">P1213*3</f>
        <v>2611.752</v>
      </c>
      <c r="T1213" s="139" t="n">
        <f aca="false">P1213*2</f>
        <v>1741.168</v>
      </c>
      <c r="U1213" s="20"/>
      <c r="V1213" s="20" t="n">
        <f aca="false">R1213+S1213+T1213</f>
        <v>18282.264</v>
      </c>
      <c r="W1213" s="20" t="n">
        <f aca="false">V1213-T1213</f>
        <v>16541.096</v>
      </c>
      <c r="X1213" s="43" t="n">
        <f aca="false">V1213-S1213-T1213</f>
        <v>13929.344</v>
      </c>
      <c r="Y1213" s="20" t="s">
        <v>312</v>
      </c>
      <c r="Z1213" s="20" t="s">
        <v>35</v>
      </c>
      <c r="AA1213" s="20" t="s">
        <v>18</v>
      </c>
      <c r="AC1213" s="20"/>
    </row>
    <row r="1214" customFormat="false" ht="15.75" hidden="false" customHeight="true" outlineLevel="0" collapsed="false">
      <c r="A1214" s="37" t="s">
        <v>329</v>
      </c>
      <c r="B1214" s="143" t="s">
        <v>224</v>
      </c>
      <c r="C1214" s="39" t="s">
        <v>839</v>
      </c>
      <c r="D1214" s="20" t="s">
        <v>312</v>
      </c>
      <c r="E1214" s="40" t="n">
        <v>5788799</v>
      </c>
      <c r="F1214" s="40" t="n">
        <v>9984142</v>
      </c>
      <c r="G1214" s="41" t="n">
        <v>20</v>
      </c>
      <c r="H1214" s="145" t="s">
        <v>33</v>
      </c>
      <c r="I1214" s="40"/>
      <c r="J1214" s="40" t="n">
        <v>22</v>
      </c>
      <c r="K1214" s="145" t="n">
        <v>0</v>
      </c>
      <c r="L1214" s="139" t="n">
        <v>831</v>
      </c>
      <c r="M1214" s="139" t="n">
        <f aca="false">G1214*0.095</f>
        <v>1.9</v>
      </c>
      <c r="N1214" s="139" t="n">
        <f aca="false">L1214-M1214</f>
        <v>829.1</v>
      </c>
      <c r="O1214" s="40" t="n">
        <v>1.04</v>
      </c>
      <c r="P1214" s="139" t="n">
        <f aca="false">N1214*O1214</f>
        <v>862.264</v>
      </c>
      <c r="Q1214" s="221" t="n">
        <v>16</v>
      </c>
      <c r="R1214" s="20" t="n">
        <f aca="false">P1214*Q1214</f>
        <v>13796.224</v>
      </c>
      <c r="S1214" s="139" t="n">
        <f aca="false">P1214*3</f>
        <v>2586.792</v>
      </c>
      <c r="T1214" s="139" t="n">
        <f aca="false">P1214*2</f>
        <v>1724.528</v>
      </c>
      <c r="U1214" s="20"/>
      <c r="V1214" s="20" t="n">
        <f aca="false">R1214+S1214+T1214</f>
        <v>18107.544</v>
      </c>
      <c r="W1214" s="20" t="n">
        <f aca="false">V1214-T1214</f>
        <v>16383.016</v>
      </c>
      <c r="X1214" s="43" t="n">
        <f aca="false">V1214-S1214-T1214</f>
        <v>13796.224</v>
      </c>
      <c r="Y1214" s="20" t="s">
        <v>312</v>
      </c>
      <c r="Z1214" s="20" t="s">
        <v>35</v>
      </c>
      <c r="AA1214" s="20" t="s">
        <v>18</v>
      </c>
      <c r="AC1214" s="20"/>
    </row>
    <row r="1215" customFormat="false" ht="15.75" hidden="false" customHeight="true" outlineLevel="0" collapsed="false">
      <c r="A1215" s="37" t="s">
        <v>329</v>
      </c>
      <c r="B1215" s="143" t="s">
        <v>224</v>
      </c>
      <c r="C1215" s="39" t="s">
        <v>840</v>
      </c>
      <c r="D1215" s="20" t="s">
        <v>312</v>
      </c>
      <c r="E1215" s="40" t="n">
        <v>5788800</v>
      </c>
      <c r="F1215" s="40" t="n">
        <v>9984143</v>
      </c>
      <c r="G1215" s="41" t="n">
        <v>8</v>
      </c>
      <c r="H1215" s="145" t="s">
        <v>33</v>
      </c>
      <c r="I1215" s="40"/>
      <c r="J1215" s="40" t="n">
        <v>22</v>
      </c>
      <c r="K1215" s="145" t="n">
        <v>0</v>
      </c>
      <c r="L1215" s="139" t="n">
        <v>322</v>
      </c>
      <c r="M1215" s="139" t="n">
        <f aca="false">G1215*0.095</f>
        <v>0.76</v>
      </c>
      <c r="N1215" s="139" t="n">
        <f aca="false">L1215-M1215</f>
        <v>321.24</v>
      </c>
      <c r="O1215" s="40" t="n">
        <v>1.04</v>
      </c>
      <c r="P1215" s="139" t="n">
        <f aca="false">N1215*O1215</f>
        <v>334.0896</v>
      </c>
      <c r="Q1215" s="221" t="n">
        <v>16</v>
      </c>
      <c r="R1215" s="20" t="n">
        <f aca="false">P1215*Q1215-0.01</f>
        <v>5345.4236</v>
      </c>
      <c r="S1215" s="139" t="n">
        <f aca="false">P1215*3</f>
        <v>1002.2688</v>
      </c>
      <c r="T1215" s="139" t="n">
        <f aca="false">P1215*2</f>
        <v>668.1792</v>
      </c>
      <c r="U1215" s="20"/>
      <c r="V1215" s="20" t="n">
        <f aca="false">R1215+S1215+T1215</f>
        <v>7015.8716</v>
      </c>
      <c r="W1215" s="20" t="n">
        <f aca="false">V1215-T1215</f>
        <v>6347.6924</v>
      </c>
      <c r="X1215" s="43" t="n">
        <f aca="false">V1215-S1215-T1215</f>
        <v>5345.4236</v>
      </c>
      <c r="Y1215" s="20" t="s">
        <v>312</v>
      </c>
      <c r="Z1215" s="20" t="s">
        <v>35</v>
      </c>
      <c r="AA1215" s="20" t="s">
        <v>18</v>
      </c>
      <c r="AC1215" s="20"/>
    </row>
    <row r="1216" customFormat="false" ht="15.75" hidden="false" customHeight="true" outlineLevel="0" collapsed="false">
      <c r="A1216" s="37" t="s">
        <v>329</v>
      </c>
      <c r="B1216" s="143" t="s">
        <v>224</v>
      </c>
      <c r="C1216" s="39" t="s">
        <v>841</v>
      </c>
      <c r="D1216" s="20" t="s">
        <v>312</v>
      </c>
      <c r="E1216" s="40" t="n">
        <v>5788801</v>
      </c>
      <c r="F1216" s="40" t="n">
        <v>9984144</v>
      </c>
      <c r="G1216" s="41" t="n">
        <v>18</v>
      </c>
      <c r="H1216" s="145" t="s">
        <v>33</v>
      </c>
      <c r="I1216" s="40"/>
      <c r="J1216" s="40" t="n">
        <v>22</v>
      </c>
      <c r="K1216" s="145" t="n">
        <v>0</v>
      </c>
      <c r="L1216" s="139" t="n">
        <v>947</v>
      </c>
      <c r="M1216" s="139" t="n">
        <f aca="false">G1216*0.095</f>
        <v>1.71</v>
      </c>
      <c r="N1216" s="139" t="n">
        <f aca="false">L1216-M1216</f>
        <v>945.29</v>
      </c>
      <c r="O1216" s="40" t="n">
        <v>1.04</v>
      </c>
      <c r="P1216" s="139" t="n">
        <f aca="false">N1216*O1216</f>
        <v>983.1016</v>
      </c>
      <c r="Q1216" s="221" t="n">
        <v>16</v>
      </c>
      <c r="R1216" s="20" t="n">
        <f aca="false">P1216*Q1216-0.01</f>
        <v>15729.6156</v>
      </c>
      <c r="S1216" s="139" t="n">
        <f aca="false">P1216*3</f>
        <v>2949.3048</v>
      </c>
      <c r="T1216" s="139" t="n">
        <f aca="false">P1216*2</f>
        <v>1966.2032</v>
      </c>
      <c r="U1216" s="20"/>
      <c r="V1216" s="20" t="n">
        <f aca="false">R1216+S1216+T1216</f>
        <v>20645.1236</v>
      </c>
      <c r="W1216" s="20" t="n">
        <f aca="false">V1216-T1216</f>
        <v>18678.9204</v>
      </c>
      <c r="X1216" s="43" t="n">
        <f aca="false">V1216-S1216-T1216</f>
        <v>15729.6156</v>
      </c>
      <c r="Y1216" s="20" t="s">
        <v>312</v>
      </c>
      <c r="Z1216" s="20" t="s">
        <v>35</v>
      </c>
      <c r="AA1216" s="20" t="s">
        <v>18</v>
      </c>
      <c r="AC1216" s="20"/>
    </row>
    <row r="1217" customFormat="false" ht="15.75" hidden="false" customHeight="true" outlineLevel="0" collapsed="false">
      <c r="A1217" s="37" t="s">
        <v>329</v>
      </c>
      <c r="B1217" s="143" t="s">
        <v>224</v>
      </c>
      <c r="C1217" s="39" t="s">
        <v>842</v>
      </c>
      <c r="D1217" s="20" t="s">
        <v>312</v>
      </c>
      <c r="E1217" s="40" t="n">
        <v>5788802</v>
      </c>
      <c r="F1217" s="40" t="n">
        <v>9984145</v>
      </c>
      <c r="G1217" s="41" t="n">
        <v>16</v>
      </c>
      <c r="H1217" s="145" t="s">
        <v>33</v>
      </c>
      <c r="I1217" s="40"/>
      <c r="J1217" s="40" t="n">
        <v>22</v>
      </c>
      <c r="K1217" s="145" t="n">
        <v>0</v>
      </c>
      <c r="L1217" s="139" t="n">
        <v>850</v>
      </c>
      <c r="M1217" s="139" t="n">
        <f aca="false">G1217*0.095</f>
        <v>1.52</v>
      </c>
      <c r="N1217" s="139" t="n">
        <f aca="false">L1217-M1217</f>
        <v>848.48</v>
      </c>
      <c r="O1217" s="40" t="n">
        <v>1.04</v>
      </c>
      <c r="P1217" s="139" t="n">
        <f aca="false">N1217*O1217</f>
        <v>882.4192</v>
      </c>
      <c r="Q1217" s="221" t="n">
        <v>16</v>
      </c>
      <c r="R1217" s="20" t="n">
        <f aca="false">P1217*Q1217-0.01</f>
        <v>14118.6972</v>
      </c>
      <c r="S1217" s="139" t="n">
        <f aca="false">P1217*3</f>
        <v>2647.2576</v>
      </c>
      <c r="T1217" s="139" t="n">
        <f aca="false">P1217*2</f>
        <v>1764.8384</v>
      </c>
      <c r="U1217" s="20"/>
      <c r="V1217" s="20" t="n">
        <f aca="false">R1217+S1217+T1217+0.01</f>
        <v>18530.8032</v>
      </c>
      <c r="W1217" s="20" t="n">
        <f aca="false">V1217-T1217</f>
        <v>16765.9648</v>
      </c>
      <c r="X1217" s="43" t="n">
        <f aca="false">V1217-S1217-T1217</f>
        <v>14118.7072</v>
      </c>
      <c r="Y1217" s="20" t="s">
        <v>312</v>
      </c>
      <c r="Z1217" s="20" t="s">
        <v>35</v>
      </c>
      <c r="AA1217" s="20" t="s">
        <v>18</v>
      </c>
      <c r="AC1217" s="20"/>
    </row>
    <row r="1218" customFormat="false" ht="15.75" hidden="false" customHeight="true" outlineLevel="0" collapsed="false">
      <c r="A1218" s="37" t="s">
        <v>329</v>
      </c>
      <c r="B1218" s="143" t="s">
        <v>224</v>
      </c>
      <c r="C1218" s="39" t="s">
        <v>843</v>
      </c>
      <c r="D1218" s="20" t="s">
        <v>312</v>
      </c>
      <c r="E1218" s="40" t="n">
        <v>5788803</v>
      </c>
      <c r="F1218" s="40" t="n">
        <v>9984146</v>
      </c>
      <c r="G1218" s="41" t="n">
        <v>16</v>
      </c>
      <c r="H1218" s="145" t="s">
        <v>33</v>
      </c>
      <c r="I1218" s="40"/>
      <c r="J1218" s="40" t="n">
        <v>22</v>
      </c>
      <c r="K1218" s="145" t="n">
        <v>0</v>
      </c>
      <c r="L1218" s="139" t="n">
        <v>832</v>
      </c>
      <c r="M1218" s="139" t="n">
        <f aca="false">G1218*0.095</f>
        <v>1.52</v>
      </c>
      <c r="N1218" s="139" t="n">
        <f aca="false">L1218-M1218</f>
        <v>830.48</v>
      </c>
      <c r="O1218" s="40" t="n">
        <v>1.04</v>
      </c>
      <c r="P1218" s="139" t="n">
        <f aca="false">N1218*O1218</f>
        <v>863.6992</v>
      </c>
      <c r="Q1218" s="221" t="n">
        <v>16</v>
      </c>
      <c r="R1218" s="20" t="n">
        <f aca="false">P1218*Q1218-0.01</f>
        <v>13819.1772</v>
      </c>
      <c r="S1218" s="139" t="n">
        <f aca="false">P1218*3</f>
        <v>2591.0976</v>
      </c>
      <c r="T1218" s="139" t="n">
        <f aca="false">P1218*2</f>
        <v>1727.3984</v>
      </c>
      <c r="U1218" s="20"/>
      <c r="V1218" s="20" t="n">
        <f aca="false">R1218+S1218+T1218+0.01</f>
        <v>18137.6832</v>
      </c>
      <c r="W1218" s="20" t="n">
        <f aca="false">V1218-T1218</f>
        <v>16410.2848</v>
      </c>
      <c r="X1218" s="43" t="n">
        <f aca="false">V1218-S1218-T1218</f>
        <v>13819.1872</v>
      </c>
      <c r="Y1218" s="20" t="s">
        <v>312</v>
      </c>
      <c r="Z1218" s="20" t="s">
        <v>35</v>
      </c>
      <c r="AA1218" s="20" t="s">
        <v>18</v>
      </c>
      <c r="AC1218" s="20"/>
    </row>
    <row r="1219" customFormat="false" ht="15.75" hidden="false" customHeight="true" outlineLevel="0" collapsed="false">
      <c r="A1219" s="37" t="s">
        <v>329</v>
      </c>
      <c r="B1219" s="143" t="s">
        <v>224</v>
      </c>
      <c r="C1219" s="39" t="s">
        <v>844</v>
      </c>
      <c r="D1219" s="20" t="s">
        <v>312</v>
      </c>
      <c r="E1219" s="40" t="n">
        <v>5788804</v>
      </c>
      <c r="F1219" s="40" t="n">
        <v>9984147</v>
      </c>
      <c r="G1219" s="41" t="n">
        <v>18</v>
      </c>
      <c r="H1219" s="145" t="s">
        <v>33</v>
      </c>
      <c r="I1219" s="40"/>
      <c r="J1219" s="40" t="n">
        <v>22</v>
      </c>
      <c r="K1219" s="145" t="n">
        <v>0</v>
      </c>
      <c r="L1219" s="139" t="n">
        <v>942</v>
      </c>
      <c r="M1219" s="139" t="n">
        <f aca="false">G1219*0.095</f>
        <v>1.71</v>
      </c>
      <c r="N1219" s="139" t="n">
        <f aca="false">L1219-M1219</f>
        <v>940.29</v>
      </c>
      <c r="O1219" s="40" t="n">
        <v>1.04</v>
      </c>
      <c r="P1219" s="139" t="n">
        <f aca="false">N1219*O1219</f>
        <v>977.9016</v>
      </c>
      <c r="Q1219" s="221" t="n">
        <v>16</v>
      </c>
      <c r="R1219" s="20" t="n">
        <f aca="false">P1219*Q1219-0.01</f>
        <v>15646.4156</v>
      </c>
      <c r="S1219" s="139" t="n">
        <f aca="false">P1219*3</f>
        <v>2933.7048</v>
      </c>
      <c r="T1219" s="139" t="n">
        <f aca="false">P1219*2</f>
        <v>1955.8032</v>
      </c>
      <c r="U1219" s="20"/>
      <c r="V1219" s="20" t="n">
        <f aca="false">R1219+S1219+T1219</f>
        <v>20535.9236</v>
      </c>
      <c r="W1219" s="20" t="n">
        <f aca="false">V1219-T1219</f>
        <v>18580.1204</v>
      </c>
      <c r="X1219" s="43" t="n">
        <f aca="false">V1219-S1219-T1219</f>
        <v>15646.4156</v>
      </c>
      <c r="Y1219" s="20" t="s">
        <v>312</v>
      </c>
      <c r="Z1219" s="20" t="s">
        <v>35</v>
      </c>
      <c r="AA1219" s="20" t="s">
        <v>18</v>
      </c>
      <c r="AC1219" s="20"/>
    </row>
    <row r="1220" customFormat="false" ht="15.75" hidden="false" customHeight="true" outlineLevel="0" collapsed="false">
      <c r="A1220" s="37" t="s">
        <v>329</v>
      </c>
      <c r="B1220" s="143" t="s">
        <v>224</v>
      </c>
      <c r="C1220" s="39" t="s">
        <v>845</v>
      </c>
      <c r="D1220" s="20" t="s">
        <v>312</v>
      </c>
      <c r="E1220" s="40" t="n">
        <v>5788805</v>
      </c>
      <c r="F1220" s="40" t="n">
        <v>9984148</v>
      </c>
      <c r="G1220" s="41" t="n">
        <v>12</v>
      </c>
      <c r="H1220" s="145" t="s">
        <v>33</v>
      </c>
      <c r="I1220" s="40"/>
      <c r="J1220" s="40" t="n">
        <v>22</v>
      </c>
      <c r="K1220" s="145" t="n">
        <v>0</v>
      </c>
      <c r="L1220" s="139" t="n">
        <v>604</v>
      </c>
      <c r="M1220" s="139" t="n">
        <f aca="false">G1220*0.095</f>
        <v>1.14</v>
      </c>
      <c r="N1220" s="139" t="n">
        <f aca="false">L1220-M1220</f>
        <v>602.86</v>
      </c>
      <c r="O1220" s="40" t="n">
        <v>1.04</v>
      </c>
      <c r="P1220" s="139" t="n">
        <f aca="false">N1220*O1220</f>
        <v>626.9744</v>
      </c>
      <c r="Q1220" s="221" t="n">
        <v>16</v>
      </c>
      <c r="R1220" s="20" t="n">
        <f aca="false">P1220*Q1220-0.01</f>
        <v>10031.5804</v>
      </c>
      <c r="S1220" s="139" t="n">
        <f aca="false">P1220*3</f>
        <v>1880.9232</v>
      </c>
      <c r="T1220" s="139" t="n">
        <f aca="false">P1220*2</f>
        <v>1253.9488</v>
      </c>
      <c r="U1220" s="20"/>
      <c r="V1220" s="20" t="n">
        <f aca="false">R1220+S1220+T1220</f>
        <v>13166.4524</v>
      </c>
      <c r="W1220" s="20" t="n">
        <f aca="false">V1220-T1220</f>
        <v>11912.5036</v>
      </c>
      <c r="X1220" s="43" t="n">
        <f aca="false">V1220-S1220-T1220</f>
        <v>10031.5804</v>
      </c>
      <c r="Y1220" s="20" t="s">
        <v>312</v>
      </c>
      <c r="Z1220" s="20" t="s">
        <v>35</v>
      </c>
      <c r="AA1220" s="20" t="s">
        <v>18</v>
      </c>
      <c r="AC1220" s="20"/>
    </row>
    <row r="1221" customFormat="false" ht="15.75" hidden="false" customHeight="true" outlineLevel="0" collapsed="false">
      <c r="A1221" s="37" t="s">
        <v>329</v>
      </c>
      <c r="B1221" s="143" t="s">
        <v>224</v>
      </c>
      <c r="C1221" s="39" t="s">
        <v>846</v>
      </c>
      <c r="D1221" s="20" t="s">
        <v>314</v>
      </c>
      <c r="E1221" s="40" t="n">
        <v>5788806</v>
      </c>
      <c r="F1221" s="40" t="n">
        <v>8742014</v>
      </c>
      <c r="G1221" s="41" t="n">
        <v>10</v>
      </c>
      <c r="H1221" s="145" t="s">
        <v>33</v>
      </c>
      <c r="I1221" s="40"/>
      <c r="J1221" s="40" t="n">
        <v>25</v>
      </c>
      <c r="K1221" s="145" t="n">
        <v>0</v>
      </c>
      <c r="L1221" s="139" t="n">
        <v>414</v>
      </c>
      <c r="M1221" s="139" t="n">
        <f aca="false">G1221*0.095</f>
        <v>0.95</v>
      </c>
      <c r="N1221" s="139" t="n">
        <f aca="false">L1221-M1221</f>
        <v>413.05</v>
      </c>
      <c r="O1221" s="40" t="n">
        <v>1</v>
      </c>
      <c r="P1221" s="139" t="n">
        <f aca="false">N1221*O1221</f>
        <v>413.05</v>
      </c>
      <c r="Q1221" s="221" t="n">
        <v>16</v>
      </c>
      <c r="R1221" s="20" t="n">
        <f aca="false">P1221*Q1221</f>
        <v>6608.8</v>
      </c>
      <c r="S1221" s="139" t="n">
        <f aca="false">P1221*3</f>
        <v>1239.15</v>
      </c>
      <c r="T1221" s="139" t="n">
        <f aca="false">P1221*2</f>
        <v>826.1</v>
      </c>
      <c r="U1221" s="20"/>
      <c r="V1221" s="20" t="n">
        <f aca="false">R1221+S1221+T1221</f>
        <v>8674.05</v>
      </c>
      <c r="W1221" s="20" t="n">
        <f aca="false">V1221-T1221</f>
        <v>7847.95</v>
      </c>
      <c r="X1221" s="43" t="n">
        <f aca="false">V1221-S1221-T1221</f>
        <v>6608.8</v>
      </c>
      <c r="Y1221" s="20" t="s">
        <v>314</v>
      </c>
      <c r="Z1221" s="20" t="s">
        <v>35</v>
      </c>
      <c r="AA1221" s="20" t="s">
        <v>18</v>
      </c>
      <c r="AC1221" s="20"/>
    </row>
    <row r="1222" customFormat="false" ht="15.75" hidden="false" customHeight="true" outlineLevel="0" collapsed="false">
      <c r="A1222" s="37" t="s">
        <v>329</v>
      </c>
      <c r="B1222" s="143" t="s">
        <v>224</v>
      </c>
      <c r="C1222" s="39" t="s">
        <v>847</v>
      </c>
      <c r="D1222" s="20" t="s">
        <v>314</v>
      </c>
      <c r="E1222" s="40" t="n">
        <v>5788807</v>
      </c>
      <c r="F1222" s="40" t="n">
        <v>8742013</v>
      </c>
      <c r="G1222" s="41" t="n">
        <v>9</v>
      </c>
      <c r="H1222" s="145" t="s">
        <v>33</v>
      </c>
      <c r="I1222" s="40"/>
      <c r="J1222" s="40" t="n">
        <v>25</v>
      </c>
      <c r="K1222" s="145" t="n">
        <v>0</v>
      </c>
      <c r="L1222" s="139" t="n">
        <v>343</v>
      </c>
      <c r="M1222" s="139" t="n">
        <f aca="false">G1222*0.095</f>
        <v>0.855</v>
      </c>
      <c r="N1222" s="139" t="n">
        <f aca="false">L1222-M1222</f>
        <v>342.145</v>
      </c>
      <c r="O1222" s="40" t="n">
        <v>1</v>
      </c>
      <c r="P1222" s="139" t="n">
        <f aca="false">N1222*O1222</f>
        <v>342.145</v>
      </c>
      <c r="Q1222" s="221" t="n">
        <v>16</v>
      </c>
      <c r="R1222" s="20" t="n">
        <f aca="false">P1222*Q1222</f>
        <v>5474.32</v>
      </c>
      <c r="S1222" s="139" t="n">
        <f aca="false">P1222*3</f>
        <v>1026.435</v>
      </c>
      <c r="T1222" s="139" t="n">
        <f aca="false">P1222*2</f>
        <v>684.29</v>
      </c>
      <c r="U1222" s="20"/>
      <c r="V1222" s="20" t="n">
        <f aca="false">R1222+S1222+T1222</f>
        <v>7185.045</v>
      </c>
      <c r="W1222" s="20" t="n">
        <f aca="false">V1222-T1222</f>
        <v>6500.755</v>
      </c>
      <c r="X1222" s="43" t="n">
        <f aca="false">V1222-S1222-T1222</f>
        <v>5474.32</v>
      </c>
      <c r="Y1222" s="20" t="s">
        <v>314</v>
      </c>
      <c r="Z1222" s="20" t="s">
        <v>35</v>
      </c>
      <c r="AA1222" s="20" t="s">
        <v>18</v>
      </c>
      <c r="AC1222" s="20"/>
    </row>
    <row r="1223" customFormat="false" ht="15.75" hidden="false" customHeight="true" outlineLevel="0" collapsed="false">
      <c r="A1223" s="37" t="s">
        <v>329</v>
      </c>
      <c r="B1223" s="143" t="s">
        <v>224</v>
      </c>
      <c r="C1223" s="39" t="s">
        <v>833</v>
      </c>
      <c r="D1223" s="20" t="s">
        <v>312</v>
      </c>
      <c r="E1223" s="40" t="n">
        <v>5788808</v>
      </c>
      <c r="F1223" s="40" t="n">
        <v>9984149</v>
      </c>
      <c r="G1223" s="41" t="n">
        <v>4</v>
      </c>
      <c r="H1223" s="145" t="s">
        <v>33</v>
      </c>
      <c r="I1223" s="40"/>
      <c r="J1223" s="40" t="n">
        <v>22</v>
      </c>
      <c r="K1223" s="145" t="n">
        <v>0</v>
      </c>
      <c r="L1223" s="139" t="n">
        <v>169</v>
      </c>
      <c r="M1223" s="139" t="n">
        <f aca="false">G1223*0.095</f>
        <v>0.38</v>
      </c>
      <c r="N1223" s="139" t="n">
        <f aca="false">L1223-M1223</f>
        <v>168.62</v>
      </c>
      <c r="O1223" s="40" t="n">
        <v>1.04</v>
      </c>
      <c r="P1223" s="139" t="n">
        <f aca="false">N1223*O1223</f>
        <v>175.3648</v>
      </c>
      <c r="Q1223" s="221" t="n">
        <v>16</v>
      </c>
      <c r="R1223" s="20" t="n">
        <f aca="false">P1223*Q1223</f>
        <v>2805.8368</v>
      </c>
      <c r="S1223" s="139" t="n">
        <f aca="false">P1223*3</f>
        <v>526.0944</v>
      </c>
      <c r="T1223" s="139" t="n">
        <f aca="false">P1223*2</f>
        <v>350.7296</v>
      </c>
      <c r="U1223" s="20"/>
      <c r="V1223" s="20" t="n">
        <f aca="false">R1223+S1223+T1223</f>
        <v>3682.6608</v>
      </c>
      <c r="W1223" s="20" t="n">
        <f aca="false">V1223-T1223</f>
        <v>3331.9312</v>
      </c>
      <c r="X1223" s="43" t="n">
        <f aca="false">V1223-S1223-T1223</f>
        <v>2805.8368</v>
      </c>
      <c r="Y1223" s="20" t="s">
        <v>312</v>
      </c>
      <c r="Z1223" s="20" t="s">
        <v>35</v>
      </c>
      <c r="AA1223" s="20" t="s">
        <v>18</v>
      </c>
      <c r="AC1223" s="20"/>
    </row>
    <row r="1224" customFormat="false" ht="15.75" hidden="false" customHeight="true" outlineLevel="0" collapsed="false">
      <c r="A1224" s="37" t="s">
        <v>45</v>
      </c>
      <c r="B1224" s="143" t="s">
        <v>222</v>
      </c>
      <c r="C1224" s="39" t="s">
        <v>848</v>
      </c>
      <c r="D1224" s="20" t="s">
        <v>47</v>
      </c>
      <c r="E1224" s="40" t="n">
        <v>5092789</v>
      </c>
      <c r="F1224" s="40" t="n">
        <v>9984169</v>
      </c>
      <c r="G1224" s="41" t="n">
        <v>36</v>
      </c>
      <c r="H1224" s="145" t="s">
        <v>33</v>
      </c>
      <c r="I1224" s="40"/>
      <c r="J1224" s="40" t="n">
        <v>22</v>
      </c>
      <c r="K1224" s="145" t="n">
        <v>0</v>
      </c>
      <c r="L1224" s="139" t="n">
        <v>1863</v>
      </c>
      <c r="M1224" s="139" t="n">
        <f aca="false">G1224*0.095</f>
        <v>3.42</v>
      </c>
      <c r="N1224" s="139" t="n">
        <f aca="false">L1224-M1224</f>
        <v>1859.58</v>
      </c>
      <c r="O1224" s="40" t="n">
        <v>1.04</v>
      </c>
      <c r="P1224" s="139" t="n">
        <f aca="false">N1224*O1224</f>
        <v>1933.9632</v>
      </c>
      <c r="Q1224" s="221" t="n">
        <v>16</v>
      </c>
      <c r="R1224" s="20" t="n">
        <f aca="false">P1224*Q1224</f>
        <v>30943.4112</v>
      </c>
      <c r="S1224" s="139" t="n">
        <f aca="false">P1224*3</f>
        <v>5801.8896</v>
      </c>
      <c r="T1224" s="139"/>
      <c r="U1224" s="20"/>
      <c r="V1224" s="20" t="n">
        <f aca="false">R1224+S1224+T1224</f>
        <v>36745.3008</v>
      </c>
      <c r="W1224" s="20" t="n">
        <f aca="false">V1224-T1224</f>
        <v>36745.3008</v>
      </c>
      <c r="X1224" s="43" t="n">
        <f aca="false">V1224-S1224-T1224</f>
        <v>30943.4112</v>
      </c>
      <c r="Y1224" s="20" t="s">
        <v>103</v>
      </c>
      <c r="Z1224" s="2" t="s">
        <v>49</v>
      </c>
      <c r="AA1224" s="20" t="s">
        <v>18</v>
      </c>
      <c r="AC1224" s="20"/>
    </row>
    <row r="1225" customFormat="false" ht="15.75" hidden="false" customHeight="true" outlineLevel="0" collapsed="false">
      <c r="A1225" s="37" t="s">
        <v>45</v>
      </c>
      <c r="B1225" s="143" t="s">
        <v>222</v>
      </c>
      <c r="C1225" s="39" t="s">
        <v>849</v>
      </c>
      <c r="D1225" s="20" t="s">
        <v>47</v>
      </c>
      <c r="E1225" s="40" t="n">
        <v>5092790</v>
      </c>
      <c r="F1225" s="40" t="n">
        <v>9984170</v>
      </c>
      <c r="G1225" s="41" t="n">
        <v>15</v>
      </c>
      <c r="H1225" s="145" t="s">
        <v>33</v>
      </c>
      <c r="I1225" s="40"/>
      <c r="J1225" s="40" t="n">
        <v>22.4</v>
      </c>
      <c r="K1225" s="145" t="n">
        <v>0</v>
      </c>
      <c r="L1225" s="139" t="n">
        <v>764</v>
      </c>
      <c r="M1225" s="139" t="n">
        <f aca="false">G1225*0.095</f>
        <v>1.425</v>
      </c>
      <c r="N1225" s="139" t="n">
        <f aca="false">L1225-M1225</f>
        <v>762.575</v>
      </c>
      <c r="O1225" s="40" t="n">
        <v>1.034</v>
      </c>
      <c r="P1225" s="139" t="n">
        <f aca="false">N1225*O1225</f>
        <v>788.50255</v>
      </c>
      <c r="Q1225" s="221" t="n">
        <v>16</v>
      </c>
      <c r="R1225" s="20" t="n">
        <f aca="false">P1225*Q1225</f>
        <v>12616.0408</v>
      </c>
      <c r="S1225" s="139" t="n">
        <f aca="false">P1225*3</f>
        <v>2365.50765</v>
      </c>
      <c r="T1225" s="139"/>
      <c r="U1225" s="20"/>
      <c r="V1225" s="20" t="n">
        <f aca="false">R1225+S1225+T1225</f>
        <v>14981.54845</v>
      </c>
      <c r="W1225" s="20" t="n">
        <f aca="false">V1225-T1225</f>
        <v>14981.54845</v>
      </c>
      <c r="X1225" s="43" t="n">
        <f aca="false">V1225-S1225-T1225</f>
        <v>12616.0408</v>
      </c>
      <c r="Y1225" s="20" t="s">
        <v>103</v>
      </c>
      <c r="Z1225" s="2" t="s">
        <v>49</v>
      </c>
      <c r="AA1225" s="20" t="s">
        <v>18</v>
      </c>
      <c r="AC1225" s="20"/>
    </row>
    <row r="1226" customFormat="false" ht="15.75" hidden="false" customHeight="true" outlineLevel="0" collapsed="false">
      <c r="A1226" s="37" t="s">
        <v>45</v>
      </c>
      <c r="B1226" s="143" t="s">
        <v>222</v>
      </c>
      <c r="C1226" s="39" t="s">
        <v>850</v>
      </c>
      <c r="D1226" s="20" t="s">
        <v>47</v>
      </c>
      <c r="E1226" s="40" t="n">
        <v>5092791</v>
      </c>
      <c r="F1226" s="40" t="n">
        <v>9984171</v>
      </c>
      <c r="G1226" s="41" t="n">
        <v>3</v>
      </c>
      <c r="H1226" s="145" t="s">
        <v>33</v>
      </c>
      <c r="I1226" s="40"/>
      <c r="J1226" s="40" t="n">
        <v>22.9</v>
      </c>
      <c r="K1226" s="145" t="n">
        <v>0</v>
      </c>
      <c r="L1226" s="139" t="n">
        <v>134</v>
      </c>
      <c r="M1226" s="139" t="n">
        <f aca="false">G1226*0.095</f>
        <v>0.285</v>
      </c>
      <c r="N1226" s="139" t="n">
        <f aca="false">L1226-M1226</f>
        <v>133.715</v>
      </c>
      <c r="O1226" s="40" t="n">
        <v>1.028</v>
      </c>
      <c r="P1226" s="139" t="n">
        <f aca="false">N1226*O1226</f>
        <v>137.45902</v>
      </c>
      <c r="Q1226" s="221" t="n">
        <v>16</v>
      </c>
      <c r="R1226" s="20" t="n">
        <f aca="false">P1226*Q1226</f>
        <v>2199.34432</v>
      </c>
      <c r="S1226" s="139" t="n">
        <f aca="false">P1226*3</f>
        <v>412.37706</v>
      </c>
      <c r="T1226" s="139"/>
      <c r="U1226" s="20"/>
      <c r="V1226" s="20" t="n">
        <f aca="false">R1226+S1226+T1226</f>
        <v>2611.72138</v>
      </c>
      <c r="W1226" s="20" t="n">
        <f aca="false">V1226-T1226</f>
        <v>2611.72138</v>
      </c>
      <c r="X1226" s="43" t="n">
        <f aca="false">V1226-S1226-T1226</f>
        <v>2199.34432</v>
      </c>
      <c r="Y1226" s="20" t="s">
        <v>103</v>
      </c>
      <c r="Z1226" s="2" t="s">
        <v>49</v>
      </c>
      <c r="AA1226" s="20" t="s">
        <v>18</v>
      </c>
      <c r="AC1226" s="20"/>
    </row>
    <row r="1227" customFormat="false" ht="15.75" hidden="false" customHeight="true" outlineLevel="0" collapsed="false">
      <c r="A1227" s="37" t="s">
        <v>45</v>
      </c>
      <c r="B1227" s="143" t="s">
        <v>222</v>
      </c>
      <c r="C1227" s="39" t="s">
        <v>851</v>
      </c>
      <c r="D1227" s="20" t="s">
        <v>47</v>
      </c>
      <c r="E1227" s="40" t="n">
        <v>5092792</v>
      </c>
      <c r="F1227" s="40" t="n">
        <v>9984172</v>
      </c>
      <c r="G1227" s="41" t="n">
        <v>27</v>
      </c>
      <c r="H1227" s="145" t="s">
        <v>33</v>
      </c>
      <c r="I1227" s="40"/>
      <c r="J1227" s="40" t="n">
        <v>22</v>
      </c>
      <c r="K1227" s="145" t="n">
        <v>0</v>
      </c>
      <c r="L1227" s="139" t="n">
        <v>1369</v>
      </c>
      <c r="M1227" s="139" t="n">
        <f aca="false">G1227*0.095</f>
        <v>2.565</v>
      </c>
      <c r="N1227" s="139" t="n">
        <f aca="false">L1227-M1227</f>
        <v>1366.435</v>
      </c>
      <c r="O1227" s="40" t="n">
        <v>1.04</v>
      </c>
      <c r="P1227" s="139" t="n">
        <f aca="false">N1227*O1227</f>
        <v>1421.0924</v>
      </c>
      <c r="Q1227" s="221" t="n">
        <v>16</v>
      </c>
      <c r="R1227" s="20" t="n">
        <f aca="false">P1227*Q1227</f>
        <v>22737.4784</v>
      </c>
      <c r="S1227" s="139" t="n">
        <f aca="false">P1227*3</f>
        <v>4263.2772</v>
      </c>
      <c r="T1227" s="139"/>
      <c r="U1227" s="20"/>
      <c r="V1227" s="20" t="n">
        <f aca="false">R1227+S1227+T1227</f>
        <v>27000.7556</v>
      </c>
      <c r="W1227" s="20" t="n">
        <f aca="false">V1227-T1227</f>
        <v>27000.7556</v>
      </c>
      <c r="X1227" s="43" t="n">
        <f aca="false">V1227-S1227-T1227</f>
        <v>22737.4784</v>
      </c>
      <c r="Y1227" s="20" t="s">
        <v>103</v>
      </c>
      <c r="Z1227" s="2" t="s">
        <v>49</v>
      </c>
      <c r="AA1227" s="20" t="s">
        <v>18</v>
      </c>
      <c r="AC1227" s="20"/>
    </row>
    <row r="1228" customFormat="false" ht="15.75" hidden="false" customHeight="true" outlineLevel="0" collapsed="false">
      <c r="A1228" s="37" t="s">
        <v>45</v>
      </c>
      <c r="B1228" s="143" t="s">
        <v>222</v>
      </c>
      <c r="C1228" s="39" t="s">
        <v>852</v>
      </c>
      <c r="D1228" s="20" t="s">
        <v>47</v>
      </c>
      <c r="E1228" s="40" t="n">
        <v>5092793</v>
      </c>
      <c r="F1228" s="40" t="n">
        <v>9984173</v>
      </c>
      <c r="G1228" s="41" t="n">
        <v>12</v>
      </c>
      <c r="H1228" s="145" t="s">
        <v>33</v>
      </c>
      <c r="I1228" s="40"/>
      <c r="J1228" s="40" t="n">
        <v>22</v>
      </c>
      <c r="K1228" s="145" t="n">
        <v>0</v>
      </c>
      <c r="L1228" s="139" t="n">
        <v>627</v>
      </c>
      <c r="M1228" s="139" t="n">
        <f aca="false">G1228*0.095</f>
        <v>1.14</v>
      </c>
      <c r="N1228" s="139" t="n">
        <f aca="false">L1228-M1228</f>
        <v>625.86</v>
      </c>
      <c r="O1228" s="40" t="n">
        <v>1.04</v>
      </c>
      <c r="P1228" s="139" t="n">
        <f aca="false">N1228*O1228</f>
        <v>650.8944</v>
      </c>
      <c r="Q1228" s="221" t="n">
        <v>16</v>
      </c>
      <c r="R1228" s="20" t="n">
        <f aca="false">P1228*Q1228</f>
        <v>10414.3104</v>
      </c>
      <c r="S1228" s="139" t="n">
        <f aca="false">P1228*3</f>
        <v>1952.6832</v>
      </c>
      <c r="T1228" s="139"/>
      <c r="U1228" s="20"/>
      <c r="V1228" s="20" t="n">
        <f aca="false">R1228+S1228+T1228</f>
        <v>12366.9936</v>
      </c>
      <c r="W1228" s="20" t="n">
        <f aca="false">V1228-T1228</f>
        <v>12366.9936</v>
      </c>
      <c r="X1228" s="43" t="n">
        <f aca="false">V1228-S1228-T1228</f>
        <v>10414.3104</v>
      </c>
      <c r="Y1228" s="20" t="s">
        <v>103</v>
      </c>
      <c r="Z1228" s="2" t="s">
        <v>49</v>
      </c>
      <c r="AA1228" s="20" t="s">
        <v>18</v>
      </c>
      <c r="AC1228" s="20"/>
    </row>
    <row r="1229" customFormat="false" ht="15.75" hidden="false" customHeight="true" outlineLevel="0" collapsed="false">
      <c r="A1229" s="37" t="s">
        <v>45</v>
      </c>
      <c r="B1229" s="143" t="s">
        <v>222</v>
      </c>
      <c r="C1229" s="39" t="s">
        <v>853</v>
      </c>
      <c r="D1229" s="20" t="s">
        <v>47</v>
      </c>
      <c r="E1229" s="40" t="n">
        <v>5092794</v>
      </c>
      <c r="F1229" s="40" t="n">
        <v>9984174</v>
      </c>
      <c r="G1229" s="41" t="n">
        <v>13</v>
      </c>
      <c r="H1229" s="145" t="s">
        <v>33</v>
      </c>
      <c r="I1229" s="40"/>
      <c r="J1229" s="40" t="n">
        <v>22.8</v>
      </c>
      <c r="K1229" s="145" t="n">
        <v>0</v>
      </c>
      <c r="L1229" s="139" t="n">
        <v>740</v>
      </c>
      <c r="M1229" s="139" t="n">
        <f aca="false">G1229*0.095</f>
        <v>1.235</v>
      </c>
      <c r="N1229" s="139" t="n">
        <f aca="false">L1229-M1229</f>
        <v>738.765</v>
      </c>
      <c r="O1229" s="40" t="n">
        <v>1.029</v>
      </c>
      <c r="P1229" s="139" t="n">
        <f aca="false">N1229*O1229</f>
        <v>760.189185</v>
      </c>
      <c r="Q1229" s="221" t="n">
        <v>16</v>
      </c>
      <c r="R1229" s="20" t="n">
        <f aca="false">P1229*Q1229</f>
        <v>12163.02696</v>
      </c>
      <c r="S1229" s="139" t="n">
        <f aca="false">P1229*3</f>
        <v>2280.567555</v>
      </c>
      <c r="T1229" s="139"/>
      <c r="U1229" s="20"/>
      <c r="V1229" s="20" t="n">
        <f aca="false">R1229+S1229+T1229</f>
        <v>14443.594515</v>
      </c>
      <c r="W1229" s="20" t="n">
        <f aca="false">V1229-T1229</f>
        <v>14443.594515</v>
      </c>
      <c r="X1229" s="43" t="n">
        <f aca="false">V1229-S1229-T1229</f>
        <v>12163.02696</v>
      </c>
      <c r="Y1229" s="20" t="s">
        <v>103</v>
      </c>
      <c r="Z1229" s="2" t="s">
        <v>49</v>
      </c>
      <c r="AA1229" s="20" t="s">
        <v>18</v>
      </c>
      <c r="AC1229" s="20"/>
    </row>
    <row r="1230" customFormat="false" ht="15.75" hidden="false" customHeight="true" outlineLevel="0" collapsed="false">
      <c r="A1230" s="37" t="s">
        <v>45</v>
      </c>
      <c r="B1230" s="143" t="s">
        <v>222</v>
      </c>
      <c r="C1230" s="39" t="s">
        <v>854</v>
      </c>
      <c r="D1230" s="20" t="s">
        <v>47</v>
      </c>
      <c r="E1230" s="40" t="n">
        <v>5092795</v>
      </c>
      <c r="F1230" s="40" t="n">
        <v>9984175</v>
      </c>
      <c r="G1230" s="41" t="n">
        <v>11</v>
      </c>
      <c r="H1230" s="145" t="s">
        <v>33</v>
      </c>
      <c r="I1230" s="40"/>
      <c r="J1230" s="40" t="n">
        <v>22.7</v>
      </c>
      <c r="K1230" s="145" t="n">
        <v>0</v>
      </c>
      <c r="L1230" s="139" t="n">
        <v>603</v>
      </c>
      <c r="M1230" s="139" t="n">
        <f aca="false">G1230*0.095</f>
        <v>1.045</v>
      </c>
      <c r="N1230" s="139" t="n">
        <f aca="false">L1230-M1230</f>
        <v>601.955</v>
      </c>
      <c r="O1230" s="40" t="n">
        <v>1.03</v>
      </c>
      <c r="P1230" s="139" t="n">
        <f aca="false">N1230*O1230</f>
        <v>620.01365</v>
      </c>
      <c r="Q1230" s="221" t="n">
        <v>16</v>
      </c>
      <c r="R1230" s="20" t="n">
        <f aca="false">P1230*Q1230</f>
        <v>9920.2184</v>
      </c>
      <c r="S1230" s="139" t="n">
        <f aca="false">P1230*3</f>
        <v>1860.04095</v>
      </c>
      <c r="T1230" s="139"/>
      <c r="U1230" s="20"/>
      <c r="V1230" s="20" t="n">
        <f aca="false">R1230+S1230+T1230</f>
        <v>11780.25935</v>
      </c>
      <c r="W1230" s="20" t="n">
        <f aca="false">V1230-T1230</f>
        <v>11780.25935</v>
      </c>
      <c r="X1230" s="43" t="n">
        <f aca="false">V1230-S1230-T1230</f>
        <v>9920.2184</v>
      </c>
      <c r="Y1230" s="20" t="s">
        <v>103</v>
      </c>
      <c r="Z1230" s="2" t="s">
        <v>49</v>
      </c>
      <c r="AA1230" s="20" t="s">
        <v>18</v>
      </c>
      <c r="AC1230" s="20"/>
    </row>
    <row r="1231" customFormat="false" ht="15.75" hidden="false" customHeight="true" outlineLevel="0" collapsed="false">
      <c r="A1231" s="37" t="s">
        <v>45</v>
      </c>
      <c r="B1231" s="143" t="s">
        <v>222</v>
      </c>
      <c r="C1231" s="39" t="s">
        <v>848</v>
      </c>
      <c r="D1231" s="20" t="s">
        <v>47</v>
      </c>
      <c r="E1231" s="40" t="n">
        <v>5092796</v>
      </c>
      <c r="F1231" s="40" t="n">
        <v>9984176</v>
      </c>
      <c r="G1231" s="41" t="n">
        <v>40</v>
      </c>
      <c r="H1231" s="145" t="s">
        <v>33</v>
      </c>
      <c r="I1231" s="40"/>
      <c r="J1231" s="40" t="n">
        <v>22</v>
      </c>
      <c r="K1231" s="145" t="n">
        <v>0</v>
      </c>
      <c r="L1231" s="139" t="n">
        <v>1927</v>
      </c>
      <c r="M1231" s="139" t="n">
        <f aca="false">G1231*0.095</f>
        <v>3.8</v>
      </c>
      <c r="N1231" s="139" t="n">
        <f aca="false">L1231-M1231</f>
        <v>1923.2</v>
      </c>
      <c r="O1231" s="40" t="n">
        <v>1.04</v>
      </c>
      <c r="P1231" s="139" t="n">
        <f aca="false">N1231*O1231</f>
        <v>2000.128</v>
      </c>
      <c r="Q1231" s="221" t="n">
        <v>16</v>
      </c>
      <c r="R1231" s="20" t="n">
        <f aca="false">P1231*Q1231</f>
        <v>32002.048</v>
      </c>
      <c r="S1231" s="139" t="n">
        <f aca="false">P1231*3</f>
        <v>6000.384</v>
      </c>
      <c r="T1231" s="139"/>
      <c r="U1231" s="20"/>
      <c r="V1231" s="20" t="n">
        <f aca="false">R1231+S1231+T1231</f>
        <v>38002.432</v>
      </c>
      <c r="W1231" s="20" t="n">
        <f aca="false">V1231-T1231</f>
        <v>38002.432</v>
      </c>
      <c r="X1231" s="43" t="n">
        <f aca="false">V1231-S1231-T1231</f>
        <v>32002.048</v>
      </c>
      <c r="Y1231" s="20" t="s">
        <v>103</v>
      </c>
      <c r="Z1231" s="2" t="s">
        <v>49</v>
      </c>
      <c r="AA1231" s="20" t="s">
        <v>18</v>
      </c>
      <c r="AC1231" s="20"/>
    </row>
    <row r="1232" customFormat="false" ht="15.75" hidden="false" customHeight="true" outlineLevel="0" collapsed="false">
      <c r="A1232" s="37" t="s">
        <v>45</v>
      </c>
      <c r="B1232" s="143" t="s">
        <v>222</v>
      </c>
      <c r="C1232" s="39" t="s">
        <v>855</v>
      </c>
      <c r="D1232" s="20" t="s">
        <v>47</v>
      </c>
      <c r="E1232" s="40" t="n">
        <v>5092797</v>
      </c>
      <c r="F1232" s="40" t="n">
        <v>9984177</v>
      </c>
      <c r="G1232" s="41" t="n">
        <v>86</v>
      </c>
      <c r="H1232" s="145" t="s">
        <v>33</v>
      </c>
      <c r="I1232" s="40"/>
      <c r="J1232" s="40" t="n">
        <v>22</v>
      </c>
      <c r="K1232" s="145" t="n">
        <v>0</v>
      </c>
      <c r="L1232" s="139" t="n">
        <v>4542</v>
      </c>
      <c r="M1232" s="139" t="n">
        <f aca="false">G1232*0.095</f>
        <v>8.17</v>
      </c>
      <c r="N1232" s="139" t="n">
        <f aca="false">L1232-M1232</f>
        <v>4533.83</v>
      </c>
      <c r="O1232" s="40" t="n">
        <v>1.04</v>
      </c>
      <c r="P1232" s="139" t="n">
        <f aca="false">N1232*O1232</f>
        <v>4715.1832</v>
      </c>
      <c r="Q1232" s="221" t="n">
        <v>16</v>
      </c>
      <c r="R1232" s="20" t="n">
        <f aca="false">P1232*Q1232</f>
        <v>75442.9312</v>
      </c>
      <c r="S1232" s="139" t="n">
        <f aca="false">P1232*3</f>
        <v>14145.5496</v>
      </c>
      <c r="T1232" s="139"/>
      <c r="U1232" s="20"/>
      <c r="V1232" s="20" t="n">
        <f aca="false">R1232+S1232+T1232</f>
        <v>89588.4808</v>
      </c>
      <c r="W1232" s="20" t="n">
        <f aca="false">V1232-T1232</f>
        <v>89588.4808</v>
      </c>
      <c r="X1232" s="43" t="n">
        <f aca="false">V1232-S1232-T1232</f>
        <v>75442.9312</v>
      </c>
      <c r="Y1232" s="20" t="s">
        <v>103</v>
      </c>
      <c r="Z1232" s="2" t="s">
        <v>49</v>
      </c>
      <c r="AA1232" s="20" t="s">
        <v>18</v>
      </c>
      <c r="AC1232" s="20"/>
    </row>
    <row r="1233" customFormat="false" ht="15.75" hidden="false" customHeight="true" outlineLevel="0" collapsed="false">
      <c r="A1233" s="37" t="s">
        <v>45</v>
      </c>
      <c r="B1233" s="143" t="s">
        <v>222</v>
      </c>
      <c r="C1233" s="39" t="s">
        <v>856</v>
      </c>
      <c r="D1233" s="20" t="s">
        <v>47</v>
      </c>
      <c r="E1233" s="40" t="n">
        <v>5092798</v>
      </c>
      <c r="F1233" s="40" t="n">
        <v>9984178</v>
      </c>
      <c r="G1233" s="41" t="n">
        <v>13</v>
      </c>
      <c r="H1233" s="145" t="s">
        <v>33</v>
      </c>
      <c r="I1233" s="40"/>
      <c r="J1233" s="40" t="n">
        <v>22</v>
      </c>
      <c r="K1233" s="145" t="n">
        <v>0</v>
      </c>
      <c r="L1233" s="139" t="n">
        <v>677</v>
      </c>
      <c r="M1233" s="139" t="n">
        <f aca="false">G1233*0.095</f>
        <v>1.235</v>
      </c>
      <c r="N1233" s="139" t="n">
        <f aca="false">L1233-M1233</f>
        <v>675.765</v>
      </c>
      <c r="O1233" s="40" t="n">
        <v>1.04</v>
      </c>
      <c r="P1233" s="139" t="n">
        <f aca="false">N1233*O1233</f>
        <v>702.7956</v>
      </c>
      <c r="Q1233" s="221" t="n">
        <v>16</v>
      </c>
      <c r="R1233" s="20" t="n">
        <f aca="false">P1233*Q1233</f>
        <v>11244.7296</v>
      </c>
      <c r="S1233" s="139" t="n">
        <f aca="false">P1233*3</f>
        <v>2108.3868</v>
      </c>
      <c r="T1233" s="139"/>
      <c r="U1233" s="20"/>
      <c r="V1233" s="20" t="n">
        <f aca="false">R1233+S1233+T1233</f>
        <v>13353.1164</v>
      </c>
      <c r="W1233" s="20" t="n">
        <f aca="false">V1233-T1233</f>
        <v>13353.1164</v>
      </c>
      <c r="X1233" s="43" t="n">
        <f aca="false">V1233-S1233-T1233</f>
        <v>11244.7296</v>
      </c>
      <c r="Y1233" s="20" t="s">
        <v>103</v>
      </c>
      <c r="Z1233" s="2" t="s">
        <v>49</v>
      </c>
      <c r="AA1233" s="20" t="s">
        <v>18</v>
      </c>
      <c r="AC1233" s="20"/>
    </row>
    <row r="1234" customFormat="false" ht="15.75" hidden="false" customHeight="true" outlineLevel="0" collapsed="false">
      <c r="A1234" s="37" t="s">
        <v>45</v>
      </c>
      <c r="B1234" s="143" t="s">
        <v>222</v>
      </c>
      <c r="C1234" s="39" t="s">
        <v>857</v>
      </c>
      <c r="D1234" s="20" t="s">
        <v>47</v>
      </c>
      <c r="E1234" s="40" t="n">
        <v>5092799</v>
      </c>
      <c r="F1234" s="40" t="n">
        <v>9984179</v>
      </c>
      <c r="G1234" s="41" t="n">
        <v>12</v>
      </c>
      <c r="H1234" s="145" t="s">
        <v>33</v>
      </c>
      <c r="I1234" s="40"/>
      <c r="J1234" s="40" t="n">
        <v>22</v>
      </c>
      <c r="K1234" s="145" t="n">
        <v>0</v>
      </c>
      <c r="L1234" s="139" t="n">
        <v>592</v>
      </c>
      <c r="M1234" s="139" t="n">
        <f aca="false">G1234*0.095</f>
        <v>1.14</v>
      </c>
      <c r="N1234" s="139" t="n">
        <f aca="false">L1234-M1234</f>
        <v>590.86</v>
      </c>
      <c r="O1234" s="40" t="n">
        <v>1.04</v>
      </c>
      <c r="P1234" s="139" t="n">
        <f aca="false">N1234*O1234</f>
        <v>614.4944</v>
      </c>
      <c r="Q1234" s="221" t="n">
        <v>16</v>
      </c>
      <c r="R1234" s="20" t="n">
        <f aca="false">P1234*Q1234</f>
        <v>9831.9104</v>
      </c>
      <c r="S1234" s="139" t="n">
        <f aca="false">P1234*3</f>
        <v>1843.4832</v>
      </c>
      <c r="T1234" s="139"/>
      <c r="U1234" s="20"/>
      <c r="V1234" s="20" t="n">
        <f aca="false">R1234+S1234+T1234</f>
        <v>11675.3936</v>
      </c>
      <c r="W1234" s="20" t="n">
        <f aca="false">V1234-T1234</f>
        <v>11675.3936</v>
      </c>
      <c r="X1234" s="43" t="n">
        <f aca="false">V1234-S1234-T1234</f>
        <v>9831.9104</v>
      </c>
      <c r="Y1234" s="20" t="s">
        <v>103</v>
      </c>
      <c r="Z1234" s="2" t="s">
        <v>49</v>
      </c>
      <c r="AA1234" s="20" t="s">
        <v>18</v>
      </c>
      <c r="AC1234" s="20"/>
    </row>
    <row r="1235" customFormat="false" ht="15.75" hidden="false" customHeight="true" outlineLevel="0" collapsed="false">
      <c r="A1235" s="37" t="s">
        <v>45</v>
      </c>
      <c r="B1235" s="143" t="s">
        <v>222</v>
      </c>
      <c r="C1235" s="39" t="s">
        <v>849</v>
      </c>
      <c r="D1235" s="20" t="s">
        <v>47</v>
      </c>
      <c r="E1235" s="40" t="n">
        <v>5092800</v>
      </c>
      <c r="F1235" s="40" t="n">
        <v>9984180</v>
      </c>
      <c r="G1235" s="41" t="n">
        <v>27</v>
      </c>
      <c r="H1235" s="145" t="s">
        <v>33</v>
      </c>
      <c r="I1235" s="40"/>
      <c r="J1235" s="40" t="n">
        <v>22</v>
      </c>
      <c r="K1235" s="145" t="n">
        <v>0</v>
      </c>
      <c r="L1235" s="139" t="n">
        <v>1409</v>
      </c>
      <c r="M1235" s="139" t="n">
        <f aca="false">G1235*0.095</f>
        <v>2.565</v>
      </c>
      <c r="N1235" s="139" t="n">
        <f aca="false">L1235-M1235</f>
        <v>1406.435</v>
      </c>
      <c r="O1235" s="40" t="n">
        <v>1.04</v>
      </c>
      <c r="P1235" s="139" t="n">
        <f aca="false">N1235*O1235</f>
        <v>1462.6924</v>
      </c>
      <c r="Q1235" s="221" t="n">
        <v>16</v>
      </c>
      <c r="R1235" s="20" t="n">
        <f aca="false">P1235*Q1235</f>
        <v>23403.0784</v>
      </c>
      <c r="S1235" s="139" t="n">
        <f aca="false">P1235*3</f>
        <v>4388.0772</v>
      </c>
      <c r="T1235" s="139"/>
      <c r="U1235" s="20"/>
      <c r="V1235" s="20" t="n">
        <f aca="false">R1235+S1235+T1235</f>
        <v>27791.1556</v>
      </c>
      <c r="W1235" s="20" t="n">
        <f aca="false">V1235-T1235</f>
        <v>27791.1556</v>
      </c>
      <c r="X1235" s="43" t="n">
        <f aca="false">V1235-S1235-T1235</f>
        <v>23403.0784</v>
      </c>
      <c r="Y1235" s="20" t="s">
        <v>103</v>
      </c>
      <c r="Z1235" s="2" t="s">
        <v>49</v>
      </c>
      <c r="AA1235" s="20" t="s">
        <v>18</v>
      </c>
      <c r="AC1235" s="20"/>
    </row>
    <row r="1236" customFormat="false" ht="15.75" hidden="false" customHeight="true" outlineLevel="0" collapsed="false">
      <c r="A1236" s="37" t="s">
        <v>45</v>
      </c>
      <c r="B1236" s="143" t="s">
        <v>222</v>
      </c>
      <c r="C1236" s="39" t="s">
        <v>858</v>
      </c>
      <c r="D1236" s="20" t="s">
        <v>47</v>
      </c>
      <c r="E1236" s="40" t="n">
        <v>5092801</v>
      </c>
      <c r="F1236" s="40" t="n">
        <v>9984181</v>
      </c>
      <c r="G1236" s="41" t="n">
        <v>30</v>
      </c>
      <c r="H1236" s="145" t="s">
        <v>33</v>
      </c>
      <c r="I1236" s="40"/>
      <c r="J1236" s="40" t="n">
        <v>22</v>
      </c>
      <c r="K1236" s="145" t="n">
        <v>0</v>
      </c>
      <c r="L1236" s="139" t="n">
        <v>1562</v>
      </c>
      <c r="M1236" s="139" t="n">
        <f aca="false">G1236*0.095</f>
        <v>2.85</v>
      </c>
      <c r="N1236" s="139" t="n">
        <f aca="false">L1236-M1236</f>
        <v>1559.15</v>
      </c>
      <c r="O1236" s="40" t="n">
        <v>1.04</v>
      </c>
      <c r="P1236" s="139" t="n">
        <f aca="false">N1236*O1236</f>
        <v>1621.516</v>
      </c>
      <c r="Q1236" s="221" t="n">
        <v>16</v>
      </c>
      <c r="R1236" s="20" t="n">
        <f aca="false">P1236*Q1236</f>
        <v>25944.256</v>
      </c>
      <c r="S1236" s="139" t="n">
        <f aca="false">P1236*3</f>
        <v>4864.548</v>
      </c>
      <c r="T1236" s="139"/>
      <c r="U1236" s="20"/>
      <c r="V1236" s="20" t="n">
        <f aca="false">R1236+S1236+T1236</f>
        <v>30808.804</v>
      </c>
      <c r="W1236" s="20" t="n">
        <f aca="false">V1236-T1236</f>
        <v>30808.804</v>
      </c>
      <c r="X1236" s="43" t="n">
        <f aca="false">V1236-S1236-T1236</f>
        <v>25944.256</v>
      </c>
      <c r="Y1236" s="20" t="s">
        <v>103</v>
      </c>
      <c r="Z1236" s="2" t="s">
        <v>49</v>
      </c>
      <c r="AA1236" s="20" t="s">
        <v>18</v>
      </c>
      <c r="AC1236" s="20"/>
    </row>
    <row r="1237" customFormat="false" ht="15.75" hidden="false" customHeight="true" outlineLevel="0" collapsed="false">
      <c r="A1237" s="37" t="s">
        <v>45</v>
      </c>
      <c r="B1237" s="143" t="s">
        <v>222</v>
      </c>
      <c r="C1237" s="39" t="s">
        <v>848</v>
      </c>
      <c r="D1237" s="20" t="s">
        <v>47</v>
      </c>
      <c r="E1237" s="40" t="n">
        <v>5092802</v>
      </c>
      <c r="F1237" s="40" t="n">
        <v>9984182</v>
      </c>
      <c r="G1237" s="41" t="n">
        <v>44</v>
      </c>
      <c r="H1237" s="145" t="s">
        <v>33</v>
      </c>
      <c r="I1237" s="40"/>
      <c r="J1237" s="40" t="n">
        <v>22</v>
      </c>
      <c r="K1237" s="145" t="n">
        <v>0</v>
      </c>
      <c r="L1237" s="139" t="n">
        <v>2187</v>
      </c>
      <c r="M1237" s="139" t="n">
        <f aca="false">G1237*0.095</f>
        <v>4.18</v>
      </c>
      <c r="N1237" s="139" t="n">
        <f aca="false">L1237-M1237</f>
        <v>2182.82</v>
      </c>
      <c r="O1237" s="40" t="n">
        <v>1.04</v>
      </c>
      <c r="P1237" s="139" t="n">
        <f aca="false">N1237*O1237</f>
        <v>2270.1328</v>
      </c>
      <c r="Q1237" s="221" t="n">
        <v>16</v>
      </c>
      <c r="R1237" s="20" t="n">
        <f aca="false">P1237*Q1237</f>
        <v>36322.1248</v>
      </c>
      <c r="S1237" s="139" t="n">
        <f aca="false">P1237*3</f>
        <v>6810.3984</v>
      </c>
      <c r="T1237" s="139"/>
      <c r="U1237" s="20"/>
      <c r="V1237" s="20" t="n">
        <f aca="false">R1237+S1237+T1237</f>
        <v>43132.5232</v>
      </c>
      <c r="W1237" s="20" t="n">
        <f aca="false">V1237-T1237</f>
        <v>43132.5232</v>
      </c>
      <c r="X1237" s="43" t="n">
        <f aca="false">V1237-S1237-T1237</f>
        <v>36322.1248</v>
      </c>
      <c r="Y1237" s="20" t="s">
        <v>103</v>
      </c>
      <c r="Z1237" s="2" t="s">
        <v>49</v>
      </c>
      <c r="AA1237" s="20" t="s">
        <v>18</v>
      </c>
      <c r="AC1237" s="20"/>
    </row>
    <row r="1238" customFormat="false" ht="15.75" hidden="false" customHeight="true" outlineLevel="0" collapsed="false">
      <c r="A1238" s="37" t="s">
        <v>45</v>
      </c>
      <c r="B1238" s="143" t="s">
        <v>222</v>
      </c>
      <c r="C1238" s="39" t="s">
        <v>859</v>
      </c>
      <c r="D1238" s="20" t="s">
        <v>47</v>
      </c>
      <c r="E1238" s="40" t="n">
        <v>5092803</v>
      </c>
      <c r="F1238" s="40" t="n">
        <v>9984183</v>
      </c>
      <c r="G1238" s="41" t="n">
        <v>42</v>
      </c>
      <c r="H1238" s="145" t="s">
        <v>33</v>
      </c>
      <c r="I1238" s="40"/>
      <c r="J1238" s="40" t="n">
        <v>22</v>
      </c>
      <c r="K1238" s="145" t="n">
        <v>0</v>
      </c>
      <c r="L1238" s="139" t="n">
        <v>1974</v>
      </c>
      <c r="M1238" s="139" t="n">
        <f aca="false">G1238*0.095</f>
        <v>3.99</v>
      </c>
      <c r="N1238" s="139" t="n">
        <f aca="false">L1238-M1238</f>
        <v>1970.01</v>
      </c>
      <c r="O1238" s="40" t="n">
        <v>1.04</v>
      </c>
      <c r="P1238" s="139" t="n">
        <f aca="false">N1238*O1238</f>
        <v>2048.8104</v>
      </c>
      <c r="Q1238" s="221" t="n">
        <v>16</v>
      </c>
      <c r="R1238" s="20" t="n">
        <f aca="false">P1238*Q1238</f>
        <v>32780.9664</v>
      </c>
      <c r="S1238" s="139" t="n">
        <f aca="false">P1238*3</f>
        <v>6146.4312</v>
      </c>
      <c r="T1238" s="139"/>
      <c r="U1238" s="20"/>
      <c r="V1238" s="20" t="n">
        <f aca="false">R1238+S1238+T1238</f>
        <v>38927.3976</v>
      </c>
      <c r="W1238" s="20" t="n">
        <f aca="false">V1238-T1238</f>
        <v>38927.3976</v>
      </c>
      <c r="X1238" s="43" t="n">
        <f aca="false">V1238-S1238-T1238</f>
        <v>32780.9664</v>
      </c>
      <c r="Y1238" s="20" t="s">
        <v>103</v>
      </c>
      <c r="Z1238" s="2" t="s">
        <v>49</v>
      </c>
      <c r="AA1238" s="20" t="s">
        <v>18</v>
      </c>
      <c r="AC1238" s="20"/>
    </row>
    <row r="1239" customFormat="false" ht="15.75" hidden="true" customHeight="true" outlineLevel="0" collapsed="false">
      <c r="A1239" s="37" t="s">
        <v>45</v>
      </c>
      <c r="B1239" s="143" t="s">
        <v>223</v>
      </c>
      <c r="C1239" s="39" t="s">
        <v>860</v>
      </c>
      <c r="D1239" s="20" t="s">
        <v>47</v>
      </c>
      <c r="E1239" s="40" t="n">
        <v>5092804</v>
      </c>
      <c r="F1239" s="40" t="n">
        <v>9984184</v>
      </c>
      <c r="G1239" s="41" t="n">
        <v>4</v>
      </c>
      <c r="H1239" s="145" t="s">
        <v>122</v>
      </c>
      <c r="I1239" s="40"/>
      <c r="J1239" s="40" t="n">
        <v>14</v>
      </c>
      <c r="K1239" s="145" t="n">
        <v>0</v>
      </c>
      <c r="L1239" s="139" t="n">
        <v>215</v>
      </c>
      <c r="M1239" s="139" t="n">
        <f aca="false">G1239*0.095</f>
        <v>0.38</v>
      </c>
      <c r="N1239" s="139" t="n">
        <f aca="false">L1239-M1239</f>
        <v>214.62</v>
      </c>
      <c r="O1239" s="40" t="n">
        <v>1</v>
      </c>
      <c r="P1239" s="139" t="n">
        <f aca="false">N1239*O1239</f>
        <v>214.62</v>
      </c>
      <c r="Q1239" s="221" t="n">
        <v>19</v>
      </c>
      <c r="R1239" s="20" t="n">
        <f aca="false">P1239*Q1239</f>
        <v>4077.78</v>
      </c>
      <c r="S1239" s="139" t="n">
        <f aca="false">P1239*4</f>
        <v>858.48</v>
      </c>
      <c r="T1239" s="139"/>
      <c r="U1239" s="20"/>
      <c r="V1239" s="20" t="n">
        <f aca="false">R1239+S1239+T1239</f>
        <v>4936.26</v>
      </c>
      <c r="W1239" s="20" t="n">
        <f aca="false">V1239-T1239</f>
        <v>4936.26</v>
      </c>
      <c r="X1239" s="43" t="n">
        <f aca="false">V1239-S1239-T1239</f>
        <v>4077.78</v>
      </c>
      <c r="Y1239" s="20" t="s">
        <v>103</v>
      </c>
      <c r="Z1239" s="2" t="s">
        <v>49</v>
      </c>
      <c r="AA1239" s="20" t="s">
        <v>18</v>
      </c>
      <c r="AC1239" s="20"/>
    </row>
    <row r="1240" customFormat="false" ht="15.75" hidden="false" customHeight="true" outlineLevel="0" collapsed="false">
      <c r="A1240" s="37" t="s">
        <v>329</v>
      </c>
      <c r="B1240" s="143" t="s">
        <v>224</v>
      </c>
      <c r="C1240" s="39" t="s">
        <v>861</v>
      </c>
      <c r="D1240" s="20" t="s">
        <v>314</v>
      </c>
      <c r="E1240" s="40" t="n">
        <v>5788809</v>
      </c>
      <c r="F1240" s="40" t="n">
        <v>8742017</v>
      </c>
      <c r="G1240" s="41" t="n">
        <v>3</v>
      </c>
      <c r="H1240" s="145" t="s">
        <v>33</v>
      </c>
      <c r="I1240" s="40"/>
      <c r="J1240" s="40" t="n">
        <v>25</v>
      </c>
      <c r="K1240" s="145" t="n">
        <v>0</v>
      </c>
      <c r="L1240" s="139" t="n">
        <v>146</v>
      </c>
      <c r="M1240" s="139" t="n">
        <f aca="false">G1240*0.095</f>
        <v>0.285</v>
      </c>
      <c r="N1240" s="139" t="n">
        <f aca="false">L1240-M1240</f>
        <v>145.715</v>
      </c>
      <c r="O1240" s="40" t="n">
        <v>1</v>
      </c>
      <c r="P1240" s="139" t="n">
        <f aca="false">N1240*O1240</f>
        <v>145.715</v>
      </c>
      <c r="Q1240" s="221" t="n">
        <v>16</v>
      </c>
      <c r="R1240" s="20" t="n">
        <f aca="false">P1240*Q1240</f>
        <v>2331.44</v>
      </c>
      <c r="S1240" s="139" t="n">
        <f aca="false">P1240*3</f>
        <v>437.145</v>
      </c>
      <c r="T1240" s="139" t="n">
        <f aca="false">P1240*2</f>
        <v>291.43</v>
      </c>
      <c r="U1240" s="20"/>
      <c r="V1240" s="20" t="n">
        <f aca="false">R1240+S1240+T1240</f>
        <v>3060.015</v>
      </c>
      <c r="W1240" s="20" t="n">
        <f aca="false">V1240-T1240</f>
        <v>2768.585</v>
      </c>
      <c r="X1240" s="43" t="n">
        <f aca="false">V1240-S1240-T1240</f>
        <v>2331.44</v>
      </c>
      <c r="Y1240" s="20" t="s">
        <v>314</v>
      </c>
      <c r="Z1240" s="20" t="s">
        <v>35</v>
      </c>
      <c r="AA1240" s="20" t="s">
        <v>18</v>
      </c>
      <c r="AC1240" s="20"/>
    </row>
    <row r="1241" customFormat="false" ht="15.75" hidden="false" customHeight="true" outlineLevel="0" collapsed="false">
      <c r="A1241" s="37" t="s">
        <v>329</v>
      </c>
      <c r="B1241" s="143" t="s">
        <v>224</v>
      </c>
      <c r="C1241" s="39" t="s">
        <v>862</v>
      </c>
      <c r="D1241" s="20" t="s">
        <v>314</v>
      </c>
      <c r="E1241" s="40" t="n">
        <v>5788810</v>
      </c>
      <c r="F1241" s="40" t="n">
        <v>8742018</v>
      </c>
      <c r="G1241" s="41" t="n">
        <v>5</v>
      </c>
      <c r="H1241" s="145" t="s">
        <v>33</v>
      </c>
      <c r="I1241" s="40"/>
      <c r="J1241" s="40" t="n">
        <v>25</v>
      </c>
      <c r="K1241" s="145" t="n">
        <v>0</v>
      </c>
      <c r="L1241" s="139" t="n">
        <v>221</v>
      </c>
      <c r="M1241" s="139" t="n">
        <f aca="false">G1241*0.095</f>
        <v>0.475</v>
      </c>
      <c r="N1241" s="139" t="n">
        <f aca="false">L1241-M1241</f>
        <v>220.525</v>
      </c>
      <c r="O1241" s="40" t="n">
        <v>1</v>
      </c>
      <c r="P1241" s="139" t="n">
        <f aca="false">N1241*O1241</f>
        <v>220.525</v>
      </c>
      <c r="Q1241" s="221" t="n">
        <v>19</v>
      </c>
      <c r="R1241" s="20" t="n">
        <f aca="false">P1241*Q1241</f>
        <v>4189.975</v>
      </c>
      <c r="S1241" s="139" t="n">
        <f aca="false">P1241*4</f>
        <v>882.1</v>
      </c>
      <c r="T1241" s="139" t="n">
        <f aca="false">P1241*2</f>
        <v>441.05</v>
      </c>
      <c r="U1241" s="20"/>
      <c r="V1241" s="20" t="n">
        <f aca="false">R1241+S1241+T1241</f>
        <v>5513.125</v>
      </c>
      <c r="W1241" s="20" t="n">
        <f aca="false">V1241-T1241</f>
        <v>5072.075</v>
      </c>
      <c r="X1241" s="43" t="n">
        <f aca="false">V1241-S1241-T1241</f>
        <v>4189.975</v>
      </c>
      <c r="Y1241" s="20" t="s">
        <v>314</v>
      </c>
      <c r="Z1241" s="20" t="s">
        <v>35</v>
      </c>
      <c r="AA1241" s="20" t="s">
        <v>18</v>
      </c>
      <c r="AC1241" s="20"/>
    </row>
    <row r="1242" customFormat="false" ht="15.75" hidden="false" customHeight="true" outlineLevel="0" collapsed="false">
      <c r="A1242" s="37" t="s">
        <v>329</v>
      </c>
      <c r="B1242" s="143" t="s">
        <v>224</v>
      </c>
      <c r="C1242" s="39" t="s">
        <v>863</v>
      </c>
      <c r="D1242" s="20" t="s">
        <v>314</v>
      </c>
      <c r="E1242" s="40" t="n">
        <v>5788811</v>
      </c>
      <c r="F1242" s="40" t="n">
        <v>8742019</v>
      </c>
      <c r="G1242" s="41" t="n">
        <v>20</v>
      </c>
      <c r="H1242" s="145" t="s">
        <v>33</v>
      </c>
      <c r="I1242" s="40"/>
      <c r="J1242" s="40" t="n">
        <v>25</v>
      </c>
      <c r="K1242" s="145" t="n">
        <v>0</v>
      </c>
      <c r="L1242" s="139" t="n">
        <v>893</v>
      </c>
      <c r="M1242" s="139" t="n">
        <f aca="false">G1242*0.095</f>
        <v>1.9</v>
      </c>
      <c r="N1242" s="139" t="n">
        <f aca="false">L1242-M1242</f>
        <v>891.1</v>
      </c>
      <c r="O1242" s="40" t="n">
        <v>1</v>
      </c>
      <c r="P1242" s="139" t="n">
        <f aca="false">N1242*O1242</f>
        <v>891.1</v>
      </c>
      <c r="Q1242" s="221" t="n">
        <v>16</v>
      </c>
      <c r="R1242" s="20" t="n">
        <f aca="false">P1242*Q1242</f>
        <v>14257.6</v>
      </c>
      <c r="S1242" s="139" t="n">
        <f aca="false">P1242*3</f>
        <v>2673.3</v>
      </c>
      <c r="T1242" s="139" t="n">
        <f aca="false">P1242*2</f>
        <v>1782.2</v>
      </c>
      <c r="U1242" s="20"/>
      <c r="V1242" s="20" t="n">
        <f aca="false">R1242+S1242+T1242</f>
        <v>18713.1</v>
      </c>
      <c r="W1242" s="20" t="n">
        <f aca="false">V1242-T1242</f>
        <v>16930.9</v>
      </c>
      <c r="X1242" s="43" t="n">
        <f aca="false">V1242-S1242-T1242</f>
        <v>14257.6</v>
      </c>
      <c r="Y1242" s="20" t="s">
        <v>314</v>
      </c>
      <c r="Z1242" s="20" t="s">
        <v>35</v>
      </c>
      <c r="AA1242" s="20" t="s">
        <v>18</v>
      </c>
      <c r="AC1242" s="20"/>
    </row>
    <row r="1243" customFormat="false" ht="15.75" hidden="false" customHeight="true" outlineLevel="0" collapsed="false">
      <c r="A1243" s="37" t="s">
        <v>329</v>
      </c>
      <c r="B1243" s="143" t="s">
        <v>224</v>
      </c>
      <c r="C1243" s="39" t="s">
        <v>864</v>
      </c>
      <c r="D1243" s="20" t="s">
        <v>314</v>
      </c>
      <c r="E1243" s="40" t="n">
        <v>5788812</v>
      </c>
      <c r="F1243" s="40" t="n">
        <v>8742020</v>
      </c>
      <c r="G1243" s="41" t="n">
        <v>20</v>
      </c>
      <c r="H1243" s="145" t="s">
        <v>33</v>
      </c>
      <c r="I1243" s="40"/>
      <c r="J1243" s="40" t="n">
        <v>25</v>
      </c>
      <c r="K1243" s="145" t="n">
        <v>0</v>
      </c>
      <c r="L1243" s="139" t="n">
        <v>869</v>
      </c>
      <c r="M1243" s="139" t="n">
        <f aca="false">G1243*0.095</f>
        <v>1.9</v>
      </c>
      <c r="N1243" s="139" t="n">
        <f aca="false">L1243-M1243</f>
        <v>867.1</v>
      </c>
      <c r="O1243" s="40" t="n">
        <v>1</v>
      </c>
      <c r="P1243" s="139" t="n">
        <f aca="false">N1243*O1243</f>
        <v>867.1</v>
      </c>
      <c r="Q1243" s="221" t="n">
        <v>16</v>
      </c>
      <c r="R1243" s="20" t="n">
        <f aca="false">P1243*Q1243</f>
        <v>13873.6</v>
      </c>
      <c r="S1243" s="139" t="n">
        <f aca="false">P1243*3</f>
        <v>2601.3</v>
      </c>
      <c r="T1243" s="139" t="n">
        <f aca="false">P1243*2</f>
        <v>1734.2</v>
      </c>
      <c r="U1243" s="20"/>
      <c r="V1243" s="20" t="n">
        <f aca="false">R1243+S1243+T1243</f>
        <v>18209.1</v>
      </c>
      <c r="W1243" s="20" t="n">
        <f aca="false">V1243-T1243</f>
        <v>16474.9</v>
      </c>
      <c r="X1243" s="43" t="n">
        <f aca="false">V1243-S1243-T1243</f>
        <v>13873.6</v>
      </c>
      <c r="Y1243" s="20" t="s">
        <v>314</v>
      </c>
      <c r="Z1243" s="20" t="s">
        <v>35</v>
      </c>
      <c r="AA1243" s="20" t="s">
        <v>18</v>
      </c>
      <c r="AC1243" s="20"/>
    </row>
    <row r="1244" customFormat="false" ht="15.75" hidden="false" customHeight="true" outlineLevel="0" collapsed="false">
      <c r="A1244" s="37" t="s">
        <v>329</v>
      </c>
      <c r="B1244" s="143" t="s">
        <v>224</v>
      </c>
      <c r="C1244" s="39" t="s">
        <v>847</v>
      </c>
      <c r="D1244" s="20" t="s">
        <v>314</v>
      </c>
      <c r="E1244" s="40" t="n">
        <v>5788813</v>
      </c>
      <c r="F1244" s="40" t="n">
        <v>8742021</v>
      </c>
      <c r="G1244" s="41" t="n">
        <v>2</v>
      </c>
      <c r="H1244" s="145" t="s">
        <v>33</v>
      </c>
      <c r="I1244" s="40"/>
      <c r="J1244" s="40" t="n">
        <v>25</v>
      </c>
      <c r="K1244" s="145" t="n">
        <v>0</v>
      </c>
      <c r="L1244" s="139" t="n">
        <v>93</v>
      </c>
      <c r="M1244" s="139" t="n">
        <f aca="false">G1244*0.095</f>
        <v>0.19</v>
      </c>
      <c r="N1244" s="139" t="n">
        <f aca="false">L1244-M1244</f>
        <v>92.81</v>
      </c>
      <c r="O1244" s="40" t="n">
        <v>1</v>
      </c>
      <c r="P1244" s="139" t="n">
        <f aca="false">N1244*O1244</f>
        <v>92.81</v>
      </c>
      <c r="Q1244" s="221" t="n">
        <v>16</v>
      </c>
      <c r="R1244" s="20" t="n">
        <f aca="false">P1244*Q1244</f>
        <v>1484.96</v>
      </c>
      <c r="S1244" s="139" t="n">
        <f aca="false">P1244*3</f>
        <v>278.43</v>
      </c>
      <c r="T1244" s="139" t="n">
        <f aca="false">P1244*2</f>
        <v>185.62</v>
      </c>
      <c r="U1244" s="20"/>
      <c r="V1244" s="20" t="n">
        <f aca="false">R1244+S1244+T1244</f>
        <v>1949.01</v>
      </c>
      <c r="W1244" s="20" t="n">
        <f aca="false">V1244-T1244</f>
        <v>1763.39</v>
      </c>
      <c r="X1244" s="43" t="n">
        <f aca="false">V1244-S1244-T1244</f>
        <v>1484.96</v>
      </c>
      <c r="Y1244" s="20" t="s">
        <v>314</v>
      </c>
      <c r="Z1244" s="20" t="s">
        <v>35</v>
      </c>
      <c r="AA1244" s="20" t="s">
        <v>18</v>
      </c>
      <c r="AC1244" s="20"/>
    </row>
    <row r="1245" customFormat="false" ht="15.75" hidden="false" customHeight="true" outlineLevel="0" collapsed="false">
      <c r="A1245" s="37" t="s">
        <v>329</v>
      </c>
      <c r="B1245" s="143" t="s">
        <v>224</v>
      </c>
      <c r="C1245" s="39" t="s">
        <v>865</v>
      </c>
      <c r="D1245" s="20" t="s">
        <v>314</v>
      </c>
      <c r="E1245" s="40" t="n">
        <v>5788814</v>
      </c>
      <c r="F1245" s="40" t="n">
        <v>8742022</v>
      </c>
      <c r="G1245" s="41" t="n">
        <v>16</v>
      </c>
      <c r="H1245" s="145" t="s">
        <v>33</v>
      </c>
      <c r="I1245" s="40"/>
      <c r="J1245" s="40" t="n">
        <v>25</v>
      </c>
      <c r="K1245" s="145" t="n">
        <v>0</v>
      </c>
      <c r="L1245" s="139" t="n">
        <v>701</v>
      </c>
      <c r="M1245" s="139" t="n">
        <f aca="false">G1245*0.095</f>
        <v>1.52</v>
      </c>
      <c r="N1245" s="139" t="n">
        <f aca="false">L1245-M1245</f>
        <v>699.48</v>
      </c>
      <c r="O1245" s="40" t="n">
        <v>1</v>
      </c>
      <c r="P1245" s="139" t="n">
        <f aca="false">N1245*O1245</f>
        <v>699.48</v>
      </c>
      <c r="Q1245" s="221" t="n">
        <v>16</v>
      </c>
      <c r="R1245" s="20" t="n">
        <f aca="false">P1245*Q1245</f>
        <v>11191.68</v>
      </c>
      <c r="S1245" s="139" t="n">
        <f aca="false">P1245*3</f>
        <v>2098.44</v>
      </c>
      <c r="T1245" s="139" t="n">
        <f aca="false">P1245*2</f>
        <v>1398.96</v>
      </c>
      <c r="U1245" s="20"/>
      <c r="V1245" s="20" t="n">
        <f aca="false">R1245+S1245+T1245</f>
        <v>14689.08</v>
      </c>
      <c r="W1245" s="20" t="n">
        <f aca="false">V1245-T1245</f>
        <v>13290.12</v>
      </c>
      <c r="X1245" s="43" t="n">
        <f aca="false">V1245-S1245-T1245</f>
        <v>11191.68</v>
      </c>
      <c r="Y1245" s="20" t="s">
        <v>314</v>
      </c>
      <c r="Z1245" s="20" t="s">
        <v>35</v>
      </c>
      <c r="AA1245" s="20" t="s">
        <v>18</v>
      </c>
      <c r="AC1245" s="20"/>
    </row>
    <row r="1246" customFormat="false" ht="15.75" hidden="false" customHeight="true" outlineLevel="0" collapsed="false">
      <c r="A1246" s="37" t="s">
        <v>731</v>
      </c>
      <c r="B1246" s="143" t="s">
        <v>223</v>
      </c>
      <c r="C1246" s="39" t="s">
        <v>866</v>
      </c>
      <c r="D1246" s="20" t="s">
        <v>171</v>
      </c>
      <c r="E1246" s="40" t="n">
        <v>5741542</v>
      </c>
      <c r="F1246" s="40" t="n">
        <v>12314835</v>
      </c>
      <c r="G1246" s="41" t="n">
        <v>30</v>
      </c>
      <c r="H1246" s="145" t="s">
        <v>33</v>
      </c>
      <c r="I1246" s="40"/>
      <c r="J1246" s="40" t="n">
        <v>22</v>
      </c>
      <c r="K1246" s="145" t="n">
        <v>0</v>
      </c>
      <c r="L1246" s="139" t="n">
        <v>1311</v>
      </c>
      <c r="M1246" s="139" t="n">
        <f aca="false">G1246*0.095</f>
        <v>2.85</v>
      </c>
      <c r="N1246" s="139" t="n">
        <f aca="false">L1246-M1246</f>
        <v>1308.15</v>
      </c>
      <c r="O1246" s="40" t="n">
        <v>1.04</v>
      </c>
      <c r="P1246" s="139" t="n">
        <f aca="false">N1246*O1246</f>
        <v>1360.476</v>
      </c>
      <c r="Q1246" s="221" t="n">
        <v>16</v>
      </c>
      <c r="R1246" s="20" t="n">
        <f aca="false">P1246*Q1246</f>
        <v>21767.616</v>
      </c>
      <c r="S1246" s="139" t="n">
        <f aca="false">P1246*3</f>
        <v>4081.428</v>
      </c>
      <c r="T1246" s="139" t="n">
        <f aca="false">P1246*3</f>
        <v>4081.428</v>
      </c>
      <c r="U1246" s="20"/>
      <c r="V1246" s="20" t="n">
        <f aca="false">R1246+S1246+T1246</f>
        <v>29930.472</v>
      </c>
      <c r="W1246" s="20" t="n">
        <f aca="false">V1246-T1246</f>
        <v>25849.044</v>
      </c>
      <c r="X1246" s="43" t="n">
        <f aca="false">V1246-S1246-T1246</f>
        <v>21767.616</v>
      </c>
      <c r="Y1246" s="20" t="s">
        <v>171</v>
      </c>
      <c r="Z1246" s="20" t="s">
        <v>171</v>
      </c>
      <c r="AA1246" s="20" t="s">
        <v>18</v>
      </c>
      <c r="AC1246" s="20"/>
    </row>
    <row r="1247" customFormat="false" ht="15.75" hidden="false" customHeight="true" outlineLevel="0" collapsed="false">
      <c r="A1247" s="37" t="s">
        <v>731</v>
      </c>
      <c r="B1247" s="143" t="s">
        <v>224</v>
      </c>
      <c r="C1247" s="226" t="s">
        <v>867</v>
      </c>
      <c r="D1247" s="20" t="s">
        <v>171</v>
      </c>
      <c r="E1247" s="40" t="n">
        <v>5741543</v>
      </c>
      <c r="F1247" s="40" t="n">
        <v>12314836</v>
      </c>
      <c r="G1247" s="41" t="n">
        <v>100</v>
      </c>
      <c r="H1247" s="145" t="s">
        <v>33</v>
      </c>
      <c r="I1247" s="40"/>
      <c r="J1247" s="40" t="n">
        <v>25</v>
      </c>
      <c r="K1247" s="145" t="n">
        <v>0</v>
      </c>
      <c r="L1247" s="139" t="n">
        <v>4359</v>
      </c>
      <c r="M1247" s="139" t="n">
        <f aca="false">G1247*0.095</f>
        <v>9.5</v>
      </c>
      <c r="N1247" s="139" t="n">
        <f aca="false">L1247-M1247</f>
        <v>4349.5</v>
      </c>
      <c r="O1247" s="40" t="n">
        <v>1</v>
      </c>
      <c r="P1247" s="139" t="n">
        <f aca="false">N1247*O1247</f>
        <v>4349.5</v>
      </c>
      <c r="Q1247" s="221" t="n">
        <v>16</v>
      </c>
      <c r="R1247" s="20" t="n">
        <f aca="false">P1247*Q1247</f>
        <v>69592</v>
      </c>
      <c r="S1247" s="139" t="n">
        <f aca="false">P1247*3</f>
        <v>13048.5</v>
      </c>
      <c r="T1247" s="139" t="n">
        <f aca="false">P1247*5</f>
        <v>21747.5</v>
      </c>
      <c r="U1247" s="20"/>
      <c r="V1247" s="20" t="n">
        <f aca="false">R1247+S1247+T1247</f>
        <v>104388</v>
      </c>
      <c r="W1247" s="20" t="n">
        <f aca="false">V1247-T1247</f>
        <v>82640.5</v>
      </c>
      <c r="X1247" s="43" t="n">
        <f aca="false">V1247-S1247-T1247</f>
        <v>69592</v>
      </c>
      <c r="Y1247" s="20" t="s">
        <v>171</v>
      </c>
      <c r="Z1247" s="20" t="s">
        <v>171</v>
      </c>
      <c r="AA1247" s="20" t="s">
        <v>18</v>
      </c>
      <c r="AC1247" s="20"/>
    </row>
    <row r="1248" customFormat="false" ht="15.75" hidden="false" customHeight="true" outlineLevel="0" collapsed="false">
      <c r="A1248" s="37" t="s">
        <v>731</v>
      </c>
      <c r="B1248" s="143" t="s">
        <v>224</v>
      </c>
      <c r="C1248" s="39" t="s">
        <v>868</v>
      </c>
      <c r="D1248" s="20" t="s">
        <v>171</v>
      </c>
      <c r="E1248" s="40" t="n">
        <v>5741544</v>
      </c>
      <c r="F1248" s="40" t="n">
        <v>12314837</v>
      </c>
      <c r="G1248" s="41" t="n">
        <v>48</v>
      </c>
      <c r="H1248" s="145" t="s">
        <v>33</v>
      </c>
      <c r="I1248" s="40"/>
      <c r="J1248" s="40" t="n">
        <v>25</v>
      </c>
      <c r="K1248" s="145" t="n">
        <v>0</v>
      </c>
      <c r="L1248" s="139" t="n">
        <v>2036</v>
      </c>
      <c r="M1248" s="139" t="n">
        <f aca="false">G1248*0.095</f>
        <v>4.56</v>
      </c>
      <c r="N1248" s="139" t="n">
        <f aca="false">L1248-M1248</f>
        <v>2031.44</v>
      </c>
      <c r="O1248" s="40" t="n">
        <v>1</v>
      </c>
      <c r="P1248" s="139" t="n">
        <f aca="false">N1248*O1248</f>
        <v>2031.44</v>
      </c>
      <c r="Q1248" s="221" t="n">
        <v>16</v>
      </c>
      <c r="R1248" s="20" t="n">
        <f aca="false">P1248*Q1248</f>
        <v>32503.04</v>
      </c>
      <c r="S1248" s="139" t="n">
        <f aca="false">P1248*3</f>
        <v>6094.32</v>
      </c>
      <c r="T1248" s="139" t="n">
        <f aca="false">P1248*5</f>
        <v>10157.2</v>
      </c>
      <c r="U1248" s="20"/>
      <c r="V1248" s="20" t="n">
        <f aca="false">R1248+S1248+T1248</f>
        <v>48754.56</v>
      </c>
      <c r="W1248" s="20" t="n">
        <f aca="false">V1248-T1248</f>
        <v>38597.36</v>
      </c>
      <c r="X1248" s="43" t="n">
        <f aca="false">V1248-S1248-T1248</f>
        <v>32503.04</v>
      </c>
      <c r="Y1248" s="20" t="s">
        <v>171</v>
      </c>
      <c r="Z1248" s="20" t="s">
        <v>171</v>
      </c>
      <c r="AA1248" s="20" t="s">
        <v>18</v>
      </c>
      <c r="AC1248" s="20"/>
    </row>
    <row r="1249" customFormat="false" ht="15.75" hidden="false" customHeight="true" outlineLevel="0" collapsed="false">
      <c r="A1249" s="37" t="s">
        <v>731</v>
      </c>
      <c r="B1249" s="143" t="s">
        <v>224</v>
      </c>
      <c r="C1249" s="39" t="s">
        <v>869</v>
      </c>
      <c r="D1249" s="20" t="s">
        <v>171</v>
      </c>
      <c r="E1249" s="40" t="n">
        <v>5741545</v>
      </c>
      <c r="F1249" s="40" t="n">
        <v>12314838</v>
      </c>
      <c r="G1249" s="41" t="n">
        <v>30</v>
      </c>
      <c r="H1249" s="145" t="s">
        <v>33</v>
      </c>
      <c r="I1249" s="40"/>
      <c r="J1249" s="40" t="n">
        <v>22</v>
      </c>
      <c r="K1249" s="145" t="n">
        <v>0</v>
      </c>
      <c r="L1249" s="139" t="n">
        <v>1388</v>
      </c>
      <c r="M1249" s="139" t="n">
        <f aca="false">G1249*0.095</f>
        <v>2.85</v>
      </c>
      <c r="N1249" s="139" t="n">
        <f aca="false">L1249-M1249</f>
        <v>1385.15</v>
      </c>
      <c r="O1249" s="40" t="n">
        <v>1.04</v>
      </c>
      <c r="P1249" s="139" t="n">
        <f aca="false">N1249*O1249</f>
        <v>1440.556</v>
      </c>
      <c r="Q1249" s="221" t="n">
        <v>16</v>
      </c>
      <c r="R1249" s="20" t="n">
        <f aca="false">P1249*Q1249</f>
        <v>23048.896</v>
      </c>
      <c r="S1249" s="139" t="n">
        <f aca="false">P1249*3</f>
        <v>4321.668</v>
      </c>
      <c r="T1249" s="139" t="n">
        <f aca="false">P1249*5</f>
        <v>7202.78</v>
      </c>
      <c r="U1249" s="20"/>
      <c r="V1249" s="20" t="n">
        <f aca="false">R1249+S1249+T1249</f>
        <v>34573.344</v>
      </c>
      <c r="W1249" s="20" t="n">
        <f aca="false">V1249-T1249</f>
        <v>27370.564</v>
      </c>
      <c r="X1249" s="43" t="n">
        <f aca="false">V1249-S1249-T1249</f>
        <v>23048.896</v>
      </c>
      <c r="Y1249" s="20" t="s">
        <v>171</v>
      </c>
      <c r="Z1249" s="20" t="s">
        <v>171</v>
      </c>
      <c r="AA1249" s="20" t="s">
        <v>18</v>
      </c>
      <c r="AC1249" s="20"/>
    </row>
    <row r="1250" customFormat="false" ht="15.75" hidden="true" customHeight="true" outlineLevel="0" collapsed="false">
      <c r="A1250" s="37" t="s">
        <v>593</v>
      </c>
      <c r="B1250" s="143" t="s">
        <v>223</v>
      </c>
      <c r="C1250" s="39" t="s">
        <v>870</v>
      </c>
      <c r="D1250" s="20" t="s">
        <v>282</v>
      </c>
      <c r="E1250" s="40" t="n">
        <v>5789135</v>
      </c>
      <c r="F1250" s="40" t="n">
        <v>11955742</v>
      </c>
      <c r="G1250" s="41" t="n">
        <v>3</v>
      </c>
      <c r="H1250" s="145" t="s">
        <v>122</v>
      </c>
      <c r="I1250" s="40"/>
      <c r="J1250" s="40" t="n">
        <v>14</v>
      </c>
      <c r="K1250" s="145" t="n">
        <v>0</v>
      </c>
      <c r="L1250" s="139" t="n">
        <v>136</v>
      </c>
      <c r="M1250" s="139" t="n">
        <f aca="false">G1250*0.095</f>
        <v>0.285</v>
      </c>
      <c r="N1250" s="139" t="n">
        <f aca="false">L1250-M1250</f>
        <v>135.715</v>
      </c>
      <c r="O1250" s="40" t="n">
        <v>1</v>
      </c>
      <c r="P1250" s="139" t="n">
        <f aca="false">N1250*O1250</f>
        <v>135.715</v>
      </c>
      <c r="Q1250" s="221" t="n">
        <v>19</v>
      </c>
      <c r="R1250" s="20" t="n">
        <f aca="false">P1250*Q1250</f>
        <v>2578.585</v>
      </c>
      <c r="S1250" s="139" t="n">
        <f aca="false">P1250*4</f>
        <v>542.86</v>
      </c>
      <c r="T1250" s="139" t="n">
        <f aca="false">P1250*2</f>
        <v>271.43</v>
      </c>
      <c r="U1250" s="20"/>
      <c r="V1250" s="20" t="n">
        <f aca="false">R1250+S1250+T1250</f>
        <v>3392.875</v>
      </c>
      <c r="W1250" s="20" t="n">
        <f aca="false">V1250-T1250</f>
        <v>3121.445</v>
      </c>
      <c r="X1250" s="43" t="n">
        <f aca="false">V1250-S1250-T1250</f>
        <v>2578.585</v>
      </c>
      <c r="Y1250" s="20" t="s">
        <v>282</v>
      </c>
      <c r="Z1250" s="20" t="s">
        <v>35</v>
      </c>
      <c r="AA1250" s="20" t="s">
        <v>18</v>
      </c>
      <c r="AC1250" s="20"/>
    </row>
    <row r="1251" customFormat="false" ht="15.75" hidden="true" customHeight="true" outlineLevel="0" collapsed="false">
      <c r="A1251" s="37" t="s">
        <v>593</v>
      </c>
      <c r="B1251" s="143" t="s">
        <v>223</v>
      </c>
      <c r="C1251" s="39" t="s">
        <v>871</v>
      </c>
      <c r="D1251" s="20" t="s">
        <v>282</v>
      </c>
      <c r="E1251" s="40" t="n">
        <v>5789136</v>
      </c>
      <c r="F1251" s="40" t="n">
        <v>11955743</v>
      </c>
      <c r="G1251" s="41" t="n">
        <v>1</v>
      </c>
      <c r="H1251" s="145" t="s">
        <v>122</v>
      </c>
      <c r="I1251" s="40"/>
      <c r="J1251" s="40" t="n">
        <v>13.8</v>
      </c>
      <c r="K1251" s="145" t="n">
        <v>0</v>
      </c>
      <c r="L1251" s="139" t="n">
        <v>47</v>
      </c>
      <c r="M1251" s="139" t="n">
        <f aca="false">G1251*0.095</f>
        <v>0.095</v>
      </c>
      <c r="N1251" s="139" t="n">
        <f aca="false">L1251-M1251</f>
        <v>46.905</v>
      </c>
      <c r="O1251" s="40" t="n">
        <v>1</v>
      </c>
      <c r="P1251" s="139" t="n">
        <f aca="false">N1251*O1251</f>
        <v>46.905</v>
      </c>
      <c r="Q1251" s="221" t="n">
        <v>19</v>
      </c>
      <c r="R1251" s="20" t="n">
        <f aca="false">P1251*Q1251</f>
        <v>891.195</v>
      </c>
      <c r="S1251" s="139" t="n">
        <f aca="false">P1251*4</f>
        <v>187.62</v>
      </c>
      <c r="T1251" s="139" t="n">
        <f aca="false">P1251*2</f>
        <v>93.81</v>
      </c>
      <c r="U1251" s="20"/>
      <c r="V1251" s="20" t="n">
        <f aca="false">R1251+S1251+T1251</f>
        <v>1172.625</v>
      </c>
      <c r="W1251" s="20" t="n">
        <f aca="false">V1251-T1251</f>
        <v>1078.815</v>
      </c>
      <c r="X1251" s="43" t="n">
        <f aca="false">V1251-S1251-T1251</f>
        <v>891.195</v>
      </c>
      <c r="Y1251" s="20" t="s">
        <v>282</v>
      </c>
      <c r="Z1251" s="20" t="s">
        <v>35</v>
      </c>
      <c r="AA1251" s="20" t="s">
        <v>18</v>
      </c>
      <c r="AC1251" s="20"/>
    </row>
    <row r="1252" customFormat="false" ht="15.75" hidden="true" customHeight="true" outlineLevel="0" collapsed="false">
      <c r="A1252" s="37" t="s">
        <v>593</v>
      </c>
      <c r="B1252" s="143" t="s">
        <v>223</v>
      </c>
      <c r="C1252" s="39" t="s">
        <v>872</v>
      </c>
      <c r="D1252" s="20" t="s">
        <v>282</v>
      </c>
      <c r="E1252" s="40" t="n">
        <v>5789137</v>
      </c>
      <c r="F1252" s="40" t="n">
        <v>11955744</v>
      </c>
      <c r="G1252" s="41" t="n">
        <v>11</v>
      </c>
      <c r="H1252" s="145" t="s">
        <v>122</v>
      </c>
      <c r="I1252" s="40"/>
      <c r="J1252" s="40" t="n">
        <v>13</v>
      </c>
      <c r="K1252" s="145" t="n">
        <v>0</v>
      </c>
      <c r="L1252" s="139" t="n">
        <v>531</v>
      </c>
      <c r="M1252" s="139" t="n">
        <f aca="false">G1252*0.095</f>
        <v>1.045</v>
      </c>
      <c r="N1252" s="139" t="n">
        <f aca="false">L1252-M1252</f>
        <v>529.955</v>
      </c>
      <c r="O1252" s="40" t="n">
        <v>1</v>
      </c>
      <c r="P1252" s="139" t="n">
        <f aca="false">N1252*O1252</f>
        <v>529.955</v>
      </c>
      <c r="Q1252" s="221" t="n">
        <v>19</v>
      </c>
      <c r="R1252" s="20" t="n">
        <f aca="false">P1252*Q1252</f>
        <v>10069.145</v>
      </c>
      <c r="S1252" s="139" t="n">
        <f aca="false">P1252*4</f>
        <v>2119.82</v>
      </c>
      <c r="T1252" s="139" t="n">
        <f aca="false">P1252*2</f>
        <v>1059.91</v>
      </c>
      <c r="U1252" s="20"/>
      <c r="V1252" s="20" t="n">
        <f aca="false">R1252+S1252+T1252</f>
        <v>13248.875</v>
      </c>
      <c r="W1252" s="20" t="n">
        <f aca="false">V1252-T1252</f>
        <v>12188.965</v>
      </c>
      <c r="X1252" s="43" t="n">
        <f aca="false">V1252-S1252-T1252</f>
        <v>10069.145</v>
      </c>
      <c r="Y1252" s="20" t="s">
        <v>282</v>
      </c>
      <c r="Z1252" s="20" t="s">
        <v>35</v>
      </c>
      <c r="AA1252" s="20" t="s">
        <v>18</v>
      </c>
      <c r="AC1252" s="20"/>
    </row>
    <row r="1253" customFormat="false" ht="15.75" hidden="true" customHeight="true" outlineLevel="0" collapsed="false">
      <c r="A1253" s="37" t="s">
        <v>593</v>
      </c>
      <c r="B1253" s="143" t="s">
        <v>223</v>
      </c>
      <c r="C1253" s="39" t="s">
        <v>873</v>
      </c>
      <c r="D1253" s="20" t="s">
        <v>282</v>
      </c>
      <c r="E1253" s="40" t="n">
        <v>5789138</v>
      </c>
      <c r="F1253" s="40" t="n">
        <v>11955745</v>
      </c>
      <c r="G1253" s="41" t="n">
        <v>1</v>
      </c>
      <c r="H1253" s="145" t="s">
        <v>122</v>
      </c>
      <c r="I1253" s="40"/>
      <c r="J1253" s="40" t="n">
        <v>13.7</v>
      </c>
      <c r="K1253" s="145" t="n">
        <v>0</v>
      </c>
      <c r="L1253" s="139" t="n">
        <v>42</v>
      </c>
      <c r="M1253" s="139" t="n">
        <f aca="false">G1253*0.095</f>
        <v>0.095</v>
      </c>
      <c r="N1253" s="139" t="n">
        <f aca="false">L1253-M1253</f>
        <v>41.905</v>
      </c>
      <c r="O1253" s="40" t="n">
        <v>1</v>
      </c>
      <c r="P1253" s="139" t="n">
        <f aca="false">N1253*O1253</f>
        <v>41.905</v>
      </c>
      <c r="Q1253" s="221" t="n">
        <v>19</v>
      </c>
      <c r="R1253" s="20" t="n">
        <f aca="false">P1253*Q1253</f>
        <v>796.195</v>
      </c>
      <c r="S1253" s="139" t="n">
        <f aca="false">P1253*4</f>
        <v>167.62</v>
      </c>
      <c r="T1253" s="139" t="n">
        <f aca="false">P1253*2</f>
        <v>83.81</v>
      </c>
      <c r="U1253" s="20"/>
      <c r="V1253" s="20" t="n">
        <f aca="false">R1253+S1253+T1253</f>
        <v>1047.625</v>
      </c>
      <c r="W1253" s="20" t="n">
        <f aca="false">V1253-T1253</f>
        <v>963.815</v>
      </c>
      <c r="X1253" s="43" t="n">
        <f aca="false">V1253-S1253-T1253</f>
        <v>796.195</v>
      </c>
      <c r="Y1253" s="20" t="s">
        <v>282</v>
      </c>
      <c r="Z1253" s="20" t="s">
        <v>35</v>
      </c>
      <c r="AA1253" s="20" t="s">
        <v>18</v>
      </c>
      <c r="AC1253" s="20"/>
    </row>
    <row r="1254" customFormat="false" ht="15.75" hidden="true" customHeight="true" outlineLevel="0" collapsed="false">
      <c r="A1254" s="37" t="s">
        <v>593</v>
      </c>
      <c r="B1254" s="143" t="s">
        <v>223</v>
      </c>
      <c r="C1254" s="39" t="s">
        <v>874</v>
      </c>
      <c r="D1254" s="20" t="s">
        <v>282</v>
      </c>
      <c r="E1254" s="40" t="n">
        <v>5789139</v>
      </c>
      <c r="F1254" s="40" t="n">
        <v>11955746</v>
      </c>
      <c r="G1254" s="41" t="n">
        <v>4</v>
      </c>
      <c r="H1254" s="145" t="s">
        <v>122</v>
      </c>
      <c r="I1254" s="40"/>
      <c r="J1254" s="40" t="n">
        <v>13.1</v>
      </c>
      <c r="K1254" s="145" t="n">
        <v>0</v>
      </c>
      <c r="L1254" s="139" t="n">
        <v>188</v>
      </c>
      <c r="M1254" s="139" t="n">
        <f aca="false">G1254*0.095</f>
        <v>0.38</v>
      </c>
      <c r="N1254" s="139" t="n">
        <f aca="false">L1254-M1254</f>
        <v>187.62</v>
      </c>
      <c r="O1254" s="40" t="n">
        <v>1</v>
      </c>
      <c r="P1254" s="139" t="n">
        <f aca="false">N1254*O1254</f>
        <v>187.62</v>
      </c>
      <c r="Q1254" s="221" t="n">
        <v>19</v>
      </c>
      <c r="R1254" s="20" t="n">
        <f aca="false">P1254*Q1254</f>
        <v>3564.78</v>
      </c>
      <c r="S1254" s="139" t="n">
        <f aca="false">P1254*4</f>
        <v>750.48</v>
      </c>
      <c r="T1254" s="139" t="n">
        <f aca="false">P1254*2</f>
        <v>375.24</v>
      </c>
      <c r="U1254" s="20"/>
      <c r="V1254" s="20" t="n">
        <f aca="false">R1254+S1254+T1254</f>
        <v>4690.5</v>
      </c>
      <c r="W1254" s="20" t="n">
        <f aca="false">V1254-T1254</f>
        <v>4315.26</v>
      </c>
      <c r="X1254" s="43" t="n">
        <f aca="false">V1254-S1254-T1254</f>
        <v>3564.78</v>
      </c>
      <c r="Y1254" s="20" t="s">
        <v>282</v>
      </c>
      <c r="Z1254" s="20" t="s">
        <v>35</v>
      </c>
      <c r="AA1254" s="20" t="s">
        <v>18</v>
      </c>
      <c r="AC1254" s="20"/>
    </row>
    <row r="1255" customFormat="false" ht="15.75" hidden="true" customHeight="true" outlineLevel="0" collapsed="false">
      <c r="A1255" s="37" t="s">
        <v>593</v>
      </c>
      <c r="B1255" s="143" t="s">
        <v>223</v>
      </c>
      <c r="C1255" s="39" t="s">
        <v>875</v>
      </c>
      <c r="D1255" s="20" t="s">
        <v>282</v>
      </c>
      <c r="E1255" s="40" t="n">
        <v>5789140</v>
      </c>
      <c r="F1255" s="40" t="n">
        <v>11955737</v>
      </c>
      <c r="G1255" s="41" t="n">
        <v>3</v>
      </c>
      <c r="H1255" s="145" t="s">
        <v>122</v>
      </c>
      <c r="I1255" s="40"/>
      <c r="J1255" s="40" t="n">
        <v>14</v>
      </c>
      <c r="K1255" s="145" t="n">
        <v>0</v>
      </c>
      <c r="L1255" s="139" t="n">
        <v>144</v>
      </c>
      <c r="M1255" s="139" t="n">
        <f aca="false">G1255*0.095</f>
        <v>0.285</v>
      </c>
      <c r="N1255" s="139" t="n">
        <f aca="false">L1255-M1255</f>
        <v>143.715</v>
      </c>
      <c r="O1255" s="40" t="n">
        <v>1</v>
      </c>
      <c r="P1255" s="139" t="n">
        <f aca="false">N1255*O1255</f>
        <v>143.715</v>
      </c>
      <c r="Q1255" s="221" t="n">
        <v>19</v>
      </c>
      <c r="R1255" s="20" t="n">
        <f aca="false">P1255*Q1255</f>
        <v>2730.585</v>
      </c>
      <c r="S1255" s="139" t="n">
        <f aca="false">P1255*4</f>
        <v>574.86</v>
      </c>
      <c r="T1255" s="139" t="n">
        <f aca="false">P1255*2</f>
        <v>287.43</v>
      </c>
      <c r="U1255" s="20"/>
      <c r="V1255" s="20" t="n">
        <f aca="false">R1255+S1255+T1255</f>
        <v>3592.875</v>
      </c>
      <c r="W1255" s="20" t="n">
        <f aca="false">V1255-T1255</f>
        <v>3305.445</v>
      </c>
      <c r="X1255" s="43" t="n">
        <f aca="false">V1255-S1255-T1255</f>
        <v>2730.585</v>
      </c>
      <c r="Y1255" s="20" t="s">
        <v>282</v>
      </c>
      <c r="Z1255" s="20" t="s">
        <v>35</v>
      </c>
      <c r="AA1255" s="20" t="s">
        <v>18</v>
      </c>
      <c r="AC1255" s="20"/>
    </row>
    <row r="1256" customFormat="false" ht="15.75" hidden="true" customHeight="true" outlineLevel="0" collapsed="false">
      <c r="A1256" s="37" t="s">
        <v>593</v>
      </c>
      <c r="B1256" s="143" t="s">
        <v>223</v>
      </c>
      <c r="C1256" s="39" t="s">
        <v>876</v>
      </c>
      <c r="D1256" s="20" t="s">
        <v>282</v>
      </c>
      <c r="E1256" s="40" t="n">
        <v>5789141</v>
      </c>
      <c r="F1256" s="40" t="n">
        <v>11955738</v>
      </c>
      <c r="G1256" s="41" t="n">
        <v>1</v>
      </c>
      <c r="H1256" s="145" t="s">
        <v>122</v>
      </c>
      <c r="I1256" s="40"/>
      <c r="J1256" s="40" t="n">
        <v>13.9</v>
      </c>
      <c r="K1256" s="145" t="n">
        <v>0</v>
      </c>
      <c r="L1256" s="139" t="n">
        <v>56</v>
      </c>
      <c r="M1256" s="139" t="n">
        <f aca="false">G1256*0.095</f>
        <v>0.095</v>
      </c>
      <c r="N1256" s="139" t="n">
        <f aca="false">L1256-M1256</f>
        <v>55.905</v>
      </c>
      <c r="O1256" s="40" t="n">
        <v>1</v>
      </c>
      <c r="P1256" s="139" t="n">
        <f aca="false">N1256*O1256</f>
        <v>55.905</v>
      </c>
      <c r="Q1256" s="221" t="n">
        <v>19</v>
      </c>
      <c r="R1256" s="20" t="n">
        <f aca="false">P1256*Q1256</f>
        <v>1062.195</v>
      </c>
      <c r="S1256" s="139" t="n">
        <f aca="false">P1256*4</f>
        <v>223.62</v>
      </c>
      <c r="T1256" s="139" t="n">
        <f aca="false">P1256*2</f>
        <v>111.81</v>
      </c>
      <c r="U1256" s="20"/>
      <c r="V1256" s="20" t="n">
        <f aca="false">R1256+S1256+T1256</f>
        <v>1397.625</v>
      </c>
      <c r="W1256" s="20" t="n">
        <f aca="false">V1256-T1256</f>
        <v>1285.815</v>
      </c>
      <c r="X1256" s="43" t="n">
        <f aca="false">V1256-S1256-T1256</f>
        <v>1062.195</v>
      </c>
      <c r="Y1256" s="20" t="s">
        <v>282</v>
      </c>
      <c r="Z1256" s="20" t="s">
        <v>35</v>
      </c>
      <c r="AA1256" s="20" t="s">
        <v>18</v>
      </c>
      <c r="AC1256" s="20"/>
    </row>
    <row r="1257" customFormat="false" ht="15.75" hidden="true" customHeight="true" outlineLevel="0" collapsed="false">
      <c r="A1257" s="37" t="s">
        <v>593</v>
      </c>
      <c r="B1257" s="143" t="s">
        <v>223</v>
      </c>
      <c r="C1257" s="39" t="s">
        <v>877</v>
      </c>
      <c r="D1257" s="20" t="s">
        <v>282</v>
      </c>
      <c r="E1257" s="40" t="n">
        <v>5789142</v>
      </c>
      <c r="F1257" s="40" t="n">
        <v>11955739</v>
      </c>
      <c r="G1257" s="41" t="n">
        <v>4</v>
      </c>
      <c r="H1257" s="145" t="s">
        <v>122</v>
      </c>
      <c r="I1257" s="40"/>
      <c r="J1257" s="40" t="n">
        <v>14</v>
      </c>
      <c r="K1257" s="145" t="n">
        <v>0</v>
      </c>
      <c r="L1257" s="139" t="n">
        <v>242</v>
      </c>
      <c r="M1257" s="139" t="n">
        <f aca="false">G1257*0.095</f>
        <v>0.38</v>
      </c>
      <c r="N1257" s="139" t="n">
        <f aca="false">L1257-M1257</f>
        <v>241.62</v>
      </c>
      <c r="O1257" s="40" t="n">
        <v>1</v>
      </c>
      <c r="P1257" s="139" t="n">
        <f aca="false">N1257*O1257</f>
        <v>241.62</v>
      </c>
      <c r="Q1257" s="221" t="n">
        <v>19</v>
      </c>
      <c r="R1257" s="20" t="n">
        <f aca="false">P1257*Q1257</f>
        <v>4590.78</v>
      </c>
      <c r="S1257" s="139" t="n">
        <f aca="false">P1257*4</f>
        <v>966.48</v>
      </c>
      <c r="T1257" s="139" t="n">
        <f aca="false">P1257*2</f>
        <v>483.24</v>
      </c>
      <c r="U1257" s="20"/>
      <c r="V1257" s="20" t="n">
        <f aca="false">R1257+S1257+T1257</f>
        <v>6040.5</v>
      </c>
      <c r="W1257" s="20" t="n">
        <f aca="false">V1257-T1257</f>
        <v>5557.26</v>
      </c>
      <c r="X1257" s="43" t="n">
        <f aca="false">V1257-S1257-T1257</f>
        <v>4590.78</v>
      </c>
      <c r="Y1257" s="20" t="s">
        <v>282</v>
      </c>
      <c r="Z1257" s="20" t="s">
        <v>35</v>
      </c>
      <c r="AA1257" s="20" t="s">
        <v>18</v>
      </c>
      <c r="AC1257" s="20"/>
    </row>
    <row r="1258" customFormat="false" ht="15.75" hidden="true" customHeight="true" outlineLevel="0" collapsed="false">
      <c r="A1258" s="37" t="s">
        <v>593</v>
      </c>
      <c r="B1258" s="143" t="s">
        <v>223</v>
      </c>
      <c r="C1258" s="39" t="s">
        <v>878</v>
      </c>
      <c r="D1258" s="20" t="s">
        <v>282</v>
      </c>
      <c r="E1258" s="40" t="n">
        <v>5789143</v>
      </c>
      <c r="F1258" s="40" t="n">
        <v>11955740</v>
      </c>
      <c r="G1258" s="41" t="n">
        <v>2</v>
      </c>
      <c r="H1258" s="145" t="s">
        <v>122</v>
      </c>
      <c r="I1258" s="40"/>
      <c r="J1258" s="40" t="n">
        <v>12</v>
      </c>
      <c r="K1258" s="145" t="n">
        <v>0</v>
      </c>
      <c r="L1258" s="139" t="n">
        <v>107</v>
      </c>
      <c r="M1258" s="139" t="n">
        <f aca="false">G1258*0.095</f>
        <v>0.19</v>
      </c>
      <c r="N1258" s="139" t="n">
        <f aca="false">L1258-M1258</f>
        <v>106.81</v>
      </c>
      <c r="O1258" s="40" t="n">
        <v>1</v>
      </c>
      <c r="P1258" s="139" t="n">
        <f aca="false">N1258*O1258</f>
        <v>106.81</v>
      </c>
      <c r="Q1258" s="221" t="n">
        <v>19</v>
      </c>
      <c r="R1258" s="20" t="n">
        <f aca="false">P1258*Q1258</f>
        <v>2029.39</v>
      </c>
      <c r="S1258" s="139" t="n">
        <f aca="false">P1258*4</f>
        <v>427.24</v>
      </c>
      <c r="T1258" s="139" t="n">
        <f aca="false">P1258*2</f>
        <v>213.62</v>
      </c>
      <c r="U1258" s="20"/>
      <c r="V1258" s="20" t="n">
        <f aca="false">R1258+S1258+T1258</f>
        <v>2670.25</v>
      </c>
      <c r="W1258" s="20" t="n">
        <f aca="false">V1258-T1258</f>
        <v>2456.63</v>
      </c>
      <c r="X1258" s="43" t="n">
        <f aca="false">V1258-S1258-T1258</f>
        <v>2029.39</v>
      </c>
      <c r="Y1258" s="20" t="s">
        <v>282</v>
      </c>
      <c r="Z1258" s="20" t="s">
        <v>35</v>
      </c>
      <c r="AA1258" s="20" t="s">
        <v>18</v>
      </c>
      <c r="AC1258" s="20"/>
    </row>
    <row r="1259" customFormat="false" ht="15.75" hidden="true" customHeight="true" outlineLevel="0" collapsed="false">
      <c r="A1259" s="37" t="s">
        <v>593</v>
      </c>
      <c r="B1259" s="143" t="s">
        <v>223</v>
      </c>
      <c r="C1259" s="39" t="s">
        <v>879</v>
      </c>
      <c r="D1259" s="20" t="s">
        <v>282</v>
      </c>
      <c r="E1259" s="40" t="n">
        <v>5789144</v>
      </c>
      <c r="F1259" s="40" t="n">
        <v>11955747</v>
      </c>
      <c r="G1259" s="41" t="n">
        <v>21</v>
      </c>
      <c r="H1259" s="145" t="s">
        <v>122</v>
      </c>
      <c r="I1259" s="40"/>
      <c r="J1259" s="40" t="n">
        <v>14</v>
      </c>
      <c r="K1259" s="145" t="n">
        <v>0</v>
      </c>
      <c r="L1259" s="139" t="n">
        <v>1086</v>
      </c>
      <c r="M1259" s="139" t="n">
        <f aca="false">G1259*0.095</f>
        <v>1.995</v>
      </c>
      <c r="N1259" s="139" t="n">
        <f aca="false">L1259-M1259</f>
        <v>1084.005</v>
      </c>
      <c r="O1259" s="40" t="n">
        <v>1</v>
      </c>
      <c r="P1259" s="139" t="n">
        <f aca="false">N1259*O1259</f>
        <v>1084.005</v>
      </c>
      <c r="Q1259" s="221" t="n">
        <v>19</v>
      </c>
      <c r="R1259" s="20" t="n">
        <f aca="false">P1259*Q1259</f>
        <v>20596.095</v>
      </c>
      <c r="S1259" s="139" t="n">
        <f aca="false">P1259*4</f>
        <v>4336.02</v>
      </c>
      <c r="T1259" s="139" t="n">
        <f aca="false">P1259*2</f>
        <v>2168.01</v>
      </c>
      <c r="U1259" s="20"/>
      <c r="V1259" s="20" t="n">
        <f aca="false">R1259+S1259+T1259</f>
        <v>27100.125</v>
      </c>
      <c r="W1259" s="20" t="n">
        <f aca="false">V1259-T1259</f>
        <v>24932.115</v>
      </c>
      <c r="X1259" s="43" t="n">
        <f aca="false">V1259-S1259-T1259</f>
        <v>20596.095</v>
      </c>
      <c r="Y1259" s="20" t="s">
        <v>282</v>
      </c>
      <c r="Z1259" s="20" t="s">
        <v>35</v>
      </c>
      <c r="AA1259" s="20" t="s">
        <v>18</v>
      </c>
      <c r="AC1259" s="20"/>
    </row>
    <row r="1260" customFormat="false" ht="15.75" hidden="true" customHeight="true" outlineLevel="0" collapsed="false">
      <c r="A1260" s="37" t="s">
        <v>593</v>
      </c>
      <c r="B1260" s="143" t="s">
        <v>223</v>
      </c>
      <c r="C1260" s="39" t="s">
        <v>880</v>
      </c>
      <c r="D1260" s="20" t="s">
        <v>282</v>
      </c>
      <c r="E1260" s="40" t="n">
        <v>5789145</v>
      </c>
      <c r="F1260" s="40" t="n">
        <v>11955741</v>
      </c>
      <c r="G1260" s="41" t="n">
        <v>8</v>
      </c>
      <c r="H1260" s="145" t="s">
        <v>122</v>
      </c>
      <c r="I1260" s="40"/>
      <c r="J1260" s="40" t="n">
        <v>14</v>
      </c>
      <c r="K1260" s="145" t="n">
        <v>0</v>
      </c>
      <c r="L1260" s="139" t="n">
        <v>385</v>
      </c>
      <c r="M1260" s="139" t="n">
        <f aca="false">G1260*0.095</f>
        <v>0.76</v>
      </c>
      <c r="N1260" s="139" t="n">
        <f aca="false">L1260-M1260</f>
        <v>384.24</v>
      </c>
      <c r="O1260" s="40" t="n">
        <v>1</v>
      </c>
      <c r="P1260" s="139" t="n">
        <f aca="false">N1260*O1260</f>
        <v>384.24</v>
      </c>
      <c r="Q1260" s="221" t="n">
        <v>19</v>
      </c>
      <c r="R1260" s="20" t="n">
        <f aca="false">P1260*Q1260</f>
        <v>7300.56</v>
      </c>
      <c r="S1260" s="139" t="n">
        <f aca="false">P1260*4</f>
        <v>1536.96</v>
      </c>
      <c r="T1260" s="139" t="n">
        <f aca="false">P1260*2</f>
        <v>768.48</v>
      </c>
      <c r="U1260" s="20"/>
      <c r="V1260" s="20" t="n">
        <f aca="false">R1260+S1260+T1260</f>
        <v>9606</v>
      </c>
      <c r="W1260" s="20" t="n">
        <f aca="false">V1260-T1260</f>
        <v>8837.52</v>
      </c>
      <c r="X1260" s="43" t="n">
        <f aca="false">V1260-S1260-T1260</f>
        <v>7300.56</v>
      </c>
      <c r="Y1260" s="20" t="s">
        <v>282</v>
      </c>
      <c r="Z1260" s="20" t="s">
        <v>35</v>
      </c>
      <c r="AA1260" s="20" t="s">
        <v>18</v>
      </c>
      <c r="AC1260" s="20"/>
    </row>
    <row r="1261" customFormat="false" ht="15.75" hidden="true" customHeight="true" outlineLevel="0" collapsed="false">
      <c r="A1261" s="37" t="s">
        <v>593</v>
      </c>
      <c r="B1261" s="143" t="s">
        <v>223</v>
      </c>
      <c r="C1261" s="39" t="s">
        <v>881</v>
      </c>
      <c r="D1261" s="20" t="s">
        <v>282</v>
      </c>
      <c r="E1261" s="40" t="n">
        <v>5789146</v>
      </c>
      <c r="F1261" s="40" t="n">
        <v>11955748</v>
      </c>
      <c r="G1261" s="41" t="n">
        <v>4</v>
      </c>
      <c r="H1261" s="145" t="s">
        <v>122</v>
      </c>
      <c r="I1261" s="40"/>
      <c r="J1261" s="40" t="n">
        <v>14</v>
      </c>
      <c r="K1261" s="145" t="n">
        <v>0</v>
      </c>
      <c r="L1261" s="139" t="n">
        <v>217</v>
      </c>
      <c r="M1261" s="139" t="n">
        <f aca="false">G1261*0.095</f>
        <v>0.38</v>
      </c>
      <c r="N1261" s="139" t="n">
        <f aca="false">L1261-M1261</f>
        <v>216.62</v>
      </c>
      <c r="O1261" s="40" t="n">
        <v>1</v>
      </c>
      <c r="P1261" s="139" t="n">
        <f aca="false">N1261*O1261</f>
        <v>216.62</v>
      </c>
      <c r="Q1261" s="221" t="n">
        <v>19</v>
      </c>
      <c r="R1261" s="20" t="n">
        <f aca="false">P1261*Q1261</f>
        <v>4115.78</v>
      </c>
      <c r="S1261" s="139" t="n">
        <f aca="false">P1261*4</f>
        <v>866.48</v>
      </c>
      <c r="T1261" s="139" t="n">
        <f aca="false">P1261*2</f>
        <v>433.24</v>
      </c>
      <c r="U1261" s="20"/>
      <c r="V1261" s="20" t="n">
        <f aca="false">R1261+S1261+T1261</f>
        <v>5415.5</v>
      </c>
      <c r="W1261" s="20" t="n">
        <f aca="false">V1261-T1261</f>
        <v>4982.26</v>
      </c>
      <c r="X1261" s="43" t="n">
        <f aca="false">V1261-S1261-T1261</f>
        <v>4115.78</v>
      </c>
      <c r="Y1261" s="20" t="s">
        <v>282</v>
      </c>
      <c r="Z1261" s="20" t="s">
        <v>35</v>
      </c>
      <c r="AA1261" s="20" t="s">
        <v>18</v>
      </c>
      <c r="AC1261" s="20"/>
    </row>
    <row r="1262" customFormat="false" ht="15.75" hidden="true" customHeight="true" outlineLevel="0" collapsed="false">
      <c r="A1262" s="37" t="s">
        <v>593</v>
      </c>
      <c r="B1262" s="143" t="s">
        <v>223</v>
      </c>
      <c r="C1262" s="39" t="s">
        <v>882</v>
      </c>
      <c r="D1262" s="20" t="s">
        <v>282</v>
      </c>
      <c r="E1262" s="40" t="n">
        <v>5789147</v>
      </c>
      <c r="F1262" s="40" t="n">
        <v>11955749</v>
      </c>
      <c r="G1262" s="41" t="n">
        <v>4</v>
      </c>
      <c r="H1262" s="145" t="s">
        <v>122</v>
      </c>
      <c r="I1262" s="40"/>
      <c r="J1262" s="40" t="n">
        <v>14</v>
      </c>
      <c r="K1262" s="145" t="n">
        <v>0</v>
      </c>
      <c r="L1262" s="139" t="n">
        <v>216</v>
      </c>
      <c r="M1262" s="139" t="n">
        <f aca="false">G1262*0.095</f>
        <v>0.38</v>
      </c>
      <c r="N1262" s="139" t="n">
        <f aca="false">L1262-M1262</f>
        <v>215.62</v>
      </c>
      <c r="O1262" s="40" t="n">
        <v>1</v>
      </c>
      <c r="P1262" s="139" t="n">
        <f aca="false">N1262*O1262</f>
        <v>215.62</v>
      </c>
      <c r="Q1262" s="221" t="n">
        <v>19</v>
      </c>
      <c r="R1262" s="20" t="n">
        <f aca="false">P1262*Q1262</f>
        <v>4096.78</v>
      </c>
      <c r="S1262" s="139" t="n">
        <f aca="false">P1262*4</f>
        <v>862.48</v>
      </c>
      <c r="T1262" s="139" t="n">
        <f aca="false">P1262*2</f>
        <v>431.24</v>
      </c>
      <c r="U1262" s="20"/>
      <c r="V1262" s="20" t="n">
        <f aca="false">R1262+S1262+T1262</f>
        <v>5390.5</v>
      </c>
      <c r="W1262" s="20" t="n">
        <f aca="false">V1262-T1262</f>
        <v>4959.26</v>
      </c>
      <c r="X1262" s="43" t="n">
        <f aca="false">V1262-S1262-T1262</f>
        <v>4096.78</v>
      </c>
      <c r="Y1262" s="20" t="s">
        <v>282</v>
      </c>
      <c r="Z1262" s="20" t="s">
        <v>35</v>
      </c>
      <c r="AA1262" s="20" t="s">
        <v>18</v>
      </c>
      <c r="AC1262" s="20"/>
    </row>
    <row r="1263" customFormat="false" ht="15.75" hidden="true" customHeight="true" outlineLevel="0" collapsed="false">
      <c r="A1263" s="37" t="s">
        <v>593</v>
      </c>
      <c r="B1263" s="143" t="s">
        <v>223</v>
      </c>
      <c r="C1263" s="39" t="s">
        <v>883</v>
      </c>
      <c r="D1263" s="20" t="s">
        <v>282</v>
      </c>
      <c r="E1263" s="40" t="n">
        <v>5789148</v>
      </c>
      <c r="F1263" s="40" t="n">
        <v>11955750</v>
      </c>
      <c r="G1263" s="41" t="n">
        <v>4</v>
      </c>
      <c r="H1263" s="145" t="s">
        <v>122</v>
      </c>
      <c r="I1263" s="40"/>
      <c r="J1263" s="40" t="n">
        <v>14</v>
      </c>
      <c r="K1263" s="145" t="n">
        <v>0</v>
      </c>
      <c r="L1263" s="139" t="n">
        <v>223</v>
      </c>
      <c r="M1263" s="139" t="n">
        <f aca="false">G1263*0.095</f>
        <v>0.38</v>
      </c>
      <c r="N1263" s="139" t="n">
        <f aca="false">L1263-M1263</f>
        <v>222.62</v>
      </c>
      <c r="O1263" s="40" t="n">
        <v>1</v>
      </c>
      <c r="P1263" s="139" t="n">
        <f aca="false">N1263*O1263</f>
        <v>222.62</v>
      </c>
      <c r="Q1263" s="221" t="n">
        <v>19</v>
      </c>
      <c r="R1263" s="20" t="n">
        <f aca="false">P1263*Q1263</f>
        <v>4229.78</v>
      </c>
      <c r="S1263" s="139" t="n">
        <f aca="false">P1263*4</f>
        <v>890.48</v>
      </c>
      <c r="T1263" s="139" t="n">
        <f aca="false">P1263*2</f>
        <v>445.24</v>
      </c>
      <c r="U1263" s="20"/>
      <c r="V1263" s="20" t="n">
        <f aca="false">R1263+S1263+T1263</f>
        <v>5565.5</v>
      </c>
      <c r="W1263" s="20" t="n">
        <f aca="false">V1263-T1263</f>
        <v>5120.26</v>
      </c>
      <c r="X1263" s="43" t="n">
        <f aca="false">V1263-S1263-T1263</f>
        <v>4229.78</v>
      </c>
      <c r="Y1263" s="20" t="s">
        <v>282</v>
      </c>
      <c r="Z1263" s="20" t="s">
        <v>35</v>
      </c>
      <c r="AA1263" s="20" t="s">
        <v>18</v>
      </c>
      <c r="AC1263" s="20"/>
    </row>
    <row r="1264" customFormat="false" ht="15.75" hidden="true" customHeight="true" outlineLevel="0" collapsed="false">
      <c r="A1264" s="37" t="s">
        <v>593</v>
      </c>
      <c r="B1264" s="143" t="s">
        <v>223</v>
      </c>
      <c r="C1264" s="39" t="s">
        <v>884</v>
      </c>
      <c r="D1264" s="20" t="s">
        <v>282</v>
      </c>
      <c r="E1264" s="40" t="n">
        <v>5789149</v>
      </c>
      <c r="F1264" s="40" t="n">
        <v>11955751</v>
      </c>
      <c r="G1264" s="41" t="n">
        <v>4</v>
      </c>
      <c r="H1264" s="145" t="s">
        <v>122</v>
      </c>
      <c r="I1264" s="40"/>
      <c r="J1264" s="40" t="n">
        <v>14</v>
      </c>
      <c r="K1264" s="145" t="n">
        <v>0</v>
      </c>
      <c r="L1264" s="139" t="n">
        <v>222</v>
      </c>
      <c r="M1264" s="139" t="n">
        <f aca="false">G1264*0.095</f>
        <v>0.38</v>
      </c>
      <c r="N1264" s="139" t="n">
        <f aca="false">L1264-M1264</f>
        <v>221.62</v>
      </c>
      <c r="O1264" s="40" t="n">
        <v>1</v>
      </c>
      <c r="P1264" s="139" t="n">
        <f aca="false">N1264*O1264</f>
        <v>221.62</v>
      </c>
      <c r="Q1264" s="221" t="n">
        <v>19</v>
      </c>
      <c r="R1264" s="20" t="n">
        <f aca="false">P1264*Q1264</f>
        <v>4210.78</v>
      </c>
      <c r="S1264" s="139" t="n">
        <f aca="false">P1264*4</f>
        <v>886.48</v>
      </c>
      <c r="T1264" s="139" t="n">
        <f aca="false">P1264*2</f>
        <v>443.24</v>
      </c>
      <c r="U1264" s="20"/>
      <c r="V1264" s="20" t="n">
        <f aca="false">R1264+S1264+T1264</f>
        <v>5540.5</v>
      </c>
      <c r="W1264" s="20" t="n">
        <f aca="false">V1264-T1264</f>
        <v>5097.26</v>
      </c>
      <c r="X1264" s="43" t="n">
        <f aca="false">V1264-S1264-T1264</f>
        <v>4210.78</v>
      </c>
      <c r="Y1264" s="20" t="s">
        <v>282</v>
      </c>
      <c r="Z1264" s="20" t="s">
        <v>35</v>
      </c>
      <c r="AA1264" s="20" t="s">
        <v>18</v>
      </c>
      <c r="AC1264" s="20"/>
    </row>
    <row r="1265" customFormat="false" ht="15.75" hidden="false" customHeight="true" outlineLevel="0" collapsed="false">
      <c r="A1265" s="37" t="s">
        <v>29</v>
      </c>
      <c r="B1265" s="143" t="s">
        <v>225</v>
      </c>
      <c r="C1265" s="227" t="s">
        <v>885</v>
      </c>
      <c r="D1265" s="6" t="s">
        <v>314</v>
      </c>
      <c r="E1265" s="8" t="n">
        <v>5789922</v>
      </c>
      <c r="F1265" s="8" t="n">
        <v>8742015</v>
      </c>
      <c r="G1265" s="10" t="n">
        <v>20</v>
      </c>
      <c r="H1265" s="145" t="s">
        <v>33</v>
      </c>
      <c r="I1265" s="169"/>
      <c r="J1265" s="169" t="n">
        <v>25</v>
      </c>
      <c r="K1265" s="145" t="n">
        <v>91</v>
      </c>
      <c r="L1265" s="9" t="n">
        <v>830</v>
      </c>
      <c r="M1265" s="145" t="n">
        <f aca="false">+G1265*0.095</f>
        <v>1.9</v>
      </c>
      <c r="N1265" s="145" t="n">
        <f aca="false">+L1265-M1265</f>
        <v>828.1</v>
      </c>
      <c r="O1265" s="149" t="n">
        <v>1</v>
      </c>
      <c r="P1265" s="145" t="n">
        <f aca="false">+N1265*O1265</f>
        <v>828.1</v>
      </c>
      <c r="Q1265" s="149" t="n">
        <v>16</v>
      </c>
      <c r="R1265" s="149" t="n">
        <f aca="false">+P1265*Q1265</f>
        <v>13249.6</v>
      </c>
      <c r="S1265" s="145" t="n">
        <f aca="false">+P1265*3</f>
        <v>2484.3</v>
      </c>
      <c r="T1265" s="145" t="n">
        <f aca="false">+P1265*2</f>
        <v>1656.2</v>
      </c>
      <c r="U1265" s="6"/>
      <c r="V1265" s="6" t="n">
        <f aca="false">+R1265+S1265+T1265</f>
        <v>17390.1</v>
      </c>
      <c r="W1265" s="20" t="n">
        <f aca="false">V1265-T1265</f>
        <v>15733.9</v>
      </c>
      <c r="X1265" s="43" t="n">
        <f aca="false">V1265-S1265-T1265</f>
        <v>13249.6</v>
      </c>
      <c r="Y1265" s="6" t="s">
        <v>314</v>
      </c>
      <c r="Z1265" s="20" t="s">
        <v>35</v>
      </c>
      <c r="AA1265" s="20" t="s">
        <v>18</v>
      </c>
      <c r="AC1265" s="20"/>
    </row>
    <row r="1266" customFormat="false" ht="15.75" hidden="false" customHeight="true" outlineLevel="0" collapsed="false">
      <c r="A1266" s="37" t="s">
        <v>29</v>
      </c>
      <c r="B1266" s="143" t="s">
        <v>225</v>
      </c>
      <c r="C1266" s="227" t="s">
        <v>886</v>
      </c>
      <c r="D1266" s="6" t="s">
        <v>314</v>
      </c>
      <c r="E1266" s="8" t="n">
        <v>5789923</v>
      </c>
      <c r="F1266" s="8" t="n">
        <v>8742016</v>
      </c>
      <c r="G1266" s="10" t="n">
        <v>11</v>
      </c>
      <c r="H1266" s="145" t="s">
        <v>33</v>
      </c>
      <c r="I1266" s="169"/>
      <c r="J1266" s="169" t="n">
        <v>25</v>
      </c>
      <c r="K1266" s="145" t="n">
        <v>90</v>
      </c>
      <c r="L1266" s="9" t="n">
        <v>432</v>
      </c>
      <c r="M1266" s="145" t="n">
        <f aca="false">+G1266*0.095</f>
        <v>1.045</v>
      </c>
      <c r="N1266" s="145" t="n">
        <f aca="false">+L1266-M1266</f>
        <v>430.955</v>
      </c>
      <c r="O1266" s="149" t="n">
        <v>1</v>
      </c>
      <c r="P1266" s="145" t="n">
        <f aca="false">+N1266*O1266</f>
        <v>430.955</v>
      </c>
      <c r="Q1266" s="149" t="n">
        <v>16</v>
      </c>
      <c r="R1266" s="149" t="n">
        <f aca="false">+P1266*Q1266</f>
        <v>6895.28</v>
      </c>
      <c r="S1266" s="145" t="n">
        <f aca="false">+P1266*3</f>
        <v>1292.865</v>
      </c>
      <c r="T1266" s="145" t="n">
        <f aca="false">+P1266*2</f>
        <v>861.91</v>
      </c>
      <c r="U1266" s="6"/>
      <c r="V1266" s="6" t="n">
        <f aca="false">+R1266+S1266+T1266</f>
        <v>9050.055</v>
      </c>
      <c r="W1266" s="20" t="n">
        <f aca="false">V1266-T1266</f>
        <v>8188.145</v>
      </c>
      <c r="X1266" s="43" t="n">
        <f aca="false">V1266-S1266-T1266</f>
        <v>6895.28</v>
      </c>
      <c r="Y1266" s="6" t="s">
        <v>314</v>
      </c>
      <c r="Z1266" s="20" t="s">
        <v>35</v>
      </c>
      <c r="AA1266" s="20" t="s">
        <v>18</v>
      </c>
      <c r="AC1266" s="20"/>
    </row>
    <row r="1267" customFormat="false" ht="15.75" hidden="true" customHeight="true" outlineLevel="0" collapsed="false">
      <c r="A1267" s="37" t="s">
        <v>29</v>
      </c>
      <c r="B1267" s="143" t="s">
        <v>225</v>
      </c>
      <c r="C1267" s="227" t="s">
        <v>887</v>
      </c>
      <c r="D1267" s="6" t="s">
        <v>328</v>
      </c>
      <c r="E1267" s="8" t="n">
        <v>5789924</v>
      </c>
      <c r="F1267" s="8" t="n">
        <v>11954793</v>
      </c>
      <c r="G1267" s="10" t="n">
        <v>97</v>
      </c>
      <c r="H1267" s="145" t="s">
        <v>122</v>
      </c>
      <c r="I1267" s="169"/>
      <c r="J1267" s="147" t="n">
        <v>14</v>
      </c>
      <c r="K1267" s="145" t="n">
        <v>93</v>
      </c>
      <c r="L1267" s="9" t="n">
        <v>4823</v>
      </c>
      <c r="M1267" s="145" t="n">
        <f aca="false">+G1267*0.095</f>
        <v>9.215</v>
      </c>
      <c r="N1267" s="145" t="n">
        <f aca="false">+L1267-M1267</f>
        <v>4813.785</v>
      </c>
      <c r="O1267" s="149" t="n">
        <v>1</v>
      </c>
      <c r="P1267" s="145" t="n">
        <f aca="false">+N1267*O1267</f>
        <v>4813.785</v>
      </c>
      <c r="Q1267" s="149" t="n">
        <v>19</v>
      </c>
      <c r="R1267" s="149" t="n">
        <f aca="false">+P1267*Q1267</f>
        <v>91461.915</v>
      </c>
      <c r="S1267" s="145" t="n">
        <f aca="false">+P1267*4</f>
        <v>19255.14</v>
      </c>
      <c r="T1267" s="145"/>
      <c r="U1267" s="6"/>
      <c r="V1267" s="6" t="n">
        <f aca="false">+R1267+S1267+T1267</f>
        <v>110717.055</v>
      </c>
      <c r="W1267" s="20" t="n">
        <f aca="false">V1267-T1267</f>
        <v>110717.055</v>
      </c>
      <c r="X1267" s="43" t="n">
        <f aca="false">V1267-S1267-T1267</f>
        <v>91461.915</v>
      </c>
      <c r="Y1267" s="6" t="s">
        <v>328</v>
      </c>
      <c r="Z1267" s="20" t="s">
        <v>35</v>
      </c>
      <c r="AA1267" s="20" t="s">
        <v>18</v>
      </c>
      <c r="AC1267" s="20"/>
    </row>
    <row r="1268" customFormat="false" ht="15.75" hidden="false" customHeight="true" outlineLevel="0" collapsed="false">
      <c r="A1268" s="37" t="s">
        <v>29</v>
      </c>
      <c r="B1268" s="143" t="s">
        <v>225</v>
      </c>
      <c r="C1268" s="227" t="s">
        <v>888</v>
      </c>
      <c r="D1268" s="6" t="s">
        <v>312</v>
      </c>
      <c r="E1268" s="8" t="n">
        <v>5789925</v>
      </c>
      <c r="F1268" s="8" t="n">
        <v>9984150</v>
      </c>
      <c r="G1268" s="10" t="n">
        <v>20</v>
      </c>
      <c r="H1268" s="145" t="s">
        <v>33</v>
      </c>
      <c r="I1268" s="169"/>
      <c r="J1268" s="221" t="n">
        <v>22</v>
      </c>
      <c r="K1268" s="145" t="n">
        <v>93</v>
      </c>
      <c r="L1268" s="9" t="n">
        <v>855</v>
      </c>
      <c r="M1268" s="145" t="n">
        <f aca="false">+G1268*0.095</f>
        <v>1.9</v>
      </c>
      <c r="N1268" s="145" t="n">
        <f aca="false">+L1268-M1268</f>
        <v>853.1</v>
      </c>
      <c r="O1268" s="149" t="n">
        <v>1.04</v>
      </c>
      <c r="P1268" s="145" t="n">
        <f aca="false">+N1268*O1268</f>
        <v>887.224</v>
      </c>
      <c r="Q1268" s="149" t="n">
        <v>16</v>
      </c>
      <c r="R1268" s="149" t="n">
        <f aca="false">+P1268*Q1268</f>
        <v>14195.584</v>
      </c>
      <c r="S1268" s="145" t="n">
        <f aca="false">+P1268*3</f>
        <v>2661.672</v>
      </c>
      <c r="T1268" s="145" t="n">
        <f aca="false">+P1268*2</f>
        <v>1774.448</v>
      </c>
      <c r="U1268" s="6"/>
      <c r="V1268" s="6" t="n">
        <f aca="false">+R1268+S1268+T1268</f>
        <v>18631.704</v>
      </c>
      <c r="W1268" s="20" t="n">
        <f aca="false">V1268-T1268</f>
        <v>16857.256</v>
      </c>
      <c r="X1268" s="43" t="n">
        <f aca="false">V1268-S1268-T1268</f>
        <v>14195.584</v>
      </c>
      <c r="Y1268" s="6" t="s">
        <v>312</v>
      </c>
      <c r="Z1268" s="20" t="s">
        <v>35</v>
      </c>
      <c r="AA1268" s="20" t="s">
        <v>18</v>
      </c>
      <c r="AC1268" s="20"/>
    </row>
    <row r="1269" customFormat="false" ht="15.75" hidden="false" customHeight="true" outlineLevel="0" collapsed="false">
      <c r="A1269" s="37" t="s">
        <v>29</v>
      </c>
      <c r="B1269" s="143" t="s">
        <v>225</v>
      </c>
      <c r="C1269" s="227" t="s">
        <v>889</v>
      </c>
      <c r="D1269" s="6" t="s">
        <v>312</v>
      </c>
      <c r="E1269" s="8" t="n">
        <v>5789926</v>
      </c>
      <c r="F1269" s="8" t="n">
        <v>8741951</v>
      </c>
      <c r="G1269" s="10" t="n">
        <v>10</v>
      </c>
      <c r="H1269" s="145" t="s">
        <v>33</v>
      </c>
      <c r="I1269" s="169"/>
      <c r="J1269" s="221" t="n">
        <v>22</v>
      </c>
      <c r="K1269" s="145" t="n">
        <v>94</v>
      </c>
      <c r="L1269" s="9" t="n">
        <v>408</v>
      </c>
      <c r="M1269" s="145" t="n">
        <f aca="false">+G1269*0.095</f>
        <v>0.95</v>
      </c>
      <c r="N1269" s="145" t="n">
        <f aca="false">+L1269-M1269</f>
        <v>407.05</v>
      </c>
      <c r="O1269" s="149" t="n">
        <v>1.04</v>
      </c>
      <c r="P1269" s="145" t="n">
        <f aca="false">+N1269*O1269</f>
        <v>423.332</v>
      </c>
      <c r="Q1269" s="149" t="n">
        <v>16</v>
      </c>
      <c r="R1269" s="149" t="n">
        <f aca="false">+P1269*Q1269</f>
        <v>6773.312</v>
      </c>
      <c r="S1269" s="145" t="n">
        <f aca="false">+P1269*3</f>
        <v>1269.996</v>
      </c>
      <c r="T1269" s="145" t="n">
        <f aca="false">+P1269*2</f>
        <v>846.664</v>
      </c>
      <c r="U1269" s="6"/>
      <c r="V1269" s="6" t="n">
        <f aca="false">+R1269+S1269+T1269</f>
        <v>8889.972</v>
      </c>
      <c r="W1269" s="20" t="n">
        <f aca="false">V1269-T1269</f>
        <v>8043.308</v>
      </c>
      <c r="X1269" s="43" t="n">
        <f aca="false">V1269-S1269-T1269</f>
        <v>6773.312</v>
      </c>
      <c r="Y1269" s="6" t="s">
        <v>312</v>
      </c>
      <c r="Z1269" s="20" t="s">
        <v>35</v>
      </c>
      <c r="AA1269" s="20" t="s">
        <v>18</v>
      </c>
      <c r="AC1269" s="20"/>
    </row>
    <row r="1270" customFormat="false" ht="15.75" hidden="false" customHeight="true" outlineLevel="0" collapsed="false">
      <c r="A1270" s="37" t="s">
        <v>29</v>
      </c>
      <c r="B1270" s="143" t="s">
        <v>225</v>
      </c>
      <c r="C1270" s="227" t="s">
        <v>890</v>
      </c>
      <c r="D1270" s="6" t="s">
        <v>312</v>
      </c>
      <c r="E1270" s="8" t="n">
        <v>5789927</v>
      </c>
      <c r="F1270" s="8" t="n">
        <v>8741952</v>
      </c>
      <c r="G1270" s="10" t="n">
        <v>20</v>
      </c>
      <c r="H1270" s="145" t="s">
        <v>33</v>
      </c>
      <c r="I1270" s="169"/>
      <c r="J1270" s="221" t="n">
        <v>22</v>
      </c>
      <c r="K1270" s="145" t="n">
        <v>93</v>
      </c>
      <c r="L1270" s="9" t="n">
        <v>944</v>
      </c>
      <c r="M1270" s="145" t="n">
        <f aca="false">+G1270*0.095</f>
        <v>1.9</v>
      </c>
      <c r="N1270" s="145" t="n">
        <f aca="false">+L1270-M1270</f>
        <v>942.1</v>
      </c>
      <c r="O1270" s="149" t="n">
        <v>1.04</v>
      </c>
      <c r="P1270" s="145" t="n">
        <f aca="false">+N1270*O1270</f>
        <v>979.784</v>
      </c>
      <c r="Q1270" s="149" t="n">
        <v>16</v>
      </c>
      <c r="R1270" s="149" t="n">
        <f aca="false">+P1270*Q1270</f>
        <v>15676.544</v>
      </c>
      <c r="S1270" s="145" t="n">
        <f aca="false">+P1270*3</f>
        <v>2939.352</v>
      </c>
      <c r="T1270" s="145" t="n">
        <f aca="false">+P1270*2</f>
        <v>1959.568</v>
      </c>
      <c r="U1270" s="6"/>
      <c r="V1270" s="6" t="n">
        <f aca="false">+R1270+S1270+T1270</f>
        <v>20575.464</v>
      </c>
      <c r="W1270" s="20" t="n">
        <f aca="false">V1270-T1270</f>
        <v>18615.896</v>
      </c>
      <c r="X1270" s="43" t="n">
        <f aca="false">V1270-S1270-T1270</f>
        <v>15676.544</v>
      </c>
      <c r="Y1270" s="6" t="s">
        <v>312</v>
      </c>
      <c r="Z1270" s="20" t="s">
        <v>35</v>
      </c>
      <c r="AA1270" s="20" t="s">
        <v>18</v>
      </c>
      <c r="AC1270" s="20"/>
    </row>
    <row r="1271" customFormat="false" ht="15.75" hidden="false" customHeight="true" outlineLevel="0" collapsed="false">
      <c r="A1271" s="37" t="s">
        <v>29</v>
      </c>
      <c r="B1271" s="143" t="s">
        <v>225</v>
      </c>
      <c r="C1271" s="227" t="s">
        <v>891</v>
      </c>
      <c r="D1271" s="6" t="s">
        <v>312</v>
      </c>
      <c r="E1271" s="8" t="n">
        <v>5789928</v>
      </c>
      <c r="F1271" s="8" t="n">
        <v>8741953</v>
      </c>
      <c r="G1271" s="10" t="n">
        <v>20</v>
      </c>
      <c r="H1271" s="145" t="s">
        <v>33</v>
      </c>
      <c r="I1271" s="169"/>
      <c r="J1271" s="221" t="n">
        <v>22</v>
      </c>
      <c r="K1271" s="145" t="n">
        <v>94</v>
      </c>
      <c r="L1271" s="9" t="n">
        <v>924</v>
      </c>
      <c r="M1271" s="145" t="n">
        <f aca="false">+G1271*0.095</f>
        <v>1.9</v>
      </c>
      <c r="N1271" s="145" t="n">
        <f aca="false">+L1271-M1271</f>
        <v>922.1</v>
      </c>
      <c r="O1271" s="149" t="n">
        <v>1.04</v>
      </c>
      <c r="P1271" s="145" t="n">
        <f aca="false">+N1271*O1271</f>
        <v>958.984</v>
      </c>
      <c r="Q1271" s="149" t="n">
        <v>16</v>
      </c>
      <c r="R1271" s="149" t="n">
        <f aca="false">+P1271*Q1271</f>
        <v>15343.744</v>
      </c>
      <c r="S1271" s="145" t="n">
        <f aca="false">+P1271*3</f>
        <v>2876.952</v>
      </c>
      <c r="T1271" s="145" t="n">
        <f aca="false">+P1271*2</f>
        <v>1917.968</v>
      </c>
      <c r="U1271" s="6"/>
      <c r="V1271" s="6" t="n">
        <f aca="false">+R1271+S1271+T1271</f>
        <v>20138.664</v>
      </c>
      <c r="W1271" s="20" t="n">
        <f aca="false">V1271-T1271</f>
        <v>18220.696</v>
      </c>
      <c r="X1271" s="43" t="n">
        <f aca="false">V1271-S1271-T1271</f>
        <v>15343.744</v>
      </c>
      <c r="Y1271" s="6" t="s">
        <v>312</v>
      </c>
      <c r="Z1271" s="20" t="s">
        <v>35</v>
      </c>
      <c r="AA1271" s="20" t="s">
        <v>18</v>
      </c>
      <c r="AC1271" s="20"/>
    </row>
    <row r="1272" customFormat="false" ht="15.75" hidden="true" customHeight="true" outlineLevel="0" collapsed="false">
      <c r="A1272" s="37" t="s">
        <v>29</v>
      </c>
      <c r="B1272" s="143" t="s">
        <v>225</v>
      </c>
      <c r="C1272" s="227" t="s">
        <v>892</v>
      </c>
      <c r="D1272" s="6" t="s">
        <v>312</v>
      </c>
      <c r="E1272" s="8" t="n">
        <v>5789929</v>
      </c>
      <c r="F1272" s="8" t="n">
        <v>8741955</v>
      </c>
      <c r="G1272" s="10" t="n">
        <v>2</v>
      </c>
      <c r="H1272" s="145" t="s">
        <v>122</v>
      </c>
      <c r="I1272" s="169"/>
      <c r="J1272" s="147" t="n">
        <v>14</v>
      </c>
      <c r="K1272" s="145" t="n">
        <v>94</v>
      </c>
      <c r="L1272" s="9" t="n">
        <v>84</v>
      </c>
      <c r="M1272" s="145" t="n">
        <f aca="false">+G1272*0.095</f>
        <v>0.19</v>
      </c>
      <c r="N1272" s="145" t="n">
        <f aca="false">+L1272-M1272</f>
        <v>83.81</v>
      </c>
      <c r="O1272" s="149" t="n">
        <v>1</v>
      </c>
      <c r="P1272" s="145" t="n">
        <f aca="false">+N1272*O1272</f>
        <v>83.81</v>
      </c>
      <c r="Q1272" s="149" t="n">
        <v>19</v>
      </c>
      <c r="R1272" s="149" t="n">
        <f aca="false">+P1272*Q1272</f>
        <v>1592.39</v>
      </c>
      <c r="S1272" s="145" t="n">
        <f aca="false">+P1272*4</f>
        <v>335.24</v>
      </c>
      <c r="T1272" s="145" t="n">
        <f aca="false">+P1272*2</f>
        <v>167.62</v>
      </c>
      <c r="U1272" s="6"/>
      <c r="V1272" s="6" t="n">
        <f aca="false">+R1272+S1272+T1272</f>
        <v>2095.25</v>
      </c>
      <c r="W1272" s="20" t="n">
        <f aca="false">V1272-T1272</f>
        <v>1927.63</v>
      </c>
      <c r="X1272" s="43" t="n">
        <f aca="false">V1272-S1272-T1272</f>
        <v>1592.39</v>
      </c>
      <c r="Y1272" s="6" t="s">
        <v>312</v>
      </c>
      <c r="Z1272" s="20" t="s">
        <v>35</v>
      </c>
      <c r="AA1272" s="20" t="s">
        <v>18</v>
      </c>
      <c r="AC1272" s="20"/>
    </row>
    <row r="1273" customFormat="false" ht="15.75" hidden="false" customHeight="true" outlineLevel="0" collapsed="false">
      <c r="A1273" s="37" t="s">
        <v>29</v>
      </c>
      <c r="B1273" s="143" t="s">
        <v>225</v>
      </c>
      <c r="C1273" s="227" t="s">
        <v>893</v>
      </c>
      <c r="D1273" s="6" t="s">
        <v>312</v>
      </c>
      <c r="E1273" s="8" t="n">
        <v>5789930</v>
      </c>
      <c r="F1273" s="8" t="n">
        <v>8741954</v>
      </c>
      <c r="G1273" s="10" t="n">
        <v>20</v>
      </c>
      <c r="H1273" s="145" t="s">
        <v>33</v>
      </c>
      <c r="I1273" s="169"/>
      <c r="J1273" s="221" t="n">
        <v>22</v>
      </c>
      <c r="K1273" s="145" t="n">
        <v>94</v>
      </c>
      <c r="L1273" s="9" t="n">
        <v>929</v>
      </c>
      <c r="M1273" s="145" t="n">
        <f aca="false">+G1273*0.095</f>
        <v>1.9</v>
      </c>
      <c r="N1273" s="145" t="n">
        <f aca="false">+L1273-M1273</f>
        <v>927.1</v>
      </c>
      <c r="O1273" s="149" t="n">
        <v>1.04</v>
      </c>
      <c r="P1273" s="145" t="n">
        <f aca="false">+N1273*O1273</f>
        <v>964.184</v>
      </c>
      <c r="Q1273" s="149" t="n">
        <v>16</v>
      </c>
      <c r="R1273" s="149" t="n">
        <f aca="false">+P1273*Q1273</f>
        <v>15426.944</v>
      </c>
      <c r="S1273" s="145" t="n">
        <f aca="false">+P1273*3</f>
        <v>2892.552</v>
      </c>
      <c r="T1273" s="145" t="n">
        <f aca="false">+P1273*2</f>
        <v>1928.368</v>
      </c>
      <c r="U1273" s="6"/>
      <c r="V1273" s="6" t="n">
        <f aca="false">+R1273+S1273+T1273</f>
        <v>20247.864</v>
      </c>
      <c r="W1273" s="20" t="n">
        <f aca="false">V1273-T1273</f>
        <v>18319.496</v>
      </c>
      <c r="X1273" s="43" t="n">
        <f aca="false">V1273-S1273-T1273</f>
        <v>15426.944</v>
      </c>
      <c r="Y1273" s="6" t="s">
        <v>312</v>
      </c>
      <c r="Z1273" s="20" t="s">
        <v>35</v>
      </c>
      <c r="AA1273" s="20" t="s">
        <v>18</v>
      </c>
      <c r="AC1273" s="20"/>
    </row>
    <row r="1274" customFormat="false" ht="15.75" hidden="false" customHeight="true" outlineLevel="0" collapsed="false">
      <c r="A1274" s="37" t="s">
        <v>29</v>
      </c>
      <c r="B1274" s="143" t="s">
        <v>225</v>
      </c>
      <c r="C1274" s="227" t="s">
        <v>894</v>
      </c>
      <c r="D1274" s="6" t="s">
        <v>312</v>
      </c>
      <c r="E1274" s="8" t="n">
        <v>5789931</v>
      </c>
      <c r="F1274" s="8" t="n">
        <v>8741957</v>
      </c>
      <c r="G1274" s="10" t="n">
        <v>20</v>
      </c>
      <c r="H1274" s="145" t="s">
        <v>33</v>
      </c>
      <c r="I1274" s="169"/>
      <c r="J1274" s="221" t="n">
        <v>22</v>
      </c>
      <c r="K1274" s="145" t="n">
        <v>94</v>
      </c>
      <c r="L1274" s="9" t="n">
        <v>908</v>
      </c>
      <c r="M1274" s="145" t="n">
        <f aca="false">+G1274*0.095</f>
        <v>1.9</v>
      </c>
      <c r="N1274" s="145" t="n">
        <f aca="false">+L1274-M1274</f>
        <v>906.1</v>
      </c>
      <c r="O1274" s="149" t="n">
        <v>1.04</v>
      </c>
      <c r="P1274" s="145" t="n">
        <f aca="false">+N1274*O1274</f>
        <v>942.344</v>
      </c>
      <c r="Q1274" s="149" t="n">
        <v>16</v>
      </c>
      <c r="R1274" s="149" t="n">
        <f aca="false">+P1274*Q1274</f>
        <v>15077.504</v>
      </c>
      <c r="S1274" s="145" t="n">
        <f aca="false">+P1274*3</f>
        <v>2827.032</v>
      </c>
      <c r="T1274" s="145" t="n">
        <f aca="false">+P1274*2</f>
        <v>1884.688</v>
      </c>
      <c r="U1274" s="6"/>
      <c r="V1274" s="6" t="n">
        <f aca="false">+R1274+S1274+T1274</f>
        <v>19789.224</v>
      </c>
      <c r="W1274" s="20" t="n">
        <f aca="false">V1274-T1274</f>
        <v>17904.536</v>
      </c>
      <c r="X1274" s="43" t="n">
        <f aca="false">V1274-S1274-T1274</f>
        <v>15077.504</v>
      </c>
      <c r="Y1274" s="6" t="s">
        <v>312</v>
      </c>
      <c r="Z1274" s="20" t="s">
        <v>35</v>
      </c>
      <c r="AA1274" s="20" t="s">
        <v>18</v>
      </c>
      <c r="AC1274" s="20"/>
    </row>
    <row r="1275" customFormat="false" ht="15.75" hidden="false" customHeight="true" outlineLevel="0" collapsed="false">
      <c r="A1275" s="37" t="s">
        <v>29</v>
      </c>
      <c r="B1275" s="143" t="s">
        <v>225</v>
      </c>
      <c r="C1275" s="227" t="s">
        <v>895</v>
      </c>
      <c r="D1275" s="6" t="s">
        <v>312</v>
      </c>
      <c r="E1275" s="8" t="n">
        <v>5789932</v>
      </c>
      <c r="F1275" s="8" t="n">
        <v>8741956</v>
      </c>
      <c r="G1275" s="10" t="n">
        <v>20</v>
      </c>
      <c r="H1275" s="145" t="s">
        <v>33</v>
      </c>
      <c r="I1275" s="169"/>
      <c r="J1275" s="221" t="n">
        <v>22</v>
      </c>
      <c r="K1275" s="145" t="n">
        <v>93</v>
      </c>
      <c r="L1275" s="9" t="n">
        <v>839</v>
      </c>
      <c r="M1275" s="145" t="n">
        <f aca="false">+G1275*0.095</f>
        <v>1.9</v>
      </c>
      <c r="N1275" s="145" t="n">
        <f aca="false">+L1275-M1275</f>
        <v>837.1</v>
      </c>
      <c r="O1275" s="149" t="n">
        <v>1.04</v>
      </c>
      <c r="P1275" s="145" t="n">
        <f aca="false">+N1275*O1275</f>
        <v>870.584</v>
      </c>
      <c r="Q1275" s="149" t="n">
        <v>16</v>
      </c>
      <c r="R1275" s="149" t="n">
        <f aca="false">+P1275*Q1275</f>
        <v>13929.344</v>
      </c>
      <c r="S1275" s="145" t="n">
        <f aca="false">+P1275*3</f>
        <v>2611.752</v>
      </c>
      <c r="T1275" s="145" t="n">
        <f aca="false">+P1275*2</f>
        <v>1741.168</v>
      </c>
      <c r="U1275" s="6"/>
      <c r="V1275" s="6" t="n">
        <f aca="false">+R1275+S1275+T1275</f>
        <v>18282.264</v>
      </c>
      <c r="W1275" s="20" t="n">
        <f aca="false">V1275-T1275</f>
        <v>16541.096</v>
      </c>
      <c r="X1275" s="43" t="n">
        <f aca="false">V1275-S1275-T1275</f>
        <v>13929.344</v>
      </c>
      <c r="Y1275" s="6" t="s">
        <v>312</v>
      </c>
      <c r="Z1275" s="20" t="s">
        <v>35</v>
      </c>
      <c r="AA1275" s="20" t="s">
        <v>18</v>
      </c>
      <c r="AC1275" s="20"/>
    </row>
    <row r="1276" customFormat="false" ht="15.75" hidden="false" customHeight="true" outlineLevel="0" collapsed="false">
      <c r="A1276" s="37" t="s">
        <v>29</v>
      </c>
      <c r="B1276" s="143" t="s">
        <v>225</v>
      </c>
      <c r="C1276" s="227" t="s">
        <v>896</v>
      </c>
      <c r="D1276" s="6" t="s">
        <v>312</v>
      </c>
      <c r="E1276" s="8" t="n">
        <v>5789933</v>
      </c>
      <c r="F1276" s="8" t="n">
        <v>8741958</v>
      </c>
      <c r="G1276" s="10" t="n">
        <v>15</v>
      </c>
      <c r="H1276" s="145" t="s">
        <v>33</v>
      </c>
      <c r="I1276" s="169"/>
      <c r="J1276" s="221" t="n">
        <v>22</v>
      </c>
      <c r="K1276" s="145" t="n">
        <v>0</v>
      </c>
      <c r="L1276" s="9" t="n">
        <v>673</v>
      </c>
      <c r="M1276" s="145" t="n">
        <f aca="false">+G1276*0.095</f>
        <v>1.425</v>
      </c>
      <c r="N1276" s="145" t="n">
        <f aca="false">+L1276-M1276</f>
        <v>671.575</v>
      </c>
      <c r="O1276" s="149" t="n">
        <v>1.04</v>
      </c>
      <c r="P1276" s="145" t="n">
        <f aca="false">+N1276*O1276</f>
        <v>698.438</v>
      </c>
      <c r="Q1276" s="149" t="n">
        <v>16</v>
      </c>
      <c r="R1276" s="149" t="n">
        <f aca="false">+P1276*Q1276</f>
        <v>11175.008</v>
      </c>
      <c r="S1276" s="145" t="n">
        <f aca="false">+P1276*3</f>
        <v>2095.314</v>
      </c>
      <c r="T1276" s="145" t="n">
        <f aca="false">+P1276*2</f>
        <v>1396.876</v>
      </c>
      <c r="U1276" s="6"/>
      <c r="V1276" s="6" t="n">
        <f aca="false">+R1276+S1276+T1276</f>
        <v>14667.198</v>
      </c>
      <c r="W1276" s="20" t="n">
        <f aca="false">V1276-T1276</f>
        <v>13270.322</v>
      </c>
      <c r="X1276" s="43" t="n">
        <f aca="false">V1276-S1276-T1276</f>
        <v>11175.008</v>
      </c>
      <c r="Y1276" s="6" t="s">
        <v>312</v>
      </c>
      <c r="Z1276" s="20" t="s">
        <v>35</v>
      </c>
      <c r="AA1276" s="20" t="s">
        <v>18</v>
      </c>
      <c r="AC1276" s="20"/>
    </row>
    <row r="1277" customFormat="false" ht="15.75" hidden="false" customHeight="true" outlineLevel="0" collapsed="false">
      <c r="A1277" s="37" t="s">
        <v>29</v>
      </c>
      <c r="B1277" s="143" t="s">
        <v>225</v>
      </c>
      <c r="C1277" s="227" t="s">
        <v>897</v>
      </c>
      <c r="D1277" s="6" t="s">
        <v>314</v>
      </c>
      <c r="E1277" s="8" t="n">
        <v>5789934</v>
      </c>
      <c r="F1277" s="8" t="n">
        <v>8742023</v>
      </c>
      <c r="G1277" s="10" t="n">
        <v>12</v>
      </c>
      <c r="H1277" s="145" t="s">
        <v>33</v>
      </c>
      <c r="I1277" s="169"/>
      <c r="J1277" s="169" t="n">
        <v>25</v>
      </c>
      <c r="K1277" s="145" t="n">
        <v>92</v>
      </c>
      <c r="L1277" s="9" t="n">
        <v>474</v>
      </c>
      <c r="M1277" s="145" t="n">
        <f aca="false">+G1277*0.095</f>
        <v>1.14</v>
      </c>
      <c r="N1277" s="145" t="n">
        <f aca="false">+L1277-M1277</f>
        <v>472.86</v>
      </c>
      <c r="O1277" s="149" t="n">
        <v>1</v>
      </c>
      <c r="P1277" s="145" t="n">
        <f aca="false">+N1277*O1277</f>
        <v>472.86</v>
      </c>
      <c r="Q1277" s="149" t="n">
        <v>16</v>
      </c>
      <c r="R1277" s="149" t="n">
        <f aca="false">+P1277*Q1277</f>
        <v>7565.76</v>
      </c>
      <c r="S1277" s="145" t="n">
        <f aca="false">+P1277*3</f>
        <v>1418.58</v>
      </c>
      <c r="T1277" s="145" t="n">
        <f aca="false">+P1277*2</f>
        <v>945.72</v>
      </c>
      <c r="U1277" s="6"/>
      <c r="V1277" s="6" t="n">
        <f aca="false">+R1277+S1277+T1277</f>
        <v>9930.06</v>
      </c>
      <c r="W1277" s="20" t="n">
        <f aca="false">V1277-T1277</f>
        <v>8984.34</v>
      </c>
      <c r="X1277" s="43" t="n">
        <f aca="false">V1277-S1277-T1277</f>
        <v>7565.76</v>
      </c>
      <c r="Y1277" s="6" t="s">
        <v>314</v>
      </c>
      <c r="Z1277" s="20" t="s">
        <v>35</v>
      </c>
      <c r="AA1277" s="20" t="s">
        <v>18</v>
      </c>
      <c r="AC1277" s="20"/>
    </row>
    <row r="1278" customFormat="false" ht="15.75" hidden="false" customHeight="true" outlineLevel="0" collapsed="false">
      <c r="A1278" s="37" t="s">
        <v>29</v>
      </c>
      <c r="B1278" s="143" t="s">
        <v>225</v>
      </c>
      <c r="C1278" s="227" t="s">
        <v>765</v>
      </c>
      <c r="D1278" s="6" t="s">
        <v>314</v>
      </c>
      <c r="E1278" s="8" t="n">
        <v>5789935</v>
      </c>
      <c r="F1278" s="8" t="n">
        <v>8742024</v>
      </c>
      <c r="G1278" s="10" t="n">
        <v>11</v>
      </c>
      <c r="H1278" s="145" t="s">
        <v>33</v>
      </c>
      <c r="I1278" s="169"/>
      <c r="J1278" s="169" t="n">
        <v>25</v>
      </c>
      <c r="K1278" s="145" t="n">
        <v>90</v>
      </c>
      <c r="L1278" s="9" t="n">
        <v>517</v>
      </c>
      <c r="M1278" s="145" t="n">
        <f aca="false">+G1278*0.095</f>
        <v>1.045</v>
      </c>
      <c r="N1278" s="145" t="n">
        <f aca="false">+L1278-M1278</f>
        <v>515.955</v>
      </c>
      <c r="O1278" s="149" t="n">
        <v>1</v>
      </c>
      <c r="P1278" s="145" t="n">
        <f aca="false">+N1278*O1278</f>
        <v>515.955</v>
      </c>
      <c r="Q1278" s="149" t="n">
        <v>16</v>
      </c>
      <c r="R1278" s="149" t="n">
        <f aca="false">+P1278*Q1278</f>
        <v>8255.28</v>
      </c>
      <c r="S1278" s="145" t="n">
        <f aca="false">+P1278*3</f>
        <v>1547.865</v>
      </c>
      <c r="T1278" s="145" t="n">
        <f aca="false">+P1278*2</f>
        <v>1031.91</v>
      </c>
      <c r="U1278" s="6"/>
      <c r="V1278" s="6" t="n">
        <f aca="false">+R1278+S1278+T1278</f>
        <v>10835.055</v>
      </c>
      <c r="W1278" s="20" t="n">
        <f aca="false">V1278-T1278</f>
        <v>9803.145</v>
      </c>
      <c r="X1278" s="43" t="n">
        <f aca="false">V1278-S1278-T1278</f>
        <v>8255.28</v>
      </c>
      <c r="Y1278" s="6" t="s">
        <v>314</v>
      </c>
      <c r="Z1278" s="20" t="s">
        <v>35</v>
      </c>
      <c r="AA1278" s="20" t="s">
        <v>18</v>
      </c>
      <c r="AC1278" s="20"/>
    </row>
    <row r="1279" customFormat="false" ht="15.75" hidden="false" customHeight="true" outlineLevel="0" collapsed="false">
      <c r="A1279" s="37" t="s">
        <v>29</v>
      </c>
      <c r="B1279" s="143" t="s">
        <v>225</v>
      </c>
      <c r="C1279" s="227" t="s">
        <v>898</v>
      </c>
      <c r="D1279" s="6" t="s">
        <v>314</v>
      </c>
      <c r="E1279" s="8" t="n">
        <v>5789936</v>
      </c>
      <c r="F1279" s="8" t="n">
        <v>8742025</v>
      </c>
      <c r="G1279" s="10" t="n">
        <v>20</v>
      </c>
      <c r="H1279" s="145" t="s">
        <v>33</v>
      </c>
      <c r="I1279" s="169"/>
      <c r="J1279" s="169" t="n">
        <v>25</v>
      </c>
      <c r="K1279" s="145" t="n">
        <v>92</v>
      </c>
      <c r="L1279" s="9" t="n">
        <v>849</v>
      </c>
      <c r="M1279" s="145" t="n">
        <f aca="false">+G1279*0.095</f>
        <v>1.9</v>
      </c>
      <c r="N1279" s="145" t="n">
        <f aca="false">+L1279-M1279</f>
        <v>847.1</v>
      </c>
      <c r="O1279" s="149" t="n">
        <v>1</v>
      </c>
      <c r="P1279" s="145" t="n">
        <f aca="false">+N1279*O1279</f>
        <v>847.1</v>
      </c>
      <c r="Q1279" s="149" t="n">
        <v>16</v>
      </c>
      <c r="R1279" s="149" t="n">
        <f aca="false">+P1279*Q1279</f>
        <v>13553.6</v>
      </c>
      <c r="S1279" s="145" t="n">
        <f aca="false">+P1279*3</f>
        <v>2541.3</v>
      </c>
      <c r="T1279" s="145" t="n">
        <f aca="false">+P1279*2</f>
        <v>1694.2</v>
      </c>
      <c r="U1279" s="6"/>
      <c r="V1279" s="6" t="n">
        <f aca="false">+R1279+S1279+T1279</f>
        <v>17789.1</v>
      </c>
      <c r="W1279" s="20" t="n">
        <f aca="false">V1279-T1279</f>
        <v>16094.9</v>
      </c>
      <c r="X1279" s="43" t="n">
        <f aca="false">V1279-S1279-T1279</f>
        <v>13553.6</v>
      </c>
      <c r="Y1279" s="6" t="s">
        <v>314</v>
      </c>
      <c r="Z1279" s="20" t="s">
        <v>35</v>
      </c>
      <c r="AA1279" s="20" t="s">
        <v>18</v>
      </c>
      <c r="AC1279" s="20"/>
    </row>
    <row r="1280" customFormat="false" ht="15.75" hidden="false" customHeight="true" outlineLevel="0" collapsed="false">
      <c r="A1280" s="37" t="s">
        <v>29</v>
      </c>
      <c r="B1280" s="143" t="s">
        <v>225</v>
      </c>
      <c r="C1280" s="227" t="s">
        <v>899</v>
      </c>
      <c r="D1280" s="6" t="s">
        <v>314</v>
      </c>
      <c r="E1280" s="8" t="n">
        <v>5789937</v>
      </c>
      <c r="F1280" s="8" t="n">
        <v>8742026</v>
      </c>
      <c r="G1280" s="10" t="n">
        <v>2</v>
      </c>
      <c r="H1280" s="145" t="s">
        <v>33</v>
      </c>
      <c r="I1280" s="169"/>
      <c r="J1280" s="169" t="n">
        <v>25</v>
      </c>
      <c r="K1280" s="145" t="n">
        <v>92</v>
      </c>
      <c r="L1280" s="9" t="n">
        <v>73</v>
      </c>
      <c r="M1280" s="145" t="n">
        <f aca="false">+G1280*0.095</f>
        <v>0.19</v>
      </c>
      <c r="N1280" s="145" t="n">
        <f aca="false">+L1280-M1280</f>
        <v>72.81</v>
      </c>
      <c r="O1280" s="149" t="n">
        <v>1</v>
      </c>
      <c r="P1280" s="145" t="n">
        <f aca="false">+N1280*O1280</f>
        <v>72.81</v>
      </c>
      <c r="Q1280" s="149" t="n">
        <v>16</v>
      </c>
      <c r="R1280" s="149" t="n">
        <f aca="false">+P1280*Q1280</f>
        <v>1164.96</v>
      </c>
      <c r="S1280" s="145" t="n">
        <f aca="false">+P1280*3</f>
        <v>218.43</v>
      </c>
      <c r="T1280" s="145" t="n">
        <f aca="false">+P1280*2</f>
        <v>145.62</v>
      </c>
      <c r="U1280" s="6"/>
      <c r="V1280" s="6" t="n">
        <f aca="false">+R1280+S1280+T1280</f>
        <v>1529.01</v>
      </c>
      <c r="W1280" s="20" t="n">
        <f aca="false">V1280-T1280</f>
        <v>1383.39</v>
      </c>
      <c r="X1280" s="43" t="n">
        <f aca="false">V1280-S1280-T1280</f>
        <v>1164.96</v>
      </c>
      <c r="Y1280" s="6" t="s">
        <v>314</v>
      </c>
      <c r="Z1280" s="20" t="s">
        <v>35</v>
      </c>
      <c r="AA1280" s="20" t="s">
        <v>18</v>
      </c>
      <c r="AC1280" s="20"/>
    </row>
    <row r="1281" customFormat="false" ht="15.75" hidden="false" customHeight="true" outlineLevel="0" collapsed="false">
      <c r="A1281" s="37" t="s">
        <v>29</v>
      </c>
      <c r="B1281" s="143" t="s">
        <v>225</v>
      </c>
      <c r="C1281" s="227" t="s">
        <v>900</v>
      </c>
      <c r="D1281" s="6" t="s">
        <v>314</v>
      </c>
      <c r="E1281" s="8" t="n">
        <v>5789938</v>
      </c>
      <c r="F1281" s="8" t="n">
        <v>8742027</v>
      </c>
      <c r="G1281" s="10" t="n">
        <v>20</v>
      </c>
      <c r="H1281" s="145" t="s">
        <v>33</v>
      </c>
      <c r="I1281" s="169"/>
      <c r="J1281" s="169" t="n">
        <v>25</v>
      </c>
      <c r="K1281" s="145" t="n">
        <v>91</v>
      </c>
      <c r="L1281" s="9" t="n">
        <v>875</v>
      </c>
      <c r="M1281" s="145" t="n">
        <f aca="false">+G1281*0.095</f>
        <v>1.9</v>
      </c>
      <c r="N1281" s="145" t="n">
        <f aca="false">+L1281-M1281</f>
        <v>873.1</v>
      </c>
      <c r="O1281" s="149" t="n">
        <v>1</v>
      </c>
      <c r="P1281" s="145" t="n">
        <f aca="false">+N1281*O1281</f>
        <v>873.1</v>
      </c>
      <c r="Q1281" s="149" t="n">
        <v>16</v>
      </c>
      <c r="R1281" s="149" t="n">
        <f aca="false">+P1281*Q1281</f>
        <v>13969.6</v>
      </c>
      <c r="S1281" s="145" t="n">
        <f aca="false">+P1281*3</f>
        <v>2619.3</v>
      </c>
      <c r="T1281" s="145" t="n">
        <f aca="false">+P1281*2</f>
        <v>1746.2</v>
      </c>
      <c r="U1281" s="6"/>
      <c r="V1281" s="6" t="n">
        <f aca="false">+R1281+S1281+T1281</f>
        <v>18335.1</v>
      </c>
      <c r="W1281" s="20" t="n">
        <f aca="false">V1281-T1281</f>
        <v>16588.9</v>
      </c>
      <c r="X1281" s="43" t="n">
        <f aca="false">V1281-S1281-T1281</f>
        <v>13969.6</v>
      </c>
      <c r="Y1281" s="6" t="s">
        <v>314</v>
      </c>
      <c r="Z1281" s="20" t="s">
        <v>35</v>
      </c>
      <c r="AA1281" s="20" t="s">
        <v>18</v>
      </c>
      <c r="AC1281" s="20"/>
    </row>
    <row r="1282" customFormat="false" ht="15.75" hidden="false" customHeight="true" outlineLevel="0" collapsed="false">
      <c r="A1282" s="37" t="s">
        <v>29</v>
      </c>
      <c r="B1282" s="143" t="s">
        <v>225</v>
      </c>
      <c r="C1282" s="227" t="s">
        <v>901</v>
      </c>
      <c r="D1282" s="6" t="s">
        <v>314</v>
      </c>
      <c r="E1282" s="8" t="n">
        <v>5789939</v>
      </c>
      <c r="F1282" s="8" t="n">
        <v>8742028</v>
      </c>
      <c r="G1282" s="10" t="n">
        <v>20</v>
      </c>
      <c r="H1282" s="145" t="s">
        <v>33</v>
      </c>
      <c r="I1282" s="169"/>
      <c r="J1282" s="169" t="n">
        <v>25</v>
      </c>
      <c r="K1282" s="145" t="n">
        <v>92</v>
      </c>
      <c r="L1282" s="9" t="n">
        <v>920</v>
      </c>
      <c r="M1282" s="145" t="n">
        <f aca="false">+G1282*0.095</f>
        <v>1.9</v>
      </c>
      <c r="N1282" s="145" t="n">
        <f aca="false">+L1282-M1282</f>
        <v>918.1</v>
      </c>
      <c r="O1282" s="149" t="n">
        <v>1</v>
      </c>
      <c r="P1282" s="145" t="n">
        <f aca="false">+N1282*O1282</f>
        <v>918.1</v>
      </c>
      <c r="Q1282" s="149" t="n">
        <v>16</v>
      </c>
      <c r="R1282" s="149" t="n">
        <f aca="false">+P1282*Q1282</f>
        <v>14689.6</v>
      </c>
      <c r="S1282" s="145" t="n">
        <f aca="false">+P1282*3</f>
        <v>2754.3</v>
      </c>
      <c r="T1282" s="145" t="n">
        <f aca="false">+P1282*2</f>
        <v>1836.2</v>
      </c>
      <c r="U1282" s="6"/>
      <c r="V1282" s="6" t="n">
        <f aca="false">+R1282+S1282+T1282</f>
        <v>19280.1</v>
      </c>
      <c r="W1282" s="20" t="n">
        <f aca="false">V1282-T1282</f>
        <v>17443.9</v>
      </c>
      <c r="X1282" s="43" t="n">
        <f aca="false">V1282-S1282-T1282</f>
        <v>14689.6</v>
      </c>
      <c r="Y1282" s="6" t="s">
        <v>314</v>
      </c>
      <c r="Z1282" s="20" t="s">
        <v>35</v>
      </c>
      <c r="AA1282" s="20" t="s">
        <v>18</v>
      </c>
      <c r="AC1282" s="20"/>
    </row>
    <row r="1283" customFormat="false" ht="15.75" hidden="false" customHeight="true" outlineLevel="0" collapsed="false">
      <c r="A1283" s="37" t="s">
        <v>29</v>
      </c>
      <c r="B1283" s="143" t="s">
        <v>225</v>
      </c>
      <c r="C1283" s="227" t="s">
        <v>902</v>
      </c>
      <c r="D1283" s="6" t="s">
        <v>312</v>
      </c>
      <c r="E1283" s="8" t="n">
        <v>5789940</v>
      </c>
      <c r="F1283" s="8" t="n">
        <v>8741959</v>
      </c>
      <c r="G1283" s="10" t="n">
        <v>20</v>
      </c>
      <c r="H1283" s="145" t="s">
        <v>33</v>
      </c>
      <c r="I1283" s="169"/>
      <c r="J1283" s="221" t="n">
        <v>22</v>
      </c>
      <c r="K1283" s="145" t="n">
        <v>0</v>
      </c>
      <c r="L1283" s="9" t="n">
        <v>913</v>
      </c>
      <c r="M1283" s="145" t="n">
        <f aca="false">+G1283*0.095</f>
        <v>1.9</v>
      </c>
      <c r="N1283" s="145" t="n">
        <f aca="false">+L1283-M1283</f>
        <v>911.1</v>
      </c>
      <c r="O1283" s="149" t="n">
        <v>1.04</v>
      </c>
      <c r="P1283" s="145" t="n">
        <f aca="false">+N1283*O1283</f>
        <v>947.544</v>
      </c>
      <c r="Q1283" s="149" t="n">
        <v>16</v>
      </c>
      <c r="R1283" s="149" t="n">
        <f aca="false">+P1283*Q1283</f>
        <v>15160.704</v>
      </c>
      <c r="S1283" s="145" t="n">
        <f aca="false">+P1283*3</f>
        <v>2842.632</v>
      </c>
      <c r="T1283" s="145" t="n">
        <f aca="false">+P1283*2</f>
        <v>1895.088</v>
      </c>
      <c r="U1283" s="6"/>
      <c r="V1283" s="6" t="n">
        <f aca="false">+R1283+S1283+T1283</f>
        <v>19898.424</v>
      </c>
      <c r="W1283" s="20" t="n">
        <f aca="false">V1283-T1283</f>
        <v>18003.336</v>
      </c>
      <c r="X1283" s="43" t="n">
        <f aca="false">V1283-S1283-T1283</f>
        <v>15160.704</v>
      </c>
      <c r="Y1283" s="6" t="s">
        <v>312</v>
      </c>
      <c r="Z1283" s="20" t="s">
        <v>35</v>
      </c>
      <c r="AA1283" s="20" t="s">
        <v>18</v>
      </c>
      <c r="AC1283" s="20"/>
    </row>
    <row r="1284" customFormat="false" ht="15.75" hidden="false" customHeight="true" outlineLevel="0" collapsed="false">
      <c r="A1284" s="37" t="s">
        <v>29</v>
      </c>
      <c r="B1284" s="143" t="s">
        <v>225</v>
      </c>
      <c r="C1284" s="227" t="s">
        <v>903</v>
      </c>
      <c r="D1284" s="6" t="s">
        <v>312</v>
      </c>
      <c r="E1284" s="8" t="n">
        <v>5789941</v>
      </c>
      <c r="F1284" s="8" t="n">
        <v>8741960</v>
      </c>
      <c r="G1284" s="10" t="n">
        <v>8</v>
      </c>
      <c r="H1284" s="145" t="s">
        <v>33</v>
      </c>
      <c r="I1284" s="169"/>
      <c r="J1284" s="221" t="n">
        <v>22</v>
      </c>
      <c r="K1284" s="145" t="n">
        <v>0</v>
      </c>
      <c r="L1284" s="9" t="n">
        <v>379</v>
      </c>
      <c r="M1284" s="145" t="n">
        <f aca="false">+G1284*0.095</f>
        <v>0.76</v>
      </c>
      <c r="N1284" s="145" t="n">
        <f aca="false">+L1284-M1284</f>
        <v>378.24</v>
      </c>
      <c r="O1284" s="149" t="n">
        <v>1.04</v>
      </c>
      <c r="P1284" s="145" t="n">
        <f aca="false">+N1284*O1284</f>
        <v>393.3696</v>
      </c>
      <c r="Q1284" s="149" t="n">
        <v>16</v>
      </c>
      <c r="R1284" s="149" t="n">
        <f aca="false">+P1284*Q1284</f>
        <v>6293.9136</v>
      </c>
      <c r="S1284" s="145" t="n">
        <f aca="false">+P1284*3</f>
        <v>1180.1088</v>
      </c>
      <c r="T1284" s="145" t="n">
        <f aca="false">+P1284*2</f>
        <v>786.7392</v>
      </c>
      <c r="U1284" s="6"/>
      <c r="V1284" s="6" t="n">
        <f aca="false">+R1284+S1284+T1284</f>
        <v>8260.7616</v>
      </c>
      <c r="W1284" s="20" t="n">
        <f aca="false">V1284-T1284</f>
        <v>7474.0224</v>
      </c>
      <c r="X1284" s="43" t="n">
        <f aca="false">V1284-S1284-T1284</f>
        <v>6293.9136</v>
      </c>
      <c r="Y1284" s="6" t="s">
        <v>312</v>
      </c>
      <c r="Z1284" s="20" t="s">
        <v>35</v>
      </c>
      <c r="AA1284" s="20" t="s">
        <v>18</v>
      </c>
      <c r="AC1284" s="20"/>
    </row>
    <row r="1285" customFormat="false" ht="15.75" hidden="false" customHeight="true" outlineLevel="0" collapsed="false">
      <c r="A1285" s="37" t="s">
        <v>29</v>
      </c>
      <c r="B1285" s="143" t="s">
        <v>225</v>
      </c>
      <c r="C1285" s="227" t="s">
        <v>475</v>
      </c>
      <c r="D1285" s="6" t="s">
        <v>314</v>
      </c>
      <c r="E1285" s="8" t="n">
        <v>5789942</v>
      </c>
      <c r="F1285" s="8" t="n">
        <v>8742029</v>
      </c>
      <c r="G1285" s="10" t="n">
        <v>20</v>
      </c>
      <c r="H1285" s="145" t="s">
        <v>33</v>
      </c>
      <c r="I1285" s="169"/>
      <c r="J1285" s="169" t="n">
        <v>25</v>
      </c>
      <c r="K1285" s="145" t="n">
        <v>0</v>
      </c>
      <c r="L1285" s="9" t="n">
        <v>898</v>
      </c>
      <c r="M1285" s="145" t="n">
        <f aca="false">+G1285*0.095</f>
        <v>1.9</v>
      </c>
      <c r="N1285" s="145" t="n">
        <f aca="false">+L1285-M1285</f>
        <v>896.1</v>
      </c>
      <c r="O1285" s="149" t="n">
        <v>1</v>
      </c>
      <c r="P1285" s="145" t="n">
        <f aca="false">+N1285*O1285</f>
        <v>896.1</v>
      </c>
      <c r="Q1285" s="149" t="n">
        <v>16</v>
      </c>
      <c r="R1285" s="149" t="n">
        <f aca="false">+P1285*Q1285</f>
        <v>14337.6</v>
      </c>
      <c r="S1285" s="145" t="n">
        <f aca="false">+P1285*3</f>
        <v>2688.3</v>
      </c>
      <c r="T1285" s="145" t="n">
        <f aca="false">+P1285*2</f>
        <v>1792.2</v>
      </c>
      <c r="U1285" s="6"/>
      <c r="V1285" s="6" t="n">
        <f aca="false">+R1285+S1285+T1285</f>
        <v>18818.1</v>
      </c>
      <c r="W1285" s="20" t="n">
        <f aca="false">V1285-T1285</f>
        <v>17025.9</v>
      </c>
      <c r="X1285" s="43" t="n">
        <f aca="false">V1285-S1285-T1285</f>
        <v>14337.6</v>
      </c>
      <c r="Y1285" s="6" t="s">
        <v>314</v>
      </c>
      <c r="Z1285" s="20" t="s">
        <v>35</v>
      </c>
      <c r="AA1285" s="20" t="s">
        <v>18</v>
      </c>
      <c r="AC1285" s="20"/>
    </row>
    <row r="1286" customFormat="false" ht="15.75" hidden="false" customHeight="true" outlineLevel="0" collapsed="false">
      <c r="A1286" s="37" t="s">
        <v>29</v>
      </c>
      <c r="B1286" s="143" t="s">
        <v>225</v>
      </c>
      <c r="C1286" s="227" t="s">
        <v>904</v>
      </c>
      <c r="D1286" s="6" t="s">
        <v>314</v>
      </c>
      <c r="E1286" s="8" t="n">
        <v>5789943</v>
      </c>
      <c r="F1286" s="8" t="n">
        <v>8742030</v>
      </c>
      <c r="G1286" s="10" t="n">
        <v>20</v>
      </c>
      <c r="H1286" s="145" t="s">
        <v>33</v>
      </c>
      <c r="I1286" s="169"/>
      <c r="J1286" s="169" t="n">
        <v>25</v>
      </c>
      <c r="K1286" s="145" t="n">
        <v>92</v>
      </c>
      <c r="L1286" s="9" t="n">
        <v>871</v>
      </c>
      <c r="M1286" s="145" t="n">
        <f aca="false">+G1286*0.095</f>
        <v>1.9</v>
      </c>
      <c r="N1286" s="145" t="n">
        <f aca="false">+L1286-M1286</f>
        <v>869.1</v>
      </c>
      <c r="O1286" s="149" t="n">
        <v>1</v>
      </c>
      <c r="P1286" s="145" t="n">
        <f aca="false">+N1286*O1286</f>
        <v>869.1</v>
      </c>
      <c r="Q1286" s="149" t="n">
        <v>16</v>
      </c>
      <c r="R1286" s="149" t="n">
        <f aca="false">+P1286*Q1286</f>
        <v>13905.6</v>
      </c>
      <c r="S1286" s="145" t="n">
        <f aca="false">+P1286*3</f>
        <v>2607.3</v>
      </c>
      <c r="T1286" s="145" t="n">
        <f aca="false">+P1286*2</f>
        <v>1738.2</v>
      </c>
      <c r="U1286" s="6"/>
      <c r="V1286" s="6" t="n">
        <f aca="false">+R1286+S1286+T1286</f>
        <v>18251.1</v>
      </c>
      <c r="W1286" s="20" t="n">
        <f aca="false">V1286-T1286</f>
        <v>16512.9</v>
      </c>
      <c r="X1286" s="43" t="n">
        <f aca="false">V1286-S1286-T1286</f>
        <v>13905.6</v>
      </c>
      <c r="Y1286" s="6" t="s">
        <v>314</v>
      </c>
      <c r="Z1286" s="20" t="s">
        <v>35</v>
      </c>
      <c r="AA1286" s="20" t="s">
        <v>18</v>
      </c>
      <c r="AC1286" s="20"/>
    </row>
    <row r="1287" customFormat="false" ht="15.75" hidden="false" customHeight="true" outlineLevel="0" collapsed="false">
      <c r="A1287" s="37" t="s">
        <v>29</v>
      </c>
      <c r="B1287" s="143" t="s">
        <v>225</v>
      </c>
      <c r="C1287" s="227" t="s">
        <v>905</v>
      </c>
      <c r="D1287" s="6" t="s">
        <v>314</v>
      </c>
      <c r="E1287" s="8" t="n">
        <v>5789944</v>
      </c>
      <c r="F1287" s="8" t="n">
        <v>8742031</v>
      </c>
      <c r="G1287" s="10" t="n">
        <v>4</v>
      </c>
      <c r="H1287" s="145" t="s">
        <v>33</v>
      </c>
      <c r="I1287" s="169"/>
      <c r="J1287" s="169" t="n">
        <v>25</v>
      </c>
      <c r="K1287" s="145" t="n">
        <v>0</v>
      </c>
      <c r="L1287" s="9" t="n">
        <v>177</v>
      </c>
      <c r="M1287" s="145" t="n">
        <f aca="false">+G1287*0.095</f>
        <v>0.38</v>
      </c>
      <c r="N1287" s="145" t="n">
        <f aca="false">+L1287-M1287</f>
        <v>176.62</v>
      </c>
      <c r="O1287" s="149" t="n">
        <v>1</v>
      </c>
      <c r="P1287" s="145" t="n">
        <f aca="false">+N1287*O1287</f>
        <v>176.62</v>
      </c>
      <c r="Q1287" s="149" t="n">
        <v>16</v>
      </c>
      <c r="R1287" s="149" t="n">
        <f aca="false">+P1287*Q1287</f>
        <v>2825.92</v>
      </c>
      <c r="S1287" s="145" t="n">
        <f aca="false">+P1287*3</f>
        <v>529.86</v>
      </c>
      <c r="T1287" s="145" t="n">
        <f aca="false">+P1287*2</f>
        <v>353.24</v>
      </c>
      <c r="U1287" s="6"/>
      <c r="V1287" s="6" t="n">
        <f aca="false">+R1287+S1287+T1287</f>
        <v>3709.02</v>
      </c>
      <c r="W1287" s="20" t="n">
        <f aca="false">V1287-T1287</f>
        <v>3355.78</v>
      </c>
      <c r="X1287" s="43" t="n">
        <f aca="false">V1287-S1287-T1287</f>
        <v>2825.92</v>
      </c>
      <c r="Y1287" s="6" t="s">
        <v>314</v>
      </c>
      <c r="Z1287" s="20" t="s">
        <v>35</v>
      </c>
      <c r="AA1287" s="20" t="s">
        <v>18</v>
      </c>
      <c r="AC1287" s="20"/>
    </row>
    <row r="1288" customFormat="false" ht="15.75" hidden="false" customHeight="true" outlineLevel="0" collapsed="false">
      <c r="A1288" s="37" t="s">
        <v>29</v>
      </c>
      <c r="B1288" s="143" t="s">
        <v>225</v>
      </c>
      <c r="C1288" s="227" t="s">
        <v>906</v>
      </c>
      <c r="D1288" s="6" t="s">
        <v>314</v>
      </c>
      <c r="E1288" s="8" t="n">
        <v>5789945</v>
      </c>
      <c r="F1288" s="8" t="n">
        <v>8742032</v>
      </c>
      <c r="G1288" s="10" t="n">
        <v>13</v>
      </c>
      <c r="H1288" s="145" t="s">
        <v>33</v>
      </c>
      <c r="I1288" s="169"/>
      <c r="J1288" s="169" t="n">
        <v>25</v>
      </c>
      <c r="K1288" s="145" t="n">
        <v>91</v>
      </c>
      <c r="L1288" s="9" t="n">
        <v>538</v>
      </c>
      <c r="M1288" s="145" t="n">
        <f aca="false">+G1288*0.095</f>
        <v>1.235</v>
      </c>
      <c r="N1288" s="145" t="n">
        <f aca="false">+L1288-M1288</f>
        <v>536.765</v>
      </c>
      <c r="O1288" s="149" t="n">
        <v>1</v>
      </c>
      <c r="P1288" s="145" t="n">
        <f aca="false">+N1288*O1288</f>
        <v>536.765</v>
      </c>
      <c r="Q1288" s="149" t="n">
        <v>16</v>
      </c>
      <c r="R1288" s="149" t="n">
        <f aca="false">+P1288*Q1288</f>
        <v>8588.24</v>
      </c>
      <c r="S1288" s="145" t="n">
        <f aca="false">+P1288*3</f>
        <v>1610.295</v>
      </c>
      <c r="T1288" s="145" t="n">
        <f aca="false">+P1288*2</f>
        <v>1073.53</v>
      </c>
      <c r="U1288" s="6"/>
      <c r="V1288" s="6" t="n">
        <f aca="false">+R1288+S1288+T1288</f>
        <v>11272.065</v>
      </c>
      <c r="W1288" s="20" t="n">
        <f aca="false">V1288-T1288</f>
        <v>10198.535</v>
      </c>
      <c r="X1288" s="43" t="n">
        <f aca="false">V1288-S1288-T1288</f>
        <v>8588.24</v>
      </c>
      <c r="Y1288" s="6" t="s">
        <v>314</v>
      </c>
      <c r="Z1288" s="20" t="s">
        <v>35</v>
      </c>
      <c r="AA1288" s="20" t="s">
        <v>18</v>
      </c>
      <c r="AC1288" s="20"/>
    </row>
    <row r="1289" customFormat="false" ht="15.75" hidden="false" customHeight="true" outlineLevel="0" collapsed="false">
      <c r="A1289" s="37" t="s">
        <v>29</v>
      </c>
      <c r="B1289" s="143" t="s">
        <v>225</v>
      </c>
      <c r="C1289" s="227" t="s">
        <v>743</v>
      </c>
      <c r="D1289" s="6" t="s">
        <v>314</v>
      </c>
      <c r="E1289" s="8" t="n">
        <v>5789946</v>
      </c>
      <c r="F1289" s="8" t="n">
        <v>8742033</v>
      </c>
      <c r="G1289" s="10" t="n">
        <v>18</v>
      </c>
      <c r="H1289" s="145" t="s">
        <v>33</v>
      </c>
      <c r="I1289" s="169"/>
      <c r="J1289" s="169" t="n">
        <v>25</v>
      </c>
      <c r="K1289" s="145" t="n">
        <v>91</v>
      </c>
      <c r="L1289" s="9" t="n">
        <v>759</v>
      </c>
      <c r="M1289" s="145" t="n">
        <f aca="false">+G1289*0.095</f>
        <v>1.71</v>
      </c>
      <c r="N1289" s="145" t="n">
        <f aca="false">+L1289-M1289</f>
        <v>757.29</v>
      </c>
      <c r="O1289" s="149" t="n">
        <v>1</v>
      </c>
      <c r="P1289" s="145" t="n">
        <f aca="false">+N1289*O1289</f>
        <v>757.29</v>
      </c>
      <c r="Q1289" s="149" t="n">
        <v>16</v>
      </c>
      <c r="R1289" s="149" t="n">
        <f aca="false">+P1289*Q1289</f>
        <v>12116.64</v>
      </c>
      <c r="S1289" s="145" t="n">
        <f aca="false">+P1289*3</f>
        <v>2271.87</v>
      </c>
      <c r="T1289" s="145" t="n">
        <f aca="false">+P1289*2</f>
        <v>1514.58</v>
      </c>
      <c r="U1289" s="6"/>
      <c r="V1289" s="6" t="n">
        <f aca="false">+R1289+S1289+T1289</f>
        <v>15903.09</v>
      </c>
      <c r="W1289" s="20" t="n">
        <f aca="false">V1289-T1289</f>
        <v>14388.51</v>
      </c>
      <c r="X1289" s="43" t="n">
        <f aca="false">V1289-S1289-T1289</f>
        <v>12116.64</v>
      </c>
      <c r="Y1289" s="6" t="s">
        <v>314</v>
      </c>
      <c r="Z1289" s="20" t="s">
        <v>35</v>
      </c>
      <c r="AA1289" s="20" t="s">
        <v>18</v>
      </c>
      <c r="AC1289" s="20"/>
    </row>
    <row r="1290" customFormat="false" ht="15.75" hidden="false" customHeight="true" outlineLevel="0" collapsed="false">
      <c r="A1290" s="37" t="s">
        <v>29</v>
      </c>
      <c r="B1290" s="143" t="s">
        <v>227</v>
      </c>
      <c r="C1290" s="227" t="s">
        <v>907</v>
      </c>
      <c r="D1290" s="6" t="s">
        <v>328</v>
      </c>
      <c r="E1290" s="8" t="n">
        <v>5789947</v>
      </c>
      <c r="F1290" s="8" t="n">
        <v>11954797</v>
      </c>
      <c r="G1290" s="10" t="n">
        <v>94</v>
      </c>
      <c r="H1290" s="145" t="s">
        <v>33</v>
      </c>
      <c r="I1290" s="169"/>
      <c r="J1290" s="8" t="n">
        <v>23</v>
      </c>
      <c r="K1290" s="145" t="n">
        <v>93</v>
      </c>
      <c r="L1290" s="9" t="n">
        <v>4158</v>
      </c>
      <c r="M1290" s="145" t="n">
        <f aca="false">+G1290*0.095</f>
        <v>8.93</v>
      </c>
      <c r="N1290" s="145" t="n">
        <f aca="false">+L1290-M1290</f>
        <v>4149.07</v>
      </c>
      <c r="O1290" s="149" t="n">
        <v>1.026</v>
      </c>
      <c r="P1290" s="145" t="n">
        <f aca="false">+N1290*O1290</f>
        <v>4256.94582</v>
      </c>
      <c r="Q1290" s="149" t="n">
        <v>16</v>
      </c>
      <c r="R1290" s="149" t="n">
        <f aca="false">+P1290*Q1290</f>
        <v>68111.13312</v>
      </c>
      <c r="S1290" s="145" t="n">
        <f aca="false">+P1290*3</f>
        <v>12770.83746</v>
      </c>
      <c r="T1290" s="145"/>
      <c r="U1290" s="6"/>
      <c r="V1290" s="6" t="n">
        <f aca="false">+R1290+S1290+T1290</f>
        <v>80881.97058</v>
      </c>
      <c r="W1290" s="20" t="n">
        <f aca="false">V1290-T1290</f>
        <v>80881.97058</v>
      </c>
      <c r="X1290" s="43" t="n">
        <f aca="false">V1290-S1290-T1290</f>
        <v>68111.13312</v>
      </c>
      <c r="Y1290" s="6" t="s">
        <v>328</v>
      </c>
      <c r="Z1290" s="20" t="s">
        <v>35</v>
      </c>
      <c r="AA1290" s="20" t="s">
        <v>18</v>
      </c>
      <c r="AC1290" s="20"/>
    </row>
    <row r="1291" customFormat="false" ht="15.75" hidden="false" customHeight="true" outlineLevel="0" collapsed="false">
      <c r="A1291" s="37" t="s">
        <v>329</v>
      </c>
      <c r="B1291" s="143" t="s">
        <v>227</v>
      </c>
      <c r="C1291" s="39" t="s">
        <v>908</v>
      </c>
      <c r="D1291" s="20" t="s">
        <v>312</v>
      </c>
      <c r="E1291" s="40" t="n">
        <v>5788815</v>
      </c>
      <c r="F1291" s="40" t="n">
        <v>8741961</v>
      </c>
      <c r="G1291" s="41" t="n">
        <v>20</v>
      </c>
      <c r="H1291" s="145" t="s">
        <v>33</v>
      </c>
      <c r="I1291" s="40"/>
      <c r="J1291" s="40" t="n">
        <v>22</v>
      </c>
      <c r="K1291" s="145" t="n">
        <v>0</v>
      </c>
      <c r="L1291" s="139" t="n">
        <v>908</v>
      </c>
      <c r="M1291" s="145" t="n">
        <f aca="false">+G1291*0.095</f>
        <v>1.9</v>
      </c>
      <c r="N1291" s="145" t="n">
        <f aca="false">+L1291-M1291</f>
        <v>906.1</v>
      </c>
      <c r="O1291" s="149" t="n">
        <v>1.04</v>
      </c>
      <c r="P1291" s="145" t="n">
        <f aca="false">+N1291*O1291</f>
        <v>942.344</v>
      </c>
      <c r="Q1291" s="149" t="n">
        <v>16</v>
      </c>
      <c r="R1291" s="149" t="n">
        <f aca="false">+P1291*Q1291</f>
        <v>15077.504</v>
      </c>
      <c r="S1291" s="145" t="n">
        <f aca="false">+P1291*3</f>
        <v>2827.032</v>
      </c>
      <c r="T1291" s="145" t="n">
        <f aca="false">+P1291*2</f>
        <v>1884.688</v>
      </c>
      <c r="U1291" s="6"/>
      <c r="V1291" s="6" t="n">
        <f aca="false">+R1291+S1291+T1291</f>
        <v>19789.224</v>
      </c>
      <c r="W1291" s="20" t="n">
        <f aca="false">V1291-T1291</f>
        <v>17904.536</v>
      </c>
      <c r="X1291" s="43" t="n">
        <f aca="false">V1291-S1291-T1291</f>
        <v>15077.504</v>
      </c>
      <c r="Y1291" s="20" t="s">
        <v>312</v>
      </c>
      <c r="Z1291" s="20" t="s">
        <v>35</v>
      </c>
      <c r="AA1291" s="20" t="s">
        <v>18</v>
      </c>
      <c r="AC1291" s="20"/>
    </row>
    <row r="1292" customFormat="false" ht="15.75" hidden="false" customHeight="true" outlineLevel="0" collapsed="false">
      <c r="A1292" s="37" t="s">
        <v>329</v>
      </c>
      <c r="B1292" s="143" t="s">
        <v>227</v>
      </c>
      <c r="C1292" s="39" t="s">
        <v>909</v>
      </c>
      <c r="D1292" s="20" t="s">
        <v>312</v>
      </c>
      <c r="E1292" s="40" t="n">
        <v>5788816</v>
      </c>
      <c r="F1292" s="40" t="n">
        <v>8741962</v>
      </c>
      <c r="G1292" s="41" t="n">
        <v>20</v>
      </c>
      <c r="H1292" s="145" t="s">
        <v>33</v>
      </c>
      <c r="I1292" s="40"/>
      <c r="J1292" s="40" t="n">
        <v>22</v>
      </c>
      <c r="K1292" s="145" t="n">
        <v>0</v>
      </c>
      <c r="L1292" s="139" t="n">
        <v>880</v>
      </c>
      <c r="M1292" s="145" t="n">
        <f aca="false">+G1292*0.095</f>
        <v>1.9</v>
      </c>
      <c r="N1292" s="145" t="n">
        <f aca="false">+L1292-M1292</f>
        <v>878.1</v>
      </c>
      <c r="O1292" s="149" t="n">
        <v>1.04</v>
      </c>
      <c r="P1292" s="145" t="n">
        <f aca="false">+N1292*O1292</f>
        <v>913.224</v>
      </c>
      <c r="Q1292" s="149" t="n">
        <v>16</v>
      </c>
      <c r="R1292" s="149" t="n">
        <f aca="false">+P1292*Q1292</f>
        <v>14611.584</v>
      </c>
      <c r="S1292" s="145" t="n">
        <f aca="false">+P1292*3</f>
        <v>2739.672</v>
      </c>
      <c r="T1292" s="145" t="n">
        <f aca="false">+P1292*2</f>
        <v>1826.448</v>
      </c>
      <c r="U1292" s="6"/>
      <c r="V1292" s="6" t="n">
        <f aca="false">+R1292+S1292+T1292</f>
        <v>19177.704</v>
      </c>
      <c r="W1292" s="20" t="n">
        <f aca="false">V1292-T1292</f>
        <v>17351.256</v>
      </c>
      <c r="X1292" s="43" t="n">
        <f aca="false">V1292-S1292-T1292</f>
        <v>14611.584</v>
      </c>
      <c r="Y1292" s="20" t="s">
        <v>312</v>
      </c>
      <c r="Z1292" s="20" t="s">
        <v>35</v>
      </c>
      <c r="AA1292" s="20" t="s">
        <v>18</v>
      </c>
      <c r="AC1292" s="20"/>
    </row>
    <row r="1293" customFormat="false" ht="15.75" hidden="false" customHeight="true" outlineLevel="0" collapsed="false">
      <c r="A1293" s="37" t="s">
        <v>329</v>
      </c>
      <c r="B1293" s="143" t="s">
        <v>227</v>
      </c>
      <c r="C1293" s="39" t="s">
        <v>910</v>
      </c>
      <c r="D1293" s="20" t="s">
        <v>312</v>
      </c>
      <c r="E1293" s="40" t="n">
        <v>5788817</v>
      </c>
      <c r="F1293" s="40" t="n">
        <v>8741963</v>
      </c>
      <c r="G1293" s="41" t="n">
        <v>20</v>
      </c>
      <c r="H1293" s="145" t="s">
        <v>33</v>
      </c>
      <c r="I1293" s="40"/>
      <c r="J1293" s="40" t="n">
        <v>22</v>
      </c>
      <c r="K1293" s="145" t="n">
        <v>0</v>
      </c>
      <c r="L1293" s="139" t="n">
        <v>907</v>
      </c>
      <c r="M1293" s="145" t="n">
        <f aca="false">+G1293*0.095</f>
        <v>1.9</v>
      </c>
      <c r="N1293" s="145" t="n">
        <f aca="false">+L1293-M1293</f>
        <v>905.1</v>
      </c>
      <c r="O1293" s="149" t="n">
        <v>1.04</v>
      </c>
      <c r="P1293" s="145" t="n">
        <f aca="false">+N1293*O1293</f>
        <v>941.304</v>
      </c>
      <c r="Q1293" s="149" t="n">
        <v>16</v>
      </c>
      <c r="R1293" s="149" t="n">
        <f aca="false">+P1293*Q1293</f>
        <v>15060.864</v>
      </c>
      <c r="S1293" s="145" t="n">
        <f aca="false">+P1293*3</f>
        <v>2823.912</v>
      </c>
      <c r="T1293" s="145" t="n">
        <f aca="false">+P1293*2</f>
        <v>1882.608</v>
      </c>
      <c r="U1293" s="6"/>
      <c r="V1293" s="6" t="n">
        <f aca="false">+R1293+S1293+T1293</f>
        <v>19767.384</v>
      </c>
      <c r="W1293" s="20" t="n">
        <f aca="false">V1293-T1293</f>
        <v>17884.776</v>
      </c>
      <c r="X1293" s="43" t="n">
        <f aca="false">V1293-S1293-T1293</f>
        <v>15060.864</v>
      </c>
      <c r="Y1293" s="20" t="s">
        <v>312</v>
      </c>
      <c r="Z1293" s="20" t="s">
        <v>35</v>
      </c>
      <c r="AA1293" s="20" t="s">
        <v>18</v>
      </c>
      <c r="AC1293" s="20"/>
    </row>
    <row r="1294" customFormat="false" ht="15.75" hidden="false" customHeight="true" outlineLevel="0" collapsed="false">
      <c r="A1294" s="37" t="s">
        <v>329</v>
      </c>
      <c r="B1294" s="143" t="s">
        <v>227</v>
      </c>
      <c r="C1294" s="39" t="s">
        <v>911</v>
      </c>
      <c r="D1294" s="20" t="s">
        <v>312</v>
      </c>
      <c r="E1294" s="40" t="n">
        <v>5788818</v>
      </c>
      <c r="F1294" s="40" t="n">
        <v>8741964</v>
      </c>
      <c r="G1294" s="41" t="n">
        <v>20</v>
      </c>
      <c r="H1294" s="145" t="s">
        <v>33</v>
      </c>
      <c r="I1294" s="40"/>
      <c r="J1294" s="40" t="n">
        <v>22</v>
      </c>
      <c r="K1294" s="145" t="n">
        <v>0</v>
      </c>
      <c r="L1294" s="139" t="n">
        <v>891</v>
      </c>
      <c r="M1294" s="145" t="n">
        <f aca="false">+G1294*0.095</f>
        <v>1.9</v>
      </c>
      <c r="N1294" s="145" t="n">
        <f aca="false">+L1294-M1294</f>
        <v>889.1</v>
      </c>
      <c r="O1294" s="149" t="n">
        <v>1.04</v>
      </c>
      <c r="P1294" s="145" t="n">
        <f aca="false">+N1294*O1294</f>
        <v>924.664</v>
      </c>
      <c r="Q1294" s="149" t="n">
        <v>16</v>
      </c>
      <c r="R1294" s="149" t="n">
        <f aca="false">+P1294*Q1294</f>
        <v>14794.624</v>
      </c>
      <c r="S1294" s="145" t="n">
        <f aca="false">+P1294*3</f>
        <v>2773.992</v>
      </c>
      <c r="T1294" s="145" t="n">
        <f aca="false">+P1294*2</f>
        <v>1849.328</v>
      </c>
      <c r="U1294" s="6"/>
      <c r="V1294" s="6" t="n">
        <f aca="false">+R1294+S1294+T1294</f>
        <v>19417.944</v>
      </c>
      <c r="W1294" s="20" t="n">
        <f aca="false">V1294-T1294</f>
        <v>17568.616</v>
      </c>
      <c r="X1294" s="43" t="n">
        <f aca="false">V1294-S1294-T1294</f>
        <v>14794.624</v>
      </c>
      <c r="Y1294" s="20" t="s">
        <v>312</v>
      </c>
      <c r="Z1294" s="20" t="s">
        <v>35</v>
      </c>
      <c r="AA1294" s="20" t="s">
        <v>18</v>
      </c>
      <c r="AC1294" s="20"/>
    </row>
    <row r="1295" customFormat="false" ht="15.75" hidden="false" customHeight="true" outlineLevel="0" collapsed="false">
      <c r="A1295" s="37" t="s">
        <v>329</v>
      </c>
      <c r="B1295" s="143" t="s">
        <v>227</v>
      </c>
      <c r="C1295" s="39" t="s">
        <v>912</v>
      </c>
      <c r="D1295" s="20" t="s">
        <v>312</v>
      </c>
      <c r="E1295" s="40" t="n">
        <v>5788819</v>
      </c>
      <c r="F1295" s="40" t="n">
        <v>8741965</v>
      </c>
      <c r="G1295" s="41" t="n">
        <v>20</v>
      </c>
      <c r="H1295" s="145" t="s">
        <v>33</v>
      </c>
      <c r="I1295" s="40"/>
      <c r="J1295" s="40" t="n">
        <v>22</v>
      </c>
      <c r="K1295" s="145" t="n">
        <v>0</v>
      </c>
      <c r="L1295" s="139" t="n">
        <v>855</v>
      </c>
      <c r="M1295" s="145" t="n">
        <f aca="false">+G1295*0.095</f>
        <v>1.9</v>
      </c>
      <c r="N1295" s="145" t="n">
        <f aca="false">+L1295-M1295</f>
        <v>853.1</v>
      </c>
      <c r="O1295" s="149" t="n">
        <v>1.04</v>
      </c>
      <c r="P1295" s="145" t="n">
        <f aca="false">+N1295*O1295</f>
        <v>887.224</v>
      </c>
      <c r="Q1295" s="149" t="n">
        <v>16</v>
      </c>
      <c r="R1295" s="149" t="n">
        <f aca="false">+P1295*Q1295</f>
        <v>14195.584</v>
      </c>
      <c r="S1295" s="145" t="n">
        <f aca="false">+P1295*3</f>
        <v>2661.672</v>
      </c>
      <c r="T1295" s="145" t="n">
        <f aca="false">+P1295*2</f>
        <v>1774.448</v>
      </c>
      <c r="U1295" s="6"/>
      <c r="V1295" s="6" t="n">
        <f aca="false">+R1295+S1295+T1295</f>
        <v>18631.704</v>
      </c>
      <c r="W1295" s="20" t="n">
        <f aca="false">V1295-T1295</f>
        <v>16857.256</v>
      </c>
      <c r="X1295" s="43" t="n">
        <f aca="false">V1295-S1295-T1295</f>
        <v>14195.584</v>
      </c>
      <c r="Y1295" s="20" t="s">
        <v>312</v>
      </c>
      <c r="Z1295" s="20" t="s">
        <v>35</v>
      </c>
      <c r="AA1295" s="20" t="s">
        <v>18</v>
      </c>
      <c r="AC1295" s="20"/>
    </row>
    <row r="1296" customFormat="false" ht="15.75" hidden="false" customHeight="true" outlineLevel="0" collapsed="false">
      <c r="A1296" s="37" t="s">
        <v>329</v>
      </c>
      <c r="B1296" s="143" t="s">
        <v>227</v>
      </c>
      <c r="C1296" s="39" t="s">
        <v>913</v>
      </c>
      <c r="D1296" s="20" t="s">
        <v>312</v>
      </c>
      <c r="E1296" s="40" t="n">
        <v>5788820</v>
      </c>
      <c r="F1296" s="40" t="n">
        <v>8741966</v>
      </c>
      <c r="G1296" s="41" t="n">
        <v>20</v>
      </c>
      <c r="H1296" s="145" t="s">
        <v>33</v>
      </c>
      <c r="I1296" s="40"/>
      <c r="J1296" s="40" t="n">
        <v>22</v>
      </c>
      <c r="K1296" s="145" t="n">
        <v>0</v>
      </c>
      <c r="L1296" s="139" t="n">
        <v>842</v>
      </c>
      <c r="M1296" s="145" t="n">
        <f aca="false">+G1296*0.095</f>
        <v>1.9</v>
      </c>
      <c r="N1296" s="145" t="n">
        <f aca="false">+L1296-M1296</f>
        <v>840.1</v>
      </c>
      <c r="O1296" s="149" t="n">
        <v>1.04</v>
      </c>
      <c r="P1296" s="145" t="n">
        <f aca="false">+N1296*O1296</f>
        <v>873.704</v>
      </c>
      <c r="Q1296" s="149" t="n">
        <v>16</v>
      </c>
      <c r="R1296" s="149" t="n">
        <f aca="false">+P1296*Q1296</f>
        <v>13979.264</v>
      </c>
      <c r="S1296" s="145" t="n">
        <f aca="false">+P1296*3</f>
        <v>2621.112</v>
      </c>
      <c r="T1296" s="145" t="n">
        <f aca="false">+P1296*2</f>
        <v>1747.408</v>
      </c>
      <c r="U1296" s="6"/>
      <c r="V1296" s="6" t="n">
        <f aca="false">+R1296+S1296+T1296</f>
        <v>18347.784</v>
      </c>
      <c r="W1296" s="20" t="n">
        <f aca="false">V1296-T1296</f>
        <v>16600.376</v>
      </c>
      <c r="X1296" s="43" t="n">
        <f aca="false">V1296-S1296-T1296</f>
        <v>13979.264</v>
      </c>
      <c r="Y1296" s="20" t="s">
        <v>312</v>
      </c>
      <c r="Z1296" s="20" t="s">
        <v>35</v>
      </c>
      <c r="AA1296" s="20" t="s">
        <v>18</v>
      </c>
      <c r="AC1296" s="20"/>
    </row>
    <row r="1297" customFormat="false" ht="15.75" hidden="false" customHeight="true" outlineLevel="0" collapsed="false">
      <c r="A1297" s="37" t="s">
        <v>329</v>
      </c>
      <c r="B1297" s="143" t="s">
        <v>227</v>
      </c>
      <c r="C1297" s="39" t="s">
        <v>914</v>
      </c>
      <c r="D1297" s="20" t="s">
        <v>312</v>
      </c>
      <c r="E1297" s="40" t="n">
        <v>5788821</v>
      </c>
      <c r="F1297" s="40" t="n">
        <v>8741967</v>
      </c>
      <c r="G1297" s="41" t="n">
        <v>15</v>
      </c>
      <c r="H1297" s="145" t="s">
        <v>33</v>
      </c>
      <c r="I1297" s="40"/>
      <c r="J1297" s="40" t="n">
        <v>22</v>
      </c>
      <c r="K1297" s="145" t="n">
        <v>0</v>
      </c>
      <c r="L1297" s="139" t="n">
        <v>637</v>
      </c>
      <c r="M1297" s="145" t="n">
        <f aca="false">+G1297*0.095</f>
        <v>1.425</v>
      </c>
      <c r="N1297" s="145" t="n">
        <f aca="false">+L1297-M1297</f>
        <v>635.575</v>
      </c>
      <c r="O1297" s="149" t="n">
        <v>1.04</v>
      </c>
      <c r="P1297" s="145" t="n">
        <f aca="false">+N1297*O1297</f>
        <v>660.998</v>
      </c>
      <c r="Q1297" s="149" t="n">
        <v>16</v>
      </c>
      <c r="R1297" s="149" t="n">
        <f aca="false">+P1297*Q1297</f>
        <v>10575.968</v>
      </c>
      <c r="S1297" s="145" t="n">
        <f aca="false">+P1297*3</f>
        <v>1982.994</v>
      </c>
      <c r="T1297" s="145" t="n">
        <f aca="false">+P1297*2</f>
        <v>1321.996</v>
      </c>
      <c r="U1297" s="6"/>
      <c r="V1297" s="6" t="n">
        <f aca="false">+R1297+S1297+T1297</f>
        <v>13880.958</v>
      </c>
      <c r="W1297" s="20" t="n">
        <f aca="false">V1297-T1297</f>
        <v>12558.962</v>
      </c>
      <c r="X1297" s="43" t="n">
        <f aca="false">V1297-S1297-T1297</f>
        <v>10575.968</v>
      </c>
      <c r="Y1297" s="20" t="s">
        <v>312</v>
      </c>
      <c r="Z1297" s="20" t="s">
        <v>35</v>
      </c>
      <c r="AA1297" s="20" t="s">
        <v>18</v>
      </c>
      <c r="AC1297" s="20"/>
    </row>
    <row r="1298" customFormat="false" ht="15.75" hidden="false" customHeight="true" outlineLevel="0" collapsed="false">
      <c r="A1298" s="37" t="s">
        <v>329</v>
      </c>
      <c r="B1298" s="143" t="s">
        <v>227</v>
      </c>
      <c r="C1298" s="39" t="s">
        <v>915</v>
      </c>
      <c r="D1298" s="20" t="s">
        <v>312</v>
      </c>
      <c r="E1298" s="40" t="n">
        <v>5788822</v>
      </c>
      <c r="F1298" s="40" t="n">
        <v>8741976</v>
      </c>
      <c r="G1298" s="41" t="n">
        <v>21</v>
      </c>
      <c r="H1298" s="145" t="s">
        <v>33</v>
      </c>
      <c r="I1298" s="40"/>
      <c r="J1298" s="40" t="n">
        <v>22</v>
      </c>
      <c r="K1298" s="145" t="n">
        <v>0</v>
      </c>
      <c r="L1298" s="139" t="n">
        <v>878</v>
      </c>
      <c r="M1298" s="145" t="n">
        <f aca="false">+G1298*0.095</f>
        <v>1.995</v>
      </c>
      <c r="N1298" s="145" t="n">
        <f aca="false">+L1298-M1298</f>
        <v>876.005</v>
      </c>
      <c r="O1298" s="149" t="n">
        <v>1.04</v>
      </c>
      <c r="P1298" s="145" t="n">
        <f aca="false">+N1298*O1298</f>
        <v>911.0452</v>
      </c>
      <c r="Q1298" s="149" t="n">
        <v>16</v>
      </c>
      <c r="R1298" s="149" t="n">
        <f aca="false">+P1298*Q1298</f>
        <v>14576.7232</v>
      </c>
      <c r="S1298" s="145" t="n">
        <f aca="false">+P1298*3</f>
        <v>2733.1356</v>
      </c>
      <c r="T1298" s="145" t="n">
        <f aca="false">+P1298*2</f>
        <v>1822.0904</v>
      </c>
      <c r="U1298" s="6"/>
      <c r="V1298" s="6" t="n">
        <f aca="false">+R1298+S1298+T1298</f>
        <v>19131.9492</v>
      </c>
      <c r="W1298" s="20" t="n">
        <f aca="false">V1298-T1298</f>
        <v>17309.8588</v>
      </c>
      <c r="X1298" s="43" t="n">
        <f aca="false">V1298-S1298-T1298</f>
        <v>14576.7232</v>
      </c>
      <c r="Y1298" s="20" t="s">
        <v>312</v>
      </c>
      <c r="Z1298" s="20" t="s">
        <v>35</v>
      </c>
      <c r="AA1298" s="20" t="s">
        <v>18</v>
      </c>
      <c r="AC1298" s="20"/>
    </row>
    <row r="1299" customFormat="false" ht="15.75" hidden="false" customHeight="true" outlineLevel="0" collapsed="false">
      <c r="A1299" s="37" t="s">
        <v>329</v>
      </c>
      <c r="B1299" s="143" t="s">
        <v>227</v>
      </c>
      <c r="C1299" s="39" t="s">
        <v>916</v>
      </c>
      <c r="D1299" s="20" t="s">
        <v>312</v>
      </c>
      <c r="E1299" s="40" t="n">
        <v>5788823</v>
      </c>
      <c r="F1299" s="40" t="n">
        <v>8741977</v>
      </c>
      <c r="G1299" s="41" t="n">
        <v>3</v>
      </c>
      <c r="H1299" s="145" t="s">
        <v>33</v>
      </c>
      <c r="I1299" s="40"/>
      <c r="J1299" s="40" t="n">
        <v>22</v>
      </c>
      <c r="K1299" s="145" t="n">
        <v>0</v>
      </c>
      <c r="L1299" s="139" t="n">
        <v>126</v>
      </c>
      <c r="M1299" s="145" t="n">
        <f aca="false">+G1299*0.095</f>
        <v>0.285</v>
      </c>
      <c r="N1299" s="145" t="n">
        <f aca="false">+L1299-M1299</f>
        <v>125.715</v>
      </c>
      <c r="O1299" s="149" t="n">
        <v>1.04</v>
      </c>
      <c r="P1299" s="145" t="n">
        <f aca="false">+N1299*O1299</f>
        <v>130.7436</v>
      </c>
      <c r="Q1299" s="149" t="n">
        <v>16</v>
      </c>
      <c r="R1299" s="149" t="n">
        <f aca="false">+P1299*Q1299</f>
        <v>2091.8976</v>
      </c>
      <c r="S1299" s="145" t="n">
        <f aca="false">+P1299*3</f>
        <v>392.2308</v>
      </c>
      <c r="T1299" s="145" t="n">
        <f aca="false">+P1299*2</f>
        <v>261.4872</v>
      </c>
      <c r="U1299" s="6"/>
      <c r="V1299" s="6" t="n">
        <f aca="false">+R1299+S1299+T1299</f>
        <v>2745.6156</v>
      </c>
      <c r="W1299" s="20" t="n">
        <f aca="false">V1299-T1299</f>
        <v>2484.1284</v>
      </c>
      <c r="X1299" s="43" t="n">
        <f aca="false">V1299-S1299-T1299</f>
        <v>2091.8976</v>
      </c>
      <c r="Y1299" s="20" t="s">
        <v>312</v>
      </c>
      <c r="Z1299" s="20" t="s">
        <v>35</v>
      </c>
      <c r="AA1299" s="20" t="s">
        <v>18</v>
      </c>
      <c r="AC1299" s="20"/>
    </row>
    <row r="1300" customFormat="false" ht="15.75" hidden="false" customHeight="true" outlineLevel="0" collapsed="false">
      <c r="A1300" s="37" t="s">
        <v>329</v>
      </c>
      <c r="B1300" s="143" t="s">
        <v>227</v>
      </c>
      <c r="C1300" s="39" t="s">
        <v>917</v>
      </c>
      <c r="D1300" s="20" t="s">
        <v>312</v>
      </c>
      <c r="E1300" s="40" t="n">
        <v>5788824</v>
      </c>
      <c r="F1300" s="40" t="n">
        <v>8741968</v>
      </c>
      <c r="G1300" s="41" t="n">
        <v>16</v>
      </c>
      <c r="H1300" s="145" t="s">
        <v>33</v>
      </c>
      <c r="I1300" s="40"/>
      <c r="J1300" s="40" t="n">
        <v>22</v>
      </c>
      <c r="K1300" s="145" t="n">
        <v>0</v>
      </c>
      <c r="L1300" s="139" t="n">
        <v>686</v>
      </c>
      <c r="M1300" s="145" t="n">
        <f aca="false">+G1300*0.095</f>
        <v>1.52</v>
      </c>
      <c r="N1300" s="145" t="n">
        <f aca="false">+L1300-M1300</f>
        <v>684.48</v>
      </c>
      <c r="O1300" s="149" t="n">
        <v>1.04</v>
      </c>
      <c r="P1300" s="145" t="n">
        <f aca="false">+N1300*O1300</f>
        <v>711.8592</v>
      </c>
      <c r="Q1300" s="149" t="n">
        <v>16</v>
      </c>
      <c r="R1300" s="149" t="n">
        <f aca="false">+P1300*Q1300</f>
        <v>11389.7472</v>
      </c>
      <c r="S1300" s="145" t="n">
        <f aca="false">+P1300*3</f>
        <v>2135.5776</v>
      </c>
      <c r="T1300" s="145" t="n">
        <f aca="false">+P1300*2</f>
        <v>1423.7184</v>
      </c>
      <c r="U1300" s="6"/>
      <c r="V1300" s="6" t="n">
        <f aca="false">+R1300+S1300+T1300</f>
        <v>14949.0432</v>
      </c>
      <c r="W1300" s="20" t="n">
        <f aca="false">V1300-T1300</f>
        <v>13525.3248</v>
      </c>
      <c r="X1300" s="43" t="n">
        <f aca="false">V1300-S1300-T1300</f>
        <v>11389.7472</v>
      </c>
      <c r="Y1300" s="20" t="s">
        <v>312</v>
      </c>
      <c r="Z1300" s="20" t="s">
        <v>35</v>
      </c>
      <c r="AA1300" s="20" t="s">
        <v>18</v>
      </c>
      <c r="AC1300" s="20"/>
    </row>
    <row r="1301" customFormat="false" ht="15.75" hidden="false" customHeight="true" outlineLevel="0" collapsed="false">
      <c r="A1301" s="37" t="s">
        <v>329</v>
      </c>
      <c r="B1301" s="143" t="s">
        <v>227</v>
      </c>
      <c r="C1301" s="39" t="s">
        <v>918</v>
      </c>
      <c r="D1301" s="20" t="s">
        <v>312</v>
      </c>
      <c r="E1301" s="40" t="n">
        <v>5788825</v>
      </c>
      <c r="F1301" s="40" t="n">
        <v>8741969</v>
      </c>
      <c r="G1301" s="41" t="n">
        <v>20</v>
      </c>
      <c r="H1301" s="145" t="s">
        <v>33</v>
      </c>
      <c r="I1301" s="40"/>
      <c r="J1301" s="40" t="n">
        <v>22</v>
      </c>
      <c r="K1301" s="145" t="n">
        <v>0</v>
      </c>
      <c r="L1301" s="139" t="n">
        <v>857</v>
      </c>
      <c r="M1301" s="145" t="n">
        <f aca="false">+G1301*0.095</f>
        <v>1.9</v>
      </c>
      <c r="N1301" s="145" t="n">
        <f aca="false">+L1301-M1301</f>
        <v>855.1</v>
      </c>
      <c r="O1301" s="149" t="n">
        <v>1.04</v>
      </c>
      <c r="P1301" s="145" t="n">
        <f aca="false">+N1301*O1301</f>
        <v>889.304</v>
      </c>
      <c r="Q1301" s="149" t="n">
        <v>16</v>
      </c>
      <c r="R1301" s="149" t="n">
        <f aca="false">+P1301*Q1301</f>
        <v>14228.864</v>
      </c>
      <c r="S1301" s="145" t="n">
        <f aca="false">+P1301*3</f>
        <v>2667.912</v>
      </c>
      <c r="T1301" s="145" t="n">
        <f aca="false">+P1301*2</f>
        <v>1778.608</v>
      </c>
      <c r="U1301" s="6"/>
      <c r="V1301" s="6" t="n">
        <f aca="false">+R1301+S1301+T1301</f>
        <v>18675.384</v>
      </c>
      <c r="W1301" s="20" t="n">
        <f aca="false">V1301-T1301</f>
        <v>16896.776</v>
      </c>
      <c r="X1301" s="43" t="n">
        <f aca="false">V1301-S1301-T1301</f>
        <v>14228.864</v>
      </c>
      <c r="Y1301" s="20" t="s">
        <v>312</v>
      </c>
      <c r="Z1301" s="20" t="s">
        <v>35</v>
      </c>
      <c r="AA1301" s="20" t="s">
        <v>18</v>
      </c>
      <c r="AC1301" s="20"/>
    </row>
    <row r="1302" customFormat="false" ht="15.75" hidden="false" customHeight="true" outlineLevel="0" collapsed="false">
      <c r="A1302" s="37" t="s">
        <v>329</v>
      </c>
      <c r="B1302" s="143" t="s">
        <v>227</v>
      </c>
      <c r="C1302" s="39" t="s">
        <v>919</v>
      </c>
      <c r="D1302" s="20" t="s">
        <v>312</v>
      </c>
      <c r="E1302" s="40" t="n">
        <v>5788826</v>
      </c>
      <c r="F1302" s="40" t="n">
        <v>8741970</v>
      </c>
      <c r="G1302" s="41" t="n">
        <v>20</v>
      </c>
      <c r="H1302" s="145" t="s">
        <v>33</v>
      </c>
      <c r="I1302" s="40"/>
      <c r="J1302" s="40" t="n">
        <v>22</v>
      </c>
      <c r="K1302" s="145" t="n">
        <v>0</v>
      </c>
      <c r="L1302" s="139" t="n">
        <v>876</v>
      </c>
      <c r="M1302" s="145" t="n">
        <f aca="false">+G1302*0.095</f>
        <v>1.9</v>
      </c>
      <c r="N1302" s="145" t="n">
        <f aca="false">+L1302-M1302</f>
        <v>874.1</v>
      </c>
      <c r="O1302" s="149" t="n">
        <v>1.04</v>
      </c>
      <c r="P1302" s="145" t="n">
        <f aca="false">+N1302*O1302</f>
        <v>909.064</v>
      </c>
      <c r="Q1302" s="149" t="n">
        <v>16</v>
      </c>
      <c r="R1302" s="149" t="n">
        <f aca="false">+P1302*Q1302</f>
        <v>14545.024</v>
      </c>
      <c r="S1302" s="145" t="n">
        <f aca="false">+P1302*3</f>
        <v>2727.192</v>
      </c>
      <c r="T1302" s="145" t="n">
        <f aca="false">+P1302*2</f>
        <v>1818.128</v>
      </c>
      <c r="U1302" s="6"/>
      <c r="V1302" s="6" t="n">
        <f aca="false">+R1302+S1302+T1302</f>
        <v>19090.344</v>
      </c>
      <c r="W1302" s="20" t="n">
        <f aca="false">V1302-T1302</f>
        <v>17272.216</v>
      </c>
      <c r="X1302" s="43" t="n">
        <f aca="false">V1302-S1302-T1302</f>
        <v>14545.024</v>
      </c>
      <c r="Y1302" s="20" t="s">
        <v>312</v>
      </c>
      <c r="Z1302" s="20" t="s">
        <v>35</v>
      </c>
      <c r="AA1302" s="20" t="s">
        <v>18</v>
      </c>
      <c r="AC1302" s="20"/>
    </row>
    <row r="1303" customFormat="false" ht="15.75" hidden="false" customHeight="true" outlineLevel="0" collapsed="false">
      <c r="A1303" s="37" t="s">
        <v>329</v>
      </c>
      <c r="B1303" s="143" t="s">
        <v>227</v>
      </c>
      <c r="C1303" s="39" t="s">
        <v>920</v>
      </c>
      <c r="D1303" s="20" t="s">
        <v>312</v>
      </c>
      <c r="E1303" s="40" t="n">
        <v>5788827</v>
      </c>
      <c r="F1303" s="40" t="n">
        <v>8741971</v>
      </c>
      <c r="G1303" s="41" t="n">
        <v>20</v>
      </c>
      <c r="H1303" s="145" t="s">
        <v>33</v>
      </c>
      <c r="I1303" s="40"/>
      <c r="J1303" s="40" t="n">
        <v>22</v>
      </c>
      <c r="K1303" s="145" t="n">
        <v>0</v>
      </c>
      <c r="L1303" s="139" t="n">
        <v>856</v>
      </c>
      <c r="M1303" s="145" t="n">
        <f aca="false">+G1303*0.095</f>
        <v>1.9</v>
      </c>
      <c r="N1303" s="145" t="n">
        <f aca="false">+L1303-M1303</f>
        <v>854.1</v>
      </c>
      <c r="O1303" s="149" t="n">
        <v>1.04</v>
      </c>
      <c r="P1303" s="145" t="n">
        <f aca="false">+N1303*O1303</f>
        <v>888.264</v>
      </c>
      <c r="Q1303" s="149" t="n">
        <v>16</v>
      </c>
      <c r="R1303" s="149" t="n">
        <f aca="false">+P1303*Q1303</f>
        <v>14212.224</v>
      </c>
      <c r="S1303" s="145" t="n">
        <f aca="false">+P1303*3</f>
        <v>2664.792</v>
      </c>
      <c r="T1303" s="145" t="n">
        <f aca="false">+P1303*2</f>
        <v>1776.528</v>
      </c>
      <c r="U1303" s="6"/>
      <c r="V1303" s="6" t="n">
        <f aca="false">+R1303+S1303+T1303</f>
        <v>18653.544</v>
      </c>
      <c r="W1303" s="20" t="n">
        <f aca="false">V1303-T1303</f>
        <v>16877.016</v>
      </c>
      <c r="X1303" s="43" t="n">
        <f aca="false">V1303-S1303-T1303</f>
        <v>14212.224</v>
      </c>
      <c r="Y1303" s="20" t="s">
        <v>312</v>
      </c>
      <c r="Z1303" s="20" t="s">
        <v>35</v>
      </c>
      <c r="AA1303" s="20" t="s">
        <v>18</v>
      </c>
      <c r="AC1303" s="20"/>
    </row>
    <row r="1304" customFormat="false" ht="15.75" hidden="false" customHeight="true" outlineLevel="0" collapsed="false">
      <c r="A1304" s="37" t="s">
        <v>329</v>
      </c>
      <c r="B1304" s="143" t="s">
        <v>227</v>
      </c>
      <c r="C1304" s="39" t="s">
        <v>921</v>
      </c>
      <c r="D1304" s="20" t="s">
        <v>312</v>
      </c>
      <c r="E1304" s="40" t="n">
        <v>5788828</v>
      </c>
      <c r="F1304" s="40" t="n">
        <v>8741972</v>
      </c>
      <c r="G1304" s="41" t="n">
        <v>20</v>
      </c>
      <c r="H1304" s="145" t="s">
        <v>33</v>
      </c>
      <c r="I1304" s="40"/>
      <c r="J1304" s="40" t="n">
        <v>22</v>
      </c>
      <c r="K1304" s="145" t="n">
        <v>0</v>
      </c>
      <c r="L1304" s="139" t="n">
        <v>847</v>
      </c>
      <c r="M1304" s="145" t="n">
        <f aca="false">+G1304*0.095</f>
        <v>1.9</v>
      </c>
      <c r="N1304" s="145" t="n">
        <f aca="false">+L1304-M1304</f>
        <v>845.1</v>
      </c>
      <c r="O1304" s="149" t="n">
        <v>1.04</v>
      </c>
      <c r="P1304" s="145" t="n">
        <f aca="false">+N1304*O1304</f>
        <v>878.904</v>
      </c>
      <c r="Q1304" s="149" t="n">
        <v>16</v>
      </c>
      <c r="R1304" s="149" t="n">
        <f aca="false">+P1304*Q1304</f>
        <v>14062.464</v>
      </c>
      <c r="S1304" s="145" t="n">
        <f aca="false">+P1304*3</f>
        <v>2636.712</v>
      </c>
      <c r="T1304" s="145" t="n">
        <f aca="false">+P1304*2</f>
        <v>1757.808</v>
      </c>
      <c r="U1304" s="6"/>
      <c r="V1304" s="6" t="n">
        <f aca="false">+R1304+S1304+T1304</f>
        <v>18456.984</v>
      </c>
      <c r="W1304" s="20" t="n">
        <f aca="false">V1304-T1304</f>
        <v>16699.176</v>
      </c>
      <c r="X1304" s="43" t="n">
        <f aca="false">V1304-S1304-T1304</f>
        <v>14062.464</v>
      </c>
      <c r="Y1304" s="20" t="s">
        <v>312</v>
      </c>
      <c r="Z1304" s="20" t="s">
        <v>35</v>
      </c>
      <c r="AA1304" s="20" t="s">
        <v>18</v>
      </c>
      <c r="AC1304" s="20"/>
    </row>
    <row r="1305" customFormat="false" ht="15.75" hidden="false" customHeight="true" outlineLevel="0" collapsed="false">
      <c r="A1305" s="37" t="s">
        <v>329</v>
      </c>
      <c r="B1305" s="143" t="s">
        <v>227</v>
      </c>
      <c r="C1305" s="39" t="s">
        <v>922</v>
      </c>
      <c r="D1305" s="20" t="s">
        <v>312</v>
      </c>
      <c r="E1305" s="40" t="n">
        <v>5788829</v>
      </c>
      <c r="F1305" s="40" t="n">
        <v>8741973</v>
      </c>
      <c r="G1305" s="41" t="n">
        <v>20</v>
      </c>
      <c r="H1305" s="145" t="s">
        <v>33</v>
      </c>
      <c r="I1305" s="40"/>
      <c r="J1305" s="40" t="n">
        <v>22</v>
      </c>
      <c r="K1305" s="145" t="n">
        <v>0</v>
      </c>
      <c r="L1305" s="139" t="n">
        <v>831</v>
      </c>
      <c r="M1305" s="145" t="n">
        <f aca="false">+G1305*0.095</f>
        <v>1.9</v>
      </c>
      <c r="N1305" s="145" t="n">
        <f aca="false">+L1305-M1305</f>
        <v>829.1</v>
      </c>
      <c r="O1305" s="149" t="n">
        <v>1.04</v>
      </c>
      <c r="P1305" s="145" t="n">
        <f aca="false">+N1305*O1305</f>
        <v>862.264</v>
      </c>
      <c r="Q1305" s="149" t="n">
        <v>16</v>
      </c>
      <c r="R1305" s="149" t="n">
        <f aca="false">+P1305*Q1305</f>
        <v>13796.224</v>
      </c>
      <c r="S1305" s="145" t="n">
        <f aca="false">+P1305*3</f>
        <v>2586.792</v>
      </c>
      <c r="T1305" s="145" t="n">
        <f aca="false">+P1305*2</f>
        <v>1724.528</v>
      </c>
      <c r="U1305" s="6"/>
      <c r="V1305" s="6" t="n">
        <f aca="false">+R1305+S1305+T1305</f>
        <v>18107.544</v>
      </c>
      <c r="W1305" s="20" t="n">
        <f aca="false">V1305-T1305</f>
        <v>16383.016</v>
      </c>
      <c r="X1305" s="43" t="n">
        <f aca="false">V1305-S1305-T1305</f>
        <v>13796.224</v>
      </c>
      <c r="Y1305" s="20" t="s">
        <v>312</v>
      </c>
      <c r="Z1305" s="20" t="s">
        <v>35</v>
      </c>
      <c r="AA1305" s="20" t="s">
        <v>18</v>
      </c>
      <c r="AC1305" s="20"/>
    </row>
    <row r="1306" customFormat="false" ht="15.75" hidden="false" customHeight="true" outlineLevel="0" collapsed="false">
      <c r="A1306" s="37" t="s">
        <v>329</v>
      </c>
      <c r="B1306" s="143" t="s">
        <v>227</v>
      </c>
      <c r="C1306" s="39" t="s">
        <v>923</v>
      </c>
      <c r="D1306" s="20" t="s">
        <v>312</v>
      </c>
      <c r="E1306" s="40" t="n">
        <v>5788830</v>
      </c>
      <c r="F1306" s="40" t="n">
        <v>8741974</v>
      </c>
      <c r="G1306" s="41" t="n">
        <v>20</v>
      </c>
      <c r="H1306" s="145" t="s">
        <v>33</v>
      </c>
      <c r="I1306" s="40"/>
      <c r="J1306" s="40" t="n">
        <v>22</v>
      </c>
      <c r="K1306" s="145" t="n">
        <v>0</v>
      </c>
      <c r="L1306" s="139" t="n">
        <v>826</v>
      </c>
      <c r="M1306" s="145" t="n">
        <f aca="false">+G1306*0.095</f>
        <v>1.9</v>
      </c>
      <c r="N1306" s="145" t="n">
        <f aca="false">+L1306-M1306</f>
        <v>824.1</v>
      </c>
      <c r="O1306" s="149" t="n">
        <v>1.04</v>
      </c>
      <c r="P1306" s="145" t="n">
        <f aca="false">+N1306*O1306</f>
        <v>857.064</v>
      </c>
      <c r="Q1306" s="149" t="n">
        <v>16</v>
      </c>
      <c r="R1306" s="149" t="n">
        <f aca="false">+P1306*Q1306</f>
        <v>13713.024</v>
      </c>
      <c r="S1306" s="145" t="n">
        <f aca="false">+P1306*3</f>
        <v>2571.192</v>
      </c>
      <c r="T1306" s="145" t="n">
        <f aca="false">+P1306*2</f>
        <v>1714.128</v>
      </c>
      <c r="U1306" s="6"/>
      <c r="V1306" s="6" t="n">
        <f aca="false">+R1306+S1306+T1306</f>
        <v>17998.344</v>
      </c>
      <c r="W1306" s="20" t="n">
        <f aca="false">V1306-T1306</f>
        <v>16284.216</v>
      </c>
      <c r="X1306" s="43" t="n">
        <f aca="false">V1306-S1306-T1306</f>
        <v>13713.024</v>
      </c>
      <c r="Y1306" s="20" t="s">
        <v>312</v>
      </c>
      <c r="Z1306" s="20" t="s">
        <v>35</v>
      </c>
      <c r="AA1306" s="20" t="s">
        <v>18</v>
      </c>
      <c r="AC1306" s="20"/>
    </row>
    <row r="1307" customFormat="false" ht="15.75" hidden="false" customHeight="true" outlineLevel="0" collapsed="false">
      <c r="A1307" s="37" t="s">
        <v>329</v>
      </c>
      <c r="B1307" s="143" t="s">
        <v>227</v>
      </c>
      <c r="C1307" s="39" t="s">
        <v>924</v>
      </c>
      <c r="D1307" s="20" t="s">
        <v>312</v>
      </c>
      <c r="E1307" s="40" t="n">
        <v>5788831</v>
      </c>
      <c r="F1307" s="40" t="n">
        <v>8741975</v>
      </c>
      <c r="G1307" s="41" t="n">
        <v>18</v>
      </c>
      <c r="H1307" s="145" t="s">
        <v>33</v>
      </c>
      <c r="I1307" s="40"/>
      <c r="J1307" s="40" t="n">
        <v>22</v>
      </c>
      <c r="K1307" s="145" t="n">
        <v>0</v>
      </c>
      <c r="L1307" s="139" t="n">
        <v>819</v>
      </c>
      <c r="M1307" s="145" t="n">
        <f aca="false">+G1307*0.095</f>
        <v>1.71</v>
      </c>
      <c r="N1307" s="145" t="n">
        <f aca="false">+L1307-M1307</f>
        <v>817.29</v>
      </c>
      <c r="O1307" s="149" t="n">
        <v>1.04</v>
      </c>
      <c r="P1307" s="145" t="n">
        <f aca="false">+N1307*O1307</f>
        <v>849.9816</v>
      </c>
      <c r="Q1307" s="149" t="n">
        <v>16</v>
      </c>
      <c r="R1307" s="149" t="n">
        <f aca="false">+P1307*Q1307</f>
        <v>13599.7056</v>
      </c>
      <c r="S1307" s="145" t="n">
        <f aca="false">+P1307*3</f>
        <v>2549.9448</v>
      </c>
      <c r="T1307" s="145" t="n">
        <f aca="false">+P1307*2</f>
        <v>1699.9632</v>
      </c>
      <c r="U1307" s="6"/>
      <c r="V1307" s="6" t="n">
        <f aca="false">+R1307+S1307+T1307</f>
        <v>17849.6136</v>
      </c>
      <c r="W1307" s="20" t="n">
        <f aca="false">V1307-T1307</f>
        <v>16149.6504</v>
      </c>
      <c r="X1307" s="43" t="n">
        <f aca="false">V1307-S1307-T1307</f>
        <v>13599.7056</v>
      </c>
      <c r="Y1307" s="20" t="s">
        <v>312</v>
      </c>
      <c r="Z1307" s="20" t="s">
        <v>35</v>
      </c>
      <c r="AA1307" s="20" t="s">
        <v>18</v>
      </c>
      <c r="AC1307" s="20"/>
    </row>
    <row r="1308" customFormat="false" ht="15.75" hidden="false" customHeight="true" outlineLevel="0" collapsed="false">
      <c r="A1308" s="37" t="s">
        <v>45</v>
      </c>
      <c r="B1308" s="143" t="s">
        <v>225</v>
      </c>
      <c r="C1308" s="39" t="s">
        <v>925</v>
      </c>
      <c r="D1308" s="20" t="s">
        <v>47</v>
      </c>
      <c r="E1308" s="40" t="n">
        <v>5092805</v>
      </c>
      <c r="F1308" s="40" t="n">
        <v>9984185</v>
      </c>
      <c r="G1308" s="41" t="n">
        <v>43</v>
      </c>
      <c r="H1308" s="145" t="s">
        <v>33</v>
      </c>
      <c r="I1308" s="40"/>
      <c r="J1308" s="40" t="n">
        <v>22</v>
      </c>
      <c r="K1308" s="145" t="n">
        <v>0</v>
      </c>
      <c r="L1308" s="139" t="n">
        <v>2161</v>
      </c>
      <c r="M1308" s="145" t="n">
        <f aca="false">+G1308*0.095</f>
        <v>4.085</v>
      </c>
      <c r="N1308" s="145" t="n">
        <f aca="false">+L1308-M1308</f>
        <v>2156.915</v>
      </c>
      <c r="O1308" s="149" t="n">
        <v>1.04</v>
      </c>
      <c r="P1308" s="145" t="n">
        <f aca="false">+N1308*O1308</f>
        <v>2243.1916</v>
      </c>
      <c r="Q1308" s="149" t="n">
        <v>16</v>
      </c>
      <c r="R1308" s="149" t="n">
        <f aca="false">+P1308*Q1308</f>
        <v>35891.0656</v>
      </c>
      <c r="S1308" s="145" t="n">
        <f aca="false">+P1308*3</f>
        <v>6729.5748</v>
      </c>
      <c r="T1308" s="145"/>
      <c r="U1308" s="6"/>
      <c r="V1308" s="6" t="n">
        <f aca="false">+R1308+S1308+T1308</f>
        <v>42620.6404</v>
      </c>
      <c r="W1308" s="20" t="n">
        <f aca="false">V1308-T1308</f>
        <v>42620.6404</v>
      </c>
      <c r="X1308" s="43" t="n">
        <f aca="false">V1308-S1308-T1308</f>
        <v>35891.0656</v>
      </c>
      <c r="Y1308" s="20" t="s">
        <v>103</v>
      </c>
      <c r="Z1308" s="2" t="s">
        <v>49</v>
      </c>
      <c r="AA1308" s="20" t="s">
        <v>18</v>
      </c>
      <c r="AC1308" s="20"/>
    </row>
    <row r="1309" customFormat="false" ht="15.75" hidden="false" customHeight="true" outlineLevel="0" collapsed="false">
      <c r="A1309" s="37" t="s">
        <v>45</v>
      </c>
      <c r="B1309" s="143" t="s">
        <v>225</v>
      </c>
      <c r="C1309" s="39" t="s">
        <v>52</v>
      </c>
      <c r="D1309" s="20" t="s">
        <v>47</v>
      </c>
      <c r="E1309" s="40" t="n">
        <v>5092806</v>
      </c>
      <c r="F1309" s="40" t="n">
        <v>9984186</v>
      </c>
      <c r="G1309" s="41" t="n">
        <v>36</v>
      </c>
      <c r="H1309" s="145" t="s">
        <v>33</v>
      </c>
      <c r="I1309" s="40"/>
      <c r="J1309" s="40" t="n">
        <v>22</v>
      </c>
      <c r="K1309" s="145" t="n">
        <v>0</v>
      </c>
      <c r="L1309" s="139" t="n">
        <v>1840</v>
      </c>
      <c r="M1309" s="145" t="n">
        <f aca="false">+G1309*0.095</f>
        <v>3.42</v>
      </c>
      <c r="N1309" s="145" t="n">
        <f aca="false">+L1309-M1309</f>
        <v>1836.58</v>
      </c>
      <c r="O1309" s="149" t="n">
        <v>1.04</v>
      </c>
      <c r="P1309" s="145" t="n">
        <f aca="false">+N1309*O1309</f>
        <v>1910.0432</v>
      </c>
      <c r="Q1309" s="149" t="n">
        <v>16</v>
      </c>
      <c r="R1309" s="149" t="n">
        <f aca="false">+P1309*Q1309</f>
        <v>30560.6912</v>
      </c>
      <c r="S1309" s="145" t="n">
        <f aca="false">+P1309*3</f>
        <v>5730.1296</v>
      </c>
      <c r="T1309" s="145"/>
      <c r="U1309" s="6"/>
      <c r="V1309" s="6" t="n">
        <f aca="false">+R1309+S1309+T1309</f>
        <v>36290.8208</v>
      </c>
      <c r="W1309" s="20" t="n">
        <f aca="false">V1309-T1309</f>
        <v>36290.8208</v>
      </c>
      <c r="X1309" s="43" t="n">
        <f aca="false">V1309-S1309-T1309</f>
        <v>30560.6912</v>
      </c>
      <c r="Y1309" s="20" t="s">
        <v>103</v>
      </c>
      <c r="Z1309" s="2" t="s">
        <v>49</v>
      </c>
      <c r="AA1309" s="20" t="s">
        <v>18</v>
      </c>
      <c r="AC1309" s="20"/>
    </row>
    <row r="1310" customFormat="false" ht="15.75" hidden="false" customHeight="true" outlineLevel="0" collapsed="false">
      <c r="A1310" s="37" t="s">
        <v>45</v>
      </c>
      <c r="B1310" s="143" t="s">
        <v>225</v>
      </c>
      <c r="C1310" s="39" t="s">
        <v>926</v>
      </c>
      <c r="D1310" s="20" t="s">
        <v>47</v>
      </c>
      <c r="E1310" s="40" t="n">
        <v>5092807</v>
      </c>
      <c r="F1310" s="40" t="n">
        <v>9984187</v>
      </c>
      <c r="G1310" s="41" t="n">
        <v>17</v>
      </c>
      <c r="H1310" s="145" t="s">
        <v>33</v>
      </c>
      <c r="I1310" s="40"/>
      <c r="J1310" s="40" t="n">
        <v>22.5</v>
      </c>
      <c r="K1310" s="145" t="n">
        <v>0</v>
      </c>
      <c r="L1310" s="139" t="n">
        <v>856</v>
      </c>
      <c r="M1310" s="145" t="n">
        <f aca="false">+G1310*0.095</f>
        <v>1.615</v>
      </c>
      <c r="N1310" s="145" t="n">
        <f aca="false">+L1310-M1310</f>
        <v>854.385</v>
      </c>
      <c r="O1310" s="149" t="n">
        <v>1.033</v>
      </c>
      <c r="P1310" s="145" t="n">
        <f aca="false">+N1310*O1310</f>
        <v>882.579705</v>
      </c>
      <c r="Q1310" s="149" t="n">
        <v>16</v>
      </c>
      <c r="R1310" s="149" t="n">
        <f aca="false">+P1310*Q1310</f>
        <v>14121.27528</v>
      </c>
      <c r="S1310" s="145" t="n">
        <f aca="false">+P1310*3</f>
        <v>2647.739115</v>
      </c>
      <c r="T1310" s="145"/>
      <c r="U1310" s="6"/>
      <c r="V1310" s="6" t="n">
        <f aca="false">+R1310+S1310+T1310</f>
        <v>16769.014395</v>
      </c>
      <c r="W1310" s="20" t="n">
        <f aca="false">V1310-T1310</f>
        <v>16769.014395</v>
      </c>
      <c r="X1310" s="43" t="n">
        <f aca="false">V1310-S1310-T1310</f>
        <v>14121.27528</v>
      </c>
      <c r="Y1310" s="20" t="s">
        <v>103</v>
      </c>
      <c r="Z1310" s="2" t="s">
        <v>49</v>
      </c>
      <c r="AA1310" s="20" t="s">
        <v>18</v>
      </c>
      <c r="AC1310" s="20"/>
    </row>
    <row r="1311" customFormat="false" ht="15.75" hidden="false" customHeight="true" outlineLevel="0" collapsed="false">
      <c r="A1311" s="37" t="s">
        <v>45</v>
      </c>
      <c r="B1311" s="143" t="s">
        <v>225</v>
      </c>
      <c r="C1311" s="39" t="s">
        <v>52</v>
      </c>
      <c r="D1311" s="20" t="s">
        <v>47</v>
      </c>
      <c r="E1311" s="40" t="n">
        <v>5092808</v>
      </c>
      <c r="F1311" s="40" t="n">
        <v>9984188</v>
      </c>
      <c r="G1311" s="41" t="n">
        <v>23</v>
      </c>
      <c r="H1311" s="145" t="s">
        <v>33</v>
      </c>
      <c r="I1311" s="40"/>
      <c r="J1311" s="40" t="n">
        <v>22</v>
      </c>
      <c r="K1311" s="145" t="n">
        <v>0</v>
      </c>
      <c r="L1311" s="139" t="n">
        <v>1229</v>
      </c>
      <c r="M1311" s="145" t="n">
        <f aca="false">+G1311*0.095</f>
        <v>2.185</v>
      </c>
      <c r="N1311" s="145" t="n">
        <f aca="false">+L1311-M1311</f>
        <v>1226.815</v>
      </c>
      <c r="O1311" s="149" t="n">
        <v>1.04</v>
      </c>
      <c r="P1311" s="145" t="n">
        <f aca="false">+N1311*O1311</f>
        <v>1275.8876</v>
      </c>
      <c r="Q1311" s="149" t="n">
        <v>16</v>
      </c>
      <c r="R1311" s="149" t="n">
        <f aca="false">+P1311*Q1311</f>
        <v>20414.2016</v>
      </c>
      <c r="S1311" s="145" t="n">
        <f aca="false">+P1311*3</f>
        <v>3827.6628</v>
      </c>
      <c r="T1311" s="145"/>
      <c r="U1311" s="6"/>
      <c r="V1311" s="6" t="n">
        <f aca="false">+R1311+S1311+T1311</f>
        <v>24241.8644</v>
      </c>
      <c r="W1311" s="20" t="n">
        <f aca="false">V1311-T1311</f>
        <v>24241.8644</v>
      </c>
      <c r="X1311" s="43" t="n">
        <f aca="false">V1311-S1311-T1311</f>
        <v>20414.2016</v>
      </c>
      <c r="Y1311" s="20" t="s">
        <v>103</v>
      </c>
      <c r="Z1311" s="2" t="s">
        <v>49</v>
      </c>
      <c r="AA1311" s="20" t="s">
        <v>18</v>
      </c>
      <c r="AC1311" s="20"/>
    </row>
    <row r="1312" customFormat="false" ht="15.75" hidden="false" customHeight="true" outlineLevel="0" collapsed="false">
      <c r="A1312" s="37" t="s">
        <v>45</v>
      </c>
      <c r="B1312" s="143" t="s">
        <v>225</v>
      </c>
      <c r="C1312" s="39" t="s">
        <v>54</v>
      </c>
      <c r="D1312" s="20" t="s">
        <v>47</v>
      </c>
      <c r="E1312" s="40" t="n">
        <v>5092809</v>
      </c>
      <c r="F1312" s="40" t="n">
        <v>9984189</v>
      </c>
      <c r="G1312" s="41" t="n">
        <v>12</v>
      </c>
      <c r="H1312" s="145" t="s">
        <v>33</v>
      </c>
      <c r="I1312" s="40"/>
      <c r="J1312" s="40" t="n">
        <v>22</v>
      </c>
      <c r="K1312" s="145" t="n">
        <v>0</v>
      </c>
      <c r="L1312" s="139" t="n">
        <v>624</v>
      </c>
      <c r="M1312" s="145" t="n">
        <f aca="false">+G1312*0.095</f>
        <v>1.14</v>
      </c>
      <c r="N1312" s="145" t="n">
        <f aca="false">+L1312-M1312</f>
        <v>622.86</v>
      </c>
      <c r="O1312" s="149" t="n">
        <v>1.04</v>
      </c>
      <c r="P1312" s="145" t="n">
        <f aca="false">+N1312*O1312</f>
        <v>647.7744</v>
      </c>
      <c r="Q1312" s="149" t="n">
        <v>16</v>
      </c>
      <c r="R1312" s="149" t="n">
        <f aca="false">+P1312*Q1312</f>
        <v>10364.3904</v>
      </c>
      <c r="S1312" s="145" t="n">
        <f aca="false">+P1312*3</f>
        <v>1943.3232</v>
      </c>
      <c r="T1312" s="145"/>
      <c r="U1312" s="6"/>
      <c r="V1312" s="6" t="n">
        <f aca="false">+R1312+S1312+T1312</f>
        <v>12307.7136</v>
      </c>
      <c r="W1312" s="20" t="n">
        <f aca="false">V1312-T1312</f>
        <v>12307.7136</v>
      </c>
      <c r="X1312" s="43" t="n">
        <f aca="false">V1312-S1312-T1312</f>
        <v>10364.3904</v>
      </c>
      <c r="Y1312" s="20" t="s">
        <v>103</v>
      </c>
      <c r="Z1312" s="2" t="s">
        <v>49</v>
      </c>
      <c r="AA1312" s="20" t="s">
        <v>18</v>
      </c>
      <c r="AC1312" s="20"/>
    </row>
    <row r="1313" customFormat="false" ht="15.75" hidden="false" customHeight="true" outlineLevel="0" collapsed="false">
      <c r="A1313" s="37" t="s">
        <v>45</v>
      </c>
      <c r="B1313" s="143" t="s">
        <v>225</v>
      </c>
      <c r="C1313" s="39" t="s">
        <v>927</v>
      </c>
      <c r="D1313" s="20" t="s">
        <v>47</v>
      </c>
      <c r="E1313" s="40" t="n">
        <v>5092810</v>
      </c>
      <c r="F1313" s="40" t="n">
        <v>9984190</v>
      </c>
      <c r="G1313" s="41" t="n">
        <v>8</v>
      </c>
      <c r="H1313" s="145" t="s">
        <v>33</v>
      </c>
      <c r="I1313" s="40"/>
      <c r="J1313" s="40" t="n">
        <v>22.4</v>
      </c>
      <c r="K1313" s="145" t="n">
        <v>0</v>
      </c>
      <c r="L1313" s="139" t="n">
        <v>349</v>
      </c>
      <c r="M1313" s="145" t="n">
        <f aca="false">+G1313*0.095</f>
        <v>0.76</v>
      </c>
      <c r="N1313" s="145" t="n">
        <f aca="false">+L1313-M1313</f>
        <v>348.24</v>
      </c>
      <c r="O1313" s="149" t="n">
        <v>1.034</v>
      </c>
      <c r="P1313" s="145" t="n">
        <f aca="false">+N1313*O1313</f>
        <v>360.08016</v>
      </c>
      <c r="Q1313" s="149" t="n">
        <v>16</v>
      </c>
      <c r="R1313" s="149" t="n">
        <f aca="false">+P1313*Q1313</f>
        <v>5761.28256</v>
      </c>
      <c r="S1313" s="145" t="n">
        <f aca="false">+P1313*3</f>
        <v>1080.24048</v>
      </c>
      <c r="T1313" s="145"/>
      <c r="U1313" s="6"/>
      <c r="V1313" s="6" t="n">
        <f aca="false">+R1313+S1313+T1313</f>
        <v>6841.52304</v>
      </c>
      <c r="W1313" s="20" t="n">
        <f aca="false">V1313-T1313</f>
        <v>6841.52304</v>
      </c>
      <c r="X1313" s="43" t="n">
        <f aca="false">V1313-S1313-T1313</f>
        <v>5761.28256</v>
      </c>
      <c r="Y1313" s="20" t="s">
        <v>103</v>
      </c>
      <c r="Z1313" s="2" t="s">
        <v>49</v>
      </c>
      <c r="AA1313" s="20" t="s">
        <v>18</v>
      </c>
      <c r="AC1313" s="20"/>
    </row>
    <row r="1314" customFormat="false" ht="15.75" hidden="false" customHeight="true" outlineLevel="0" collapsed="false">
      <c r="A1314" s="37" t="s">
        <v>45</v>
      </c>
      <c r="B1314" s="143" t="s">
        <v>225</v>
      </c>
      <c r="C1314" s="39" t="s">
        <v>928</v>
      </c>
      <c r="D1314" s="20" t="s">
        <v>47</v>
      </c>
      <c r="E1314" s="40" t="n">
        <v>5092811</v>
      </c>
      <c r="F1314" s="40" t="n">
        <v>9984191</v>
      </c>
      <c r="G1314" s="41" t="n">
        <v>26</v>
      </c>
      <c r="H1314" s="145" t="s">
        <v>33</v>
      </c>
      <c r="I1314" s="40"/>
      <c r="J1314" s="40" t="n">
        <v>22</v>
      </c>
      <c r="K1314" s="145" t="n">
        <v>0</v>
      </c>
      <c r="L1314" s="139" t="n">
        <v>1389</v>
      </c>
      <c r="M1314" s="145" t="n">
        <f aca="false">+G1314*0.095</f>
        <v>2.47</v>
      </c>
      <c r="N1314" s="145" t="n">
        <f aca="false">+L1314-M1314</f>
        <v>1386.53</v>
      </c>
      <c r="O1314" s="149" t="n">
        <v>1.04</v>
      </c>
      <c r="P1314" s="145" t="n">
        <f aca="false">+N1314*O1314</f>
        <v>1441.9912</v>
      </c>
      <c r="Q1314" s="149" t="n">
        <v>16</v>
      </c>
      <c r="R1314" s="149" t="n">
        <f aca="false">+P1314*Q1314</f>
        <v>23071.8592</v>
      </c>
      <c r="S1314" s="145" t="n">
        <f aca="false">+P1314*3</f>
        <v>4325.9736</v>
      </c>
      <c r="T1314" s="145"/>
      <c r="U1314" s="6"/>
      <c r="V1314" s="6" t="n">
        <f aca="false">+R1314+S1314+T1314</f>
        <v>27397.8328</v>
      </c>
      <c r="W1314" s="20" t="n">
        <f aca="false">V1314-T1314</f>
        <v>27397.8328</v>
      </c>
      <c r="X1314" s="43" t="n">
        <f aca="false">V1314-S1314-T1314</f>
        <v>23071.8592</v>
      </c>
      <c r="Y1314" s="20" t="s">
        <v>103</v>
      </c>
      <c r="Z1314" s="2" t="s">
        <v>49</v>
      </c>
      <c r="AA1314" s="20" t="s">
        <v>18</v>
      </c>
      <c r="AC1314" s="20"/>
    </row>
    <row r="1315" customFormat="false" ht="15.75" hidden="false" customHeight="true" outlineLevel="0" collapsed="false">
      <c r="A1315" s="37" t="s">
        <v>45</v>
      </c>
      <c r="B1315" s="143" t="s">
        <v>225</v>
      </c>
      <c r="C1315" s="39" t="s">
        <v>929</v>
      </c>
      <c r="D1315" s="20" t="s">
        <v>47</v>
      </c>
      <c r="E1315" s="40" t="n">
        <v>5092812</v>
      </c>
      <c r="F1315" s="40" t="n">
        <v>9984192</v>
      </c>
      <c r="G1315" s="41" t="n">
        <v>3</v>
      </c>
      <c r="H1315" s="145" t="s">
        <v>33</v>
      </c>
      <c r="I1315" s="40"/>
      <c r="J1315" s="40" t="n">
        <v>22</v>
      </c>
      <c r="K1315" s="145" t="n">
        <v>0</v>
      </c>
      <c r="L1315" s="139" t="n">
        <v>148</v>
      </c>
      <c r="M1315" s="145" t="n">
        <f aca="false">+G1315*0.095</f>
        <v>0.285</v>
      </c>
      <c r="N1315" s="145" t="n">
        <f aca="false">+L1315-M1315</f>
        <v>147.715</v>
      </c>
      <c r="O1315" s="149" t="n">
        <v>1.04</v>
      </c>
      <c r="P1315" s="145" t="n">
        <f aca="false">+N1315*O1315</f>
        <v>153.6236</v>
      </c>
      <c r="Q1315" s="149" t="n">
        <v>16</v>
      </c>
      <c r="R1315" s="149" t="n">
        <f aca="false">+P1315*Q1315</f>
        <v>2457.9776</v>
      </c>
      <c r="S1315" s="145" t="n">
        <f aca="false">+P1315*3</f>
        <v>460.8708</v>
      </c>
      <c r="T1315" s="145"/>
      <c r="U1315" s="6"/>
      <c r="V1315" s="6" t="n">
        <f aca="false">+R1315+S1315+T1315</f>
        <v>2918.8484</v>
      </c>
      <c r="W1315" s="20" t="n">
        <f aca="false">V1315-T1315</f>
        <v>2918.8484</v>
      </c>
      <c r="X1315" s="43" t="n">
        <f aca="false">V1315-S1315-T1315</f>
        <v>2457.9776</v>
      </c>
      <c r="Y1315" s="20" t="s">
        <v>103</v>
      </c>
      <c r="Z1315" s="2" t="s">
        <v>49</v>
      </c>
      <c r="AA1315" s="20" t="s">
        <v>18</v>
      </c>
      <c r="AC1315" s="20"/>
    </row>
    <row r="1316" customFormat="false" ht="15.75" hidden="false" customHeight="true" outlineLevel="0" collapsed="false">
      <c r="A1316" s="37" t="s">
        <v>45</v>
      </c>
      <c r="B1316" s="143" t="s">
        <v>225</v>
      </c>
      <c r="C1316" s="39" t="s">
        <v>52</v>
      </c>
      <c r="D1316" s="20" t="s">
        <v>47</v>
      </c>
      <c r="E1316" s="40" t="n">
        <v>5092813</v>
      </c>
      <c r="F1316" s="40" t="n">
        <v>9984193</v>
      </c>
      <c r="G1316" s="41" t="n">
        <v>21</v>
      </c>
      <c r="H1316" s="145" t="s">
        <v>33</v>
      </c>
      <c r="I1316" s="40"/>
      <c r="J1316" s="40" t="n">
        <v>22</v>
      </c>
      <c r="K1316" s="145" t="n">
        <v>0</v>
      </c>
      <c r="L1316" s="139" t="n">
        <v>1094</v>
      </c>
      <c r="M1316" s="145" t="n">
        <f aca="false">+G1316*0.095</f>
        <v>1.995</v>
      </c>
      <c r="N1316" s="145" t="n">
        <f aca="false">+L1316-M1316</f>
        <v>1092.005</v>
      </c>
      <c r="O1316" s="149" t="n">
        <v>1.04</v>
      </c>
      <c r="P1316" s="145" t="n">
        <f aca="false">+N1316*O1316</f>
        <v>1135.6852</v>
      </c>
      <c r="Q1316" s="149" t="n">
        <v>16</v>
      </c>
      <c r="R1316" s="149" t="n">
        <f aca="false">+P1316*Q1316</f>
        <v>18170.9632</v>
      </c>
      <c r="S1316" s="145" t="n">
        <f aca="false">+P1316*3</f>
        <v>3407.0556</v>
      </c>
      <c r="T1316" s="145"/>
      <c r="U1316" s="6"/>
      <c r="V1316" s="6" t="n">
        <f aca="false">+R1316+S1316+T1316</f>
        <v>21578.0188</v>
      </c>
      <c r="W1316" s="20" t="n">
        <f aca="false">V1316-T1316</f>
        <v>21578.0188</v>
      </c>
      <c r="X1316" s="43" t="n">
        <f aca="false">V1316-S1316-T1316</f>
        <v>18170.9632</v>
      </c>
      <c r="Y1316" s="20" t="s">
        <v>103</v>
      </c>
      <c r="Z1316" s="2" t="s">
        <v>49</v>
      </c>
      <c r="AA1316" s="20" t="s">
        <v>18</v>
      </c>
      <c r="AC1316" s="20"/>
    </row>
    <row r="1317" customFormat="false" ht="15.75" hidden="false" customHeight="true" outlineLevel="0" collapsed="false">
      <c r="A1317" s="37" t="s">
        <v>45</v>
      </c>
      <c r="B1317" s="143" t="s">
        <v>225</v>
      </c>
      <c r="C1317" s="39" t="s">
        <v>54</v>
      </c>
      <c r="D1317" s="20" t="s">
        <v>47</v>
      </c>
      <c r="E1317" s="40" t="n">
        <v>5092814</v>
      </c>
      <c r="F1317" s="40" t="n">
        <v>9984194</v>
      </c>
      <c r="G1317" s="41" t="n">
        <v>4</v>
      </c>
      <c r="H1317" s="145" t="s">
        <v>33</v>
      </c>
      <c r="I1317" s="40"/>
      <c r="J1317" s="40" t="n">
        <v>23</v>
      </c>
      <c r="K1317" s="145" t="n">
        <v>0</v>
      </c>
      <c r="L1317" s="139" t="n">
        <v>218</v>
      </c>
      <c r="M1317" s="145" t="n">
        <f aca="false">+G1317*0.095</f>
        <v>0.38</v>
      </c>
      <c r="N1317" s="145" t="n">
        <f aca="false">+L1317-M1317</f>
        <v>217.62</v>
      </c>
      <c r="O1317" s="149" t="n">
        <v>1.026</v>
      </c>
      <c r="P1317" s="145" t="n">
        <f aca="false">+N1317*O1317</f>
        <v>223.27812</v>
      </c>
      <c r="Q1317" s="149" t="n">
        <v>16</v>
      </c>
      <c r="R1317" s="149" t="n">
        <f aca="false">+P1317*Q1317</f>
        <v>3572.44992</v>
      </c>
      <c r="S1317" s="145" t="n">
        <f aca="false">+P1317*3</f>
        <v>669.83436</v>
      </c>
      <c r="T1317" s="145"/>
      <c r="U1317" s="6"/>
      <c r="V1317" s="6" t="n">
        <f aca="false">+R1317+S1317+T1317</f>
        <v>4242.28428</v>
      </c>
      <c r="W1317" s="20" t="n">
        <f aca="false">V1317-T1317</f>
        <v>4242.28428</v>
      </c>
      <c r="X1317" s="43" t="n">
        <f aca="false">V1317-S1317-T1317</f>
        <v>3572.44992</v>
      </c>
      <c r="Y1317" s="20" t="s">
        <v>103</v>
      </c>
      <c r="Z1317" s="2" t="s">
        <v>49</v>
      </c>
      <c r="AA1317" s="20" t="s">
        <v>18</v>
      </c>
      <c r="AC1317" s="20"/>
    </row>
    <row r="1318" customFormat="false" ht="15.75" hidden="false" customHeight="true" outlineLevel="0" collapsed="false">
      <c r="A1318" s="37" t="s">
        <v>45</v>
      </c>
      <c r="B1318" s="143" t="s">
        <v>225</v>
      </c>
      <c r="C1318" s="39" t="s">
        <v>930</v>
      </c>
      <c r="D1318" s="20" t="s">
        <v>47</v>
      </c>
      <c r="E1318" s="40" t="n">
        <v>5092815</v>
      </c>
      <c r="F1318" s="40" t="n">
        <v>9984195</v>
      </c>
      <c r="G1318" s="41" t="n">
        <v>14</v>
      </c>
      <c r="H1318" s="145" t="s">
        <v>33</v>
      </c>
      <c r="I1318" s="40"/>
      <c r="J1318" s="40" t="n">
        <v>22.6</v>
      </c>
      <c r="K1318" s="145" t="n">
        <v>0</v>
      </c>
      <c r="L1318" s="139" t="n">
        <v>744</v>
      </c>
      <c r="M1318" s="145" t="n">
        <f aca="false">+G1318*0.095</f>
        <v>1.33</v>
      </c>
      <c r="N1318" s="145" t="n">
        <f aca="false">+L1318-M1318</f>
        <v>742.67</v>
      </c>
      <c r="O1318" s="149" t="n">
        <v>1.032</v>
      </c>
      <c r="P1318" s="145" t="n">
        <f aca="false">+N1318*O1318</f>
        <v>766.43544</v>
      </c>
      <c r="Q1318" s="149" t="n">
        <v>16</v>
      </c>
      <c r="R1318" s="149" t="n">
        <f aca="false">+P1318*Q1318</f>
        <v>12262.96704</v>
      </c>
      <c r="S1318" s="145" t="n">
        <f aca="false">+P1318*3</f>
        <v>2299.30632</v>
      </c>
      <c r="T1318" s="145"/>
      <c r="U1318" s="6"/>
      <c r="V1318" s="6" t="n">
        <f aca="false">+R1318+S1318+T1318</f>
        <v>14562.27336</v>
      </c>
      <c r="W1318" s="20" t="n">
        <f aca="false">V1318-T1318</f>
        <v>14562.27336</v>
      </c>
      <c r="X1318" s="43" t="n">
        <f aca="false">V1318-S1318-T1318</f>
        <v>12262.96704</v>
      </c>
      <c r="Y1318" s="20" t="s">
        <v>103</v>
      </c>
      <c r="Z1318" s="2" t="s">
        <v>49</v>
      </c>
      <c r="AA1318" s="20" t="s">
        <v>18</v>
      </c>
      <c r="AC1318" s="20"/>
    </row>
    <row r="1319" customFormat="false" ht="15.75" hidden="false" customHeight="true" outlineLevel="0" collapsed="false">
      <c r="A1319" s="37" t="s">
        <v>45</v>
      </c>
      <c r="B1319" s="143" t="s">
        <v>225</v>
      </c>
      <c r="C1319" s="39" t="s">
        <v>931</v>
      </c>
      <c r="D1319" s="20" t="s">
        <v>47</v>
      </c>
      <c r="E1319" s="40" t="n">
        <v>5092816</v>
      </c>
      <c r="F1319" s="40" t="n">
        <v>9984196</v>
      </c>
      <c r="G1319" s="41" t="n">
        <v>10</v>
      </c>
      <c r="H1319" s="145" t="s">
        <v>33</v>
      </c>
      <c r="I1319" s="40"/>
      <c r="J1319" s="40" t="n">
        <v>22.5</v>
      </c>
      <c r="K1319" s="145" t="n">
        <v>0</v>
      </c>
      <c r="L1319" s="139" t="n">
        <v>465</v>
      </c>
      <c r="M1319" s="145" t="n">
        <f aca="false">+G1319*0.095</f>
        <v>0.95</v>
      </c>
      <c r="N1319" s="145" t="n">
        <f aca="false">+L1319-M1319</f>
        <v>464.05</v>
      </c>
      <c r="O1319" s="149" t="n">
        <v>1.033</v>
      </c>
      <c r="P1319" s="145" t="n">
        <f aca="false">+N1319*O1319</f>
        <v>479.36365</v>
      </c>
      <c r="Q1319" s="149" t="n">
        <v>16</v>
      </c>
      <c r="R1319" s="149" t="n">
        <f aca="false">+P1319*Q1319</f>
        <v>7669.8184</v>
      </c>
      <c r="S1319" s="145" t="n">
        <f aca="false">+P1319*3</f>
        <v>1438.09095</v>
      </c>
      <c r="T1319" s="145"/>
      <c r="U1319" s="6"/>
      <c r="V1319" s="6" t="n">
        <f aca="false">+R1319+S1319+T1319</f>
        <v>9107.90935</v>
      </c>
      <c r="W1319" s="20" t="n">
        <f aca="false">V1319-T1319</f>
        <v>9107.90935</v>
      </c>
      <c r="X1319" s="43" t="n">
        <f aca="false">V1319-S1319-T1319</f>
        <v>7669.8184</v>
      </c>
      <c r="Y1319" s="20" t="s">
        <v>103</v>
      </c>
      <c r="Z1319" s="2" t="s">
        <v>49</v>
      </c>
      <c r="AA1319" s="20" t="s">
        <v>18</v>
      </c>
      <c r="AC1319" s="20"/>
    </row>
    <row r="1320" customFormat="false" ht="15.75" hidden="false" customHeight="true" outlineLevel="0" collapsed="false">
      <c r="A1320" s="37" t="s">
        <v>45</v>
      </c>
      <c r="B1320" s="143" t="s">
        <v>225</v>
      </c>
      <c r="C1320" s="39" t="s">
        <v>926</v>
      </c>
      <c r="D1320" s="20" t="s">
        <v>47</v>
      </c>
      <c r="E1320" s="40" t="n">
        <v>5092817</v>
      </c>
      <c r="F1320" s="40" t="n">
        <v>9984197</v>
      </c>
      <c r="G1320" s="41" t="n">
        <v>37</v>
      </c>
      <c r="H1320" s="145" t="s">
        <v>33</v>
      </c>
      <c r="I1320" s="40"/>
      <c r="J1320" s="40" t="n">
        <v>22</v>
      </c>
      <c r="K1320" s="145" t="n">
        <v>0</v>
      </c>
      <c r="L1320" s="139" t="n">
        <v>1866</v>
      </c>
      <c r="M1320" s="145" t="n">
        <f aca="false">+G1320*0.095</f>
        <v>3.515</v>
      </c>
      <c r="N1320" s="145" t="n">
        <f aca="false">+L1320-M1320</f>
        <v>1862.485</v>
      </c>
      <c r="O1320" s="149" t="n">
        <v>1.04</v>
      </c>
      <c r="P1320" s="145" t="n">
        <f aca="false">+N1320*O1320</f>
        <v>1936.9844</v>
      </c>
      <c r="Q1320" s="149" t="n">
        <v>16</v>
      </c>
      <c r="R1320" s="149" t="n">
        <f aca="false">+P1320*Q1320</f>
        <v>30991.7504</v>
      </c>
      <c r="S1320" s="145" t="n">
        <f aca="false">+P1320*3</f>
        <v>5810.9532</v>
      </c>
      <c r="T1320" s="145"/>
      <c r="U1320" s="6"/>
      <c r="V1320" s="6" t="n">
        <f aca="false">+R1320+S1320+T1320</f>
        <v>36802.7036</v>
      </c>
      <c r="W1320" s="20" t="n">
        <f aca="false">V1320-T1320</f>
        <v>36802.7036</v>
      </c>
      <c r="X1320" s="43" t="n">
        <f aca="false">V1320-S1320-T1320</f>
        <v>30991.7504</v>
      </c>
      <c r="Y1320" s="20" t="s">
        <v>103</v>
      </c>
      <c r="Z1320" s="2" t="s">
        <v>49</v>
      </c>
      <c r="AA1320" s="20" t="s">
        <v>18</v>
      </c>
      <c r="AC1320" s="20"/>
    </row>
    <row r="1321" customFormat="false" ht="15.75" hidden="false" customHeight="true" outlineLevel="0" collapsed="false">
      <c r="A1321" s="37" t="s">
        <v>45</v>
      </c>
      <c r="B1321" s="143" t="s">
        <v>226</v>
      </c>
      <c r="C1321" s="39" t="s">
        <v>52</v>
      </c>
      <c r="D1321" s="20" t="s">
        <v>47</v>
      </c>
      <c r="E1321" s="40" t="n">
        <v>5092818</v>
      </c>
      <c r="F1321" s="40" t="n">
        <v>9984198</v>
      </c>
      <c r="G1321" s="41" t="n">
        <v>29</v>
      </c>
      <c r="H1321" s="145" t="s">
        <v>33</v>
      </c>
      <c r="I1321" s="40"/>
      <c r="J1321" s="40" t="n">
        <v>22</v>
      </c>
      <c r="K1321" s="145" t="n">
        <v>0</v>
      </c>
      <c r="L1321" s="139" t="n">
        <v>1546</v>
      </c>
      <c r="M1321" s="145" t="n">
        <f aca="false">+G1321*0.095</f>
        <v>2.755</v>
      </c>
      <c r="N1321" s="145" t="n">
        <f aca="false">+L1321-M1321</f>
        <v>1543.245</v>
      </c>
      <c r="O1321" s="149" t="n">
        <v>1.04</v>
      </c>
      <c r="P1321" s="145" t="n">
        <f aca="false">+N1321*O1321</f>
        <v>1604.9748</v>
      </c>
      <c r="Q1321" s="149" t="n">
        <v>16</v>
      </c>
      <c r="R1321" s="149" t="n">
        <f aca="false">+P1321*Q1321</f>
        <v>25679.5968</v>
      </c>
      <c r="S1321" s="145" t="n">
        <f aca="false">+P1321*3</f>
        <v>4814.9244</v>
      </c>
      <c r="T1321" s="145"/>
      <c r="U1321" s="6"/>
      <c r="V1321" s="6" t="n">
        <f aca="false">+R1321+S1321+T1321</f>
        <v>30494.5212</v>
      </c>
      <c r="W1321" s="20" t="n">
        <f aca="false">V1321-T1321</f>
        <v>30494.5212</v>
      </c>
      <c r="X1321" s="43" t="n">
        <f aca="false">V1321-S1321-T1321</f>
        <v>25679.5968</v>
      </c>
      <c r="Y1321" s="20" t="s">
        <v>103</v>
      </c>
      <c r="Z1321" s="2" t="s">
        <v>49</v>
      </c>
      <c r="AA1321" s="20" t="s">
        <v>18</v>
      </c>
      <c r="AC1321" s="20"/>
    </row>
    <row r="1322" customFormat="false" ht="15.75" hidden="false" customHeight="true" outlineLevel="0" collapsed="false">
      <c r="A1322" s="37" t="s">
        <v>45</v>
      </c>
      <c r="B1322" s="143" t="s">
        <v>226</v>
      </c>
      <c r="C1322" s="39" t="s">
        <v>54</v>
      </c>
      <c r="D1322" s="20" t="s">
        <v>47</v>
      </c>
      <c r="E1322" s="40" t="n">
        <v>5092819</v>
      </c>
      <c r="F1322" s="40" t="n">
        <v>9984199</v>
      </c>
      <c r="G1322" s="41" t="n">
        <v>7</v>
      </c>
      <c r="H1322" s="145" t="s">
        <v>33</v>
      </c>
      <c r="I1322" s="40"/>
      <c r="J1322" s="40" t="n">
        <v>22</v>
      </c>
      <c r="K1322" s="145" t="n">
        <v>0</v>
      </c>
      <c r="L1322" s="139" t="n">
        <v>326</v>
      </c>
      <c r="M1322" s="145" t="n">
        <f aca="false">+G1322*0.095</f>
        <v>0.665</v>
      </c>
      <c r="N1322" s="145" t="n">
        <f aca="false">+L1322-M1322</f>
        <v>325.335</v>
      </c>
      <c r="O1322" s="149" t="n">
        <v>1.04</v>
      </c>
      <c r="P1322" s="145" t="n">
        <f aca="false">+N1322*O1322</f>
        <v>338.3484</v>
      </c>
      <c r="Q1322" s="149" t="n">
        <v>16</v>
      </c>
      <c r="R1322" s="149" t="n">
        <f aca="false">+P1322*Q1322</f>
        <v>5413.5744</v>
      </c>
      <c r="S1322" s="145" t="n">
        <f aca="false">+P1322*3</f>
        <v>1015.0452</v>
      </c>
      <c r="T1322" s="145"/>
      <c r="U1322" s="6"/>
      <c r="V1322" s="6" t="n">
        <f aca="false">+R1322+S1322+T1322</f>
        <v>6428.6196</v>
      </c>
      <c r="W1322" s="20" t="n">
        <f aca="false">V1322-T1322</f>
        <v>6428.6196</v>
      </c>
      <c r="X1322" s="43" t="n">
        <f aca="false">V1322-S1322-T1322</f>
        <v>5413.5744</v>
      </c>
      <c r="Y1322" s="20" t="s">
        <v>103</v>
      </c>
      <c r="Z1322" s="2" t="s">
        <v>49</v>
      </c>
      <c r="AA1322" s="20" t="s">
        <v>18</v>
      </c>
      <c r="AC1322" s="20"/>
    </row>
    <row r="1323" customFormat="false" ht="15.75" hidden="false" customHeight="true" outlineLevel="0" collapsed="false">
      <c r="A1323" s="37" t="s">
        <v>45</v>
      </c>
      <c r="B1323" s="143" t="s">
        <v>226</v>
      </c>
      <c r="C1323" s="39" t="s">
        <v>926</v>
      </c>
      <c r="D1323" s="20" t="s">
        <v>47</v>
      </c>
      <c r="E1323" s="40" t="n">
        <v>5092820</v>
      </c>
      <c r="F1323" s="40" t="n">
        <v>9984200</v>
      </c>
      <c r="G1323" s="41" t="n">
        <v>6</v>
      </c>
      <c r="H1323" s="145" t="s">
        <v>33</v>
      </c>
      <c r="I1323" s="40"/>
      <c r="J1323" s="40" t="n">
        <v>22</v>
      </c>
      <c r="K1323" s="145" t="n">
        <v>0</v>
      </c>
      <c r="L1323" s="139" t="n">
        <v>272</v>
      </c>
      <c r="M1323" s="145" t="n">
        <f aca="false">+G1323*0.095</f>
        <v>0.57</v>
      </c>
      <c r="N1323" s="145" t="n">
        <f aca="false">+L1323-M1323</f>
        <v>271.43</v>
      </c>
      <c r="O1323" s="149" t="n">
        <v>1.04</v>
      </c>
      <c r="P1323" s="145" t="n">
        <f aca="false">+N1323*O1323</f>
        <v>282.2872</v>
      </c>
      <c r="Q1323" s="149" t="n">
        <v>16</v>
      </c>
      <c r="R1323" s="149" t="n">
        <f aca="false">+P1323*Q1323</f>
        <v>4516.5952</v>
      </c>
      <c r="S1323" s="145" t="n">
        <f aca="false">+P1323*3</f>
        <v>846.8616</v>
      </c>
      <c r="T1323" s="145"/>
      <c r="U1323" s="6"/>
      <c r="V1323" s="6" t="n">
        <f aca="false">+R1323+S1323+T1323</f>
        <v>5363.4568</v>
      </c>
      <c r="W1323" s="20" t="n">
        <f aca="false">V1323-T1323</f>
        <v>5363.4568</v>
      </c>
      <c r="X1323" s="43" t="n">
        <f aca="false">V1323-S1323-T1323</f>
        <v>4516.5952</v>
      </c>
      <c r="Y1323" s="20" t="s">
        <v>103</v>
      </c>
      <c r="Z1323" s="2" t="s">
        <v>49</v>
      </c>
      <c r="AA1323" s="20" t="s">
        <v>18</v>
      </c>
      <c r="AC1323" s="20"/>
    </row>
    <row r="1324" customFormat="false" ht="15.75" hidden="false" customHeight="true" outlineLevel="0" collapsed="false">
      <c r="A1324" s="37" t="s">
        <v>731</v>
      </c>
      <c r="B1324" s="143" t="s">
        <v>225</v>
      </c>
      <c r="C1324" s="39" t="s">
        <v>932</v>
      </c>
      <c r="D1324" s="20" t="s">
        <v>171</v>
      </c>
      <c r="E1324" s="40" t="n">
        <v>5741546</v>
      </c>
      <c r="F1324" s="40" t="n">
        <v>12314839</v>
      </c>
      <c r="G1324" s="41" t="n">
        <v>24</v>
      </c>
      <c r="H1324" s="145" t="s">
        <v>33</v>
      </c>
      <c r="I1324" s="40"/>
      <c r="J1324" s="40" t="n">
        <v>25</v>
      </c>
      <c r="K1324" s="145" t="n">
        <v>0</v>
      </c>
      <c r="L1324" s="139" t="n">
        <v>1029</v>
      </c>
      <c r="M1324" s="145" t="n">
        <f aca="false">+G1324*0.095</f>
        <v>2.28</v>
      </c>
      <c r="N1324" s="145" t="n">
        <f aca="false">+L1324-M1324</f>
        <v>1026.72</v>
      </c>
      <c r="O1324" s="149" t="n">
        <v>1</v>
      </c>
      <c r="P1324" s="145" t="n">
        <f aca="false">+N1324*O1324</f>
        <v>1026.72</v>
      </c>
      <c r="Q1324" s="149" t="n">
        <v>16</v>
      </c>
      <c r="R1324" s="149" t="n">
        <f aca="false">+P1324*Q1324</f>
        <v>16427.52</v>
      </c>
      <c r="S1324" s="145" t="n">
        <f aca="false">+P1324*3</f>
        <v>3080.16</v>
      </c>
      <c r="T1324" s="145" t="n">
        <f aca="false">P1324*5</f>
        <v>5133.6</v>
      </c>
      <c r="U1324" s="6"/>
      <c r="V1324" s="6" t="n">
        <f aca="false">+R1324+S1324+T1324</f>
        <v>24641.28</v>
      </c>
      <c r="W1324" s="20" t="n">
        <f aca="false">V1324-T1324</f>
        <v>19507.68</v>
      </c>
      <c r="X1324" s="43" t="n">
        <f aca="false">V1324-S1324-T1324</f>
        <v>16427.52</v>
      </c>
      <c r="Y1324" s="20" t="s">
        <v>171</v>
      </c>
      <c r="Z1324" s="20" t="s">
        <v>171</v>
      </c>
      <c r="AA1324" s="20" t="s">
        <v>18</v>
      </c>
      <c r="AC1324" s="20"/>
    </row>
    <row r="1325" customFormat="false" ht="15.75" hidden="false" customHeight="true" outlineLevel="0" collapsed="false">
      <c r="A1325" s="37" t="s">
        <v>731</v>
      </c>
      <c r="B1325" s="143" t="s">
        <v>226</v>
      </c>
      <c r="C1325" s="39" t="s">
        <v>933</v>
      </c>
      <c r="D1325" s="20" t="s">
        <v>171</v>
      </c>
      <c r="E1325" s="40" t="n">
        <v>5741547</v>
      </c>
      <c r="F1325" s="40" t="n">
        <v>12314840</v>
      </c>
      <c r="G1325" s="41" t="n">
        <v>52</v>
      </c>
      <c r="H1325" s="145" t="s">
        <v>33</v>
      </c>
      <c r="I1325" s="40"/>
      <c r="J1325" s="40" t="n">
        <v>22</v>
      </c>
      <c r="K1325" s="145" t="n">
        <v>0</v>
      </c>
      <c r="L1325" s="139" t="n">
        <v>2235</v>
      </c>
      <c r="M1325" s="145" t="n">
        <f aca="false">+G1325*0.095</f>
        <v>4.94</v>
      </c>
      <c r="N1325" s="145" t="n">
        <f aca="false">+L1325-M1325</f>
        <v>2230.06</v>
      </c>
      <c r="O1325" s="149" t="n">
        <v>1.04</v>
      </c>
      <c r="P1325" s="145" t="n">
        <f aca="false">+N1325*O1325</f>
        <v>2319.2624</v>
      </c>
      <c r="Q1325" s="149" t="n">
        <v>16</v>
      </c>
      <c r="R1325" s="149" t="n">
        <f aca="false">+P1325*Q1325</f>
        <v>37108.1984</v>
      </c>
      <c r="S1325" s="145" t="n">
        <f aca="false">+P1325*3</f>
        <v>6957.7872</v>
      </c>
      <c r="T1325" s="145" t="n">
        <f aca="false">P1325*3</f>
        <v>6957.7872</v>
      </c>
      <c r="U1325" s="6"/>
      <c r="V1325" s="6" t="n">
        <f aca="false">+R1325+S1325+T1325</f>
        <v>51023.7728</v>
      </c>
      <c r="W1325" s="20" t="n">
        <f aca="false">V1325-T1325</f>
        <v>44065.9856</v>
      </c>
      <c r="X1325" s="43" t="n">
        <f aca="false">V1325-S1325-T1325</f>
        <v>37108.1984</v>
      </c>
      <c r="Y1325" s="20" t="s">
        <v>171</v>
      </c>
      <c r="Z1325" s="20" t="s">
        <v>171</v>
      </c>
      <c r="AA1325" s="20" t="s">
        <v>18</v>
      </c>
      <c r="AC1325" s="20"/>
    </row>
    <row r="1326" customFormat="false" ht="15.75" hidden="false" customHeight="true" outlineLevel="0" collapsed="false">
      <c r="A1326" s="37" t="s">
        <v>731</v>
      </c>
      <c r="B1326" s="143" t="s">
        <v>226</v>
      </c>
      <c r="C1326" s="39" t="s">
        <v>934</v>
      </c>
      <c r="D1326" s="20" t="s">
        <v>171</v>
      </c>
      <c r="E1326" s="40" t="n">
        <v>5741548</v>
      </c>
      <c r="F1326" s="40" t="n">
        <v>12314841</v>
      </c>
      <c r="G1326" s="41" t="n">
        <v>25</v>
      </c>
      <c r="H1326" s="145" t="s">
        <v>33</v>
      </c>
      <c r="I1326" s="40"/>
      <c r="J1326" s="40" t="n">
        <v>25</v>
      </c>
      <c r="K1326" s="145" t="n">
        <v>0</v>
      </c>
      <c r="L1326" s="139" t="n">
        <v>1053</v>
      </c>
      <c r="M1326" s="145" t="n">
        <f aca="false">+G1326*0.095</f>
        <v>2.375</v>
      </c>
      <c r="N1326" s="145" t="n">
        <f aca="false">+L1326-M1326</f>
        <v>1050.625</v>
      </c>
      <c r="O1326" s="149" t="n">
        <v>1</v>
      </c>
      <c r="P1326" s="145" t="n">
        <f aca="false">+N1326*O1326</f>
        <v>1050.625</v>
      </c>
      <c r="Q1326" s="149" t="n">
        <v>16</v>
      </c>
      <c r="R1326" s="149" t="n">
        <f aca="false">+P1326*Q1326</f>
        <v>16810</v>
      </c>
      <c r="S1326" s="145" t="n">
        <f aca="false">+P1326*3</f>
        <v>3151.875</v>
      </c>
      <c r="T1326" s="145" t="n">
        <f aca="false">P1326*5</f>
        <v>5253.125</v>
      </c>
      <c r="U1326" s="6"/>
      <c r="V1326" s="6" t="n">
        <f aca="false">+R1326+S1326+T1326</f>
        <v>25215</v>
      </c>
      <c r="W1326" s="20" t="n">
        <f aca="false">V1326-T1326</f>
        <v>19961.875</v>
      </c>
      <c r="X1326" s="43" t="n">
        <f aca="false">V1326-S1326-T1326</f>
        <v>16810</v>
      </c>
      <c r="Y1326" s="20" t="s">
        <v>171</v>
      </c>
      <c r="Z1326" s="20" t="s">
        <v>171</v>
      </c>
      <c r="AA1326" s="20" t="s">
        <v>18</v>
      </c>
      <c r="AC1326" s="20"/>
    </row>
    <row r="1327" customFormat="false" ht="15.75" hidden="false" customHeight="true" outlineLevel="0" collapsed="false">
      <c r="A1327" s="37" t="s">
        <v>731</v>
      </c>
      <c r="B1327" s="143" t="s">
        <v>227</v>
      </c>
      <c r="C1327" s="39" t="s">
        <v>935</v>
      </c>
      <c r="D1327" s="20" t="s">
        <v>171</v>
      </c>
      <c r="E1327" s="40" t="n">
        <v>5741549</v>
      </c>
      <c r="F1327" s="40" t="n">
        <v>12314842</v>
      </c>
      <c r="G1327" s="41" t="n">
        <v>9</v>
      </c>
      <c r="H1327" s="145" t="s">
        <v>33</v>
      </c>
      <c r="I1327" s="40"/>
      <c r="J1327" s="40" t="n">
        <v>22</v>
      </c>
      <c r="K1327" s="145" t="n">
        <v>0</v>
      </c>
      <c r="L1327" s="139" t="n">
        <v>394</v>
      </c>
      <c r="M1327" s="145" t="n">
        <f aca="false">+G1327*0.095</f>
        <v>0.855</v>
      </c>
      <c r="N1327" s="145" t="n">
        <f aca="false">+L1327-M1327</f>
        <v>393.145</v>
      </c>
      <c r="O1327" s="149" t="n">
        <v>1.04</v>
      </c>
      <c r="P1327" s="145" t="n">
        <f aca="false">+N1327*O1327</f>
        <v>408.8708</v>
      </c>
      <c r="Q1327" s="149" t="n">
        <v>16</v>
      </c>
      <c r="R1327" s="149" t="n">
        <f aca="false">+P1327*Q1327</f>
        <v>6541.9328</v>
      </c>
      <c r="S1327" s="145" t="n">
        <f aca="false">+P1327*3</f>
        <v>1226.6124</v>
      </c>
      <c r="T1327" s="145" t="n">
        <f aca="false">P1327*3</f>
        <v>1226.6124</v>
      </c>
      <c r="U1327" s="6"/>
      <c r="V1327" s="6" t="n">
        <f aca="false">+R1327+S1327+T1327</f>
        <v>8995.1576</v>
      </c>
      <c r="W1327" s="20" t="n">
        <f aca="false">V1327-T1327</f>
        <v>7768.5452</v>
      </c>
      <c r="X1327" s="43" t="n">
        <f aca="false">V1327-S1327-T1327</f>
        <v>6541.9328</v>
      </c>
      <c r="Y1327" s="20" t="s">
        <v>171</v>
      </c>
      <c r="Z1327" s="20" t="s">
        <v>171</v>
      </c>
      <c r="AA1327" s="20" t="s">
        <v>18</v>
      </c>
      <c r="AC1327" s="20"/>
    </row>
    <row r="1328" customFormat="false" ht="15.75" hidden="false" customHeight="true" outlineLevel="0" collapsed="false">
      <c r="A1328" s="37" t="s">
        <v>731</v>
      </c>
      <c r="B1328" s="143" t="s">
        <v>227</v>
      </c>
      <c r="C1328" s="39" t="s">
        <v>936</v>
      </c>
      <c r="D1328" s="20" t="s">
        <v>171</v>
      </c>
      <c r="E1328" s="40" t="n">
        <v>5741550</v>
      </c>
      <c r="F1328" s="40" t="n">
        <v>12314843</v>
      </c>
      <c r="G1328" s="41" t="n">
        <v>20</v>
      </c>
      <c r="H1328" s="145" t="s">
        <v>33</v>
      </c>
      <c r="I1328" s="40"/>
      <c r="J1328" s="40" t="n">
        <v>22</v>
      </c>
      <c r="K1328" s="145" t="n">
        <v>0</v>
      </c>
      <c r="L1328" s="139" t="n">
        <v>855</v>
      </c>
      <c r="M1328" s="145" t="n">
        <f aca="false">+G1328*0.095</f>
        <v>1.9</v>
      </c>
      <c r="N1328" s="145" t="n">
        <f aca="false">+L1328-M1328</f>
        <v>853.1</v>
      </c>
      <c r="O1328" s="149" t="n">
        <v>1.04</v>
      </c>
      <c r="P1328" s="145" t="n">
        <f aca="false">+N1328*O1328</f>
        <v>887.224</v>
      </c>
      <c r="Q1328" s="149" t="n">
        <v>16</v>
      </c>
      <c r="R1328" s="149" t="n">
        <f aca="false">+P1328*Q1328</f>
        <v>14195.584</v>
      </c>
      <c r="S1328" s="145" t="n">
        <f aca="false">+P1328*3</f>
        <v>2661.672</v>
      </c>
      <c r="T1328" s="145" t="n">
        <f aca="false">P1328*3</f>
        <v>2661.672</v>
      </c>
      <c r="U1328" s="6"/>
      <c r="V1328" s="6" t="n">
        <f aca="false">+R1328+S1328+T1328</f>
        <v>19518.928</v>
      </c>
      <c r="W1328" s="20" t="n">
        <f aca="false">V1328-T1328</f>
        <v>16857.256</v>
      </c>
      <c r="X1328" s="43" t="n">
        <f aca="false">V1328-S1328-T1328</f>
        <v>14195.584</v>
      </c>
      <c r="Y1328" s="20" t="s">
        <v>171</v>
      </c>
      <c r="Z1328" s="20" t="s">
        <v>171</v>
      </c>
      <c r="AA1328" s="20" t="s">
        <v>18</v>
      </c>
      <c r="AC1328" s="20"/>
    </row>
    <row r="1329" customFormat="false" ht="15.75" hidden="false" customHeight="true" outlineLevel="0" collapsed="false">
      <c r="A1329" s="37" t="s">
        <v>731</v>
      </c>
      <c r="B1329" s="143" t="s">
        <v>227</v>
      </c>
      <c r="C1329" s="39" t="s">
        <v>937</v>
      </c>
      <c r="D1329" s="20" t="s">
        <v>171</v>
      </c>
      <c r="E1329" s="40" t="n">
        <v>5741551</v>
      </c>
      <c r="F1329" s="40" t="n">
        <v>12314844</v>
      </c>
      <c r="G1329" s="41" t="n">
        <v>22</v>
      </c>
      <c r="H1329" s="145" t="s">
        <v>33</v>
      </c>
      <c r="I1329" s="40"/>
      <c r="J1329" s="40" t="n">
        <v>22</v>
      </c>
      <c r="K1329" s="145" t="n">
        <v>0</v>
      </c>
      <c r="L1329" s="139" t="n">
        <v>949</v>
      </c>
      <c r="M1329" s="145" t="n">
        <f aca="false">+G1329*0.095</f>
        <v>2.09</v>
      </c>
      <c r="N1329" s="145" t="n">
        <f aca="false">+L1329-M1329</f>
        <v>946.91</v>
      </c>
      <c r="O1329" s="149" t="n">
        <v>1.04</v>
      </c>
      <c r="P1329" s="145" t="n">
        <f aca="false">+N1329*O1329</f>
        <v>984.7864</v>
      </c>
      <c r="Q1329" s="149" t="n">
        <v>16</v>
      </c>
      <c r="R1329" s="149" t="n">
        <f aca="false">+P1329*Q1329</f>
        <v>15756.5824</v>
      </c>
      <c r="S1329" s="145" t="n">
        <f aca="false">+P1329*3</f>
        <v>2954.3592</v>
      </c>
      <c r="T1329" s="145" t="n">
        <f aca="false">P1329*3</f>
        <v>2954.3592</v>
      </c>
      <c r="U1329" s="6"/>
      <c r="V1329" s="6" t="n">
        <f aca="false">+R1329+S1329+T1329</f>
        <v>21665.3008</v>
      </c>
      <c r="W1329" s="20" t="n">
        <f aca="false">V1329-T1329</f>
        <v>18710.9416</v>
      </c>
      <c r="X1329" s="43" t="n">
        <f aca="false">V1329-S1329-T1329</f>
        <v>15756.5824</v>
      </c>
      <c r="Y1329" s="20" t="s">
        <v>171</v>
      </c>
      <c r="Z1329" s="20" t="s">
        <v>171</v>
      </c>
      <c r="AA1329" s="20" t="s">
        <v>18</v>
      </c>
      <c r="AC1329" s="20"/>
    </row>
    <row r="1330" customFormat="false" ht="15.75" hidden="false" customHeight="true" outlineLevel="0" collapsed="false">
      <c r="A1330" s="37" t="s">
        <v>731</v>
      </c>
      <c r="B1330" s="143" t="s">
        <v>227</v>
      </c>
      <c r="C1330" s="39" t="s">
        <v>938</v>
      </c>
      <c r="D1330" s="20" t="s">
        <v>171</v>
      </c>
      <c r="E1330" s="40" t="n">
        <v>5741552</v>
      </c>
      <c r="F1330" s="40" t="n">
        <v>12314845</v>
      </c>
      <c r="G1330" s="41" t="n">
        <v>55</v>
      </c>
      <c r="H1330" s="145" t="s">
        <v>33</v>
      </c>
      <c r="I1330" s="40"/>
      <c r="J1330" s="40" t="n">
        <v>25</v>
      </c>
      <c r="K1330" s="145" t="n">
        <v>0</v>
      </c>
      <c r="L1330" s="139" t="n">
        <v>2405</v>
      </c>
      <c r="M1330" s="145" t="n">
        <f aca="false">+G1330*0.095</f>
        <v>5.225</v>
      </c>
      <c r="N1330" s="145" t="n">
        <f aca="false">+L1330-M1330</f>
        <v>2399.775</v>
      </c>
      <c r="O1330" s="149" t="n">
        <v>1</v>
      </c>
      <c r="P1330" s="145" t="n">
        <f aca="false">+N1330*O1330</f>
        <v>2399.775</v>
      </c>
      <c r="Q1330" s="149" t="n">
        <v>16</v>
      </c>
      <c r="R1330" s="149" t="n">
        <f aca="false">+P1330*Q1330</f>
        <v>38396.4</v>
      </c>
      <c r="S1330" s="145" t="n">
        <f aca="false">+P1330*3</f>
        <v>7199.325</v>
      </c>
      <c r="T1330" s="145" t="n">
        <f aca="false">P1330*5</f>
        <v>11998.875</v>
      </c>
      <c r="U1330" s="6"/>
      <c r="V1330" s="6" t="n">
        <f aca="false">+R1330+S1330+T1330</f>
        <v>57594.6</v>
      </c>
      <c r="W1330" s="20" t="n">
        <f aca="false">V1330-T1330</f>
        <v>45595.725</v>
      </c>
      <c r="X1330" s="43" t="n">
        <f aca="false">V1330-S1330-T1330</f>
        <v>38396.4</v>
      </c>
      <c r="Y1330" s="20" t="s">
        <v>171</v>
      </c>
      <c r="Z1330" s="20" t="s">
        <v>171</v>
      </c>
      <c r="AA1330" s="20" t="s">
        <v>18</v>
      </c>
      <c r="AC1330" s="20"/>
    </row>
    <row r="1331" customFormat="false" ht="15.75" hidden="false" customHeight="true" outlineLevel="0" collapsed="false">
      <c r="A1331" s="37" t="s">
        <v>731</v>
      </c>
      <c r="B1331" s="143" t="s">
        <v>228</v>
      </c>
      <c r="C1331" s="39" t="s">
        <v>939</v>
      </c>
      <c r="D1331" s="20" t="s">
        <v>171</v>
      </c>
      <c r="E1331" s="40" t="n">
        <v>5741553</v>
      </c>
      <c r="F1331" s="40" t="n">
        <v>12314846</v>
      </c>
      <c r="G1331" s="41" t="n">
        <v>16</v>
      </c>
      <c r="H1331" s="145" t="s">
        <v>33</v>
      </c>
      <c r="I1331" s="40"/>
      <c r="J1331" s="40" t="n">
        <v>25</v>
      </c>
      <c r="K1331" s="145" t="n">
        <v>0</v>
      </c>
      <c r="L1331" s="139" t="n">
        <v>674</v>
      </c>
      <c r="M1331" s="145" t="n">
        <f aca="false">+G1331*0.095</f>
        <v>1.52</v>
      </c>
      <c r="N1331" s="145" t="n">
        <f aca="false">+L1331-M1331</f>
        <v>672.48</v>
      </c>
      <c r="O1331" s="149" t="n">
        <v>1</v>
      </c>
      <c r="P1331" s="145" t="n">
        <f aca="false">+N1331*O1331</f>
        <v>672.48</v>
      </c>
      <c r="Q1331" s="149" t="n">
        <v>16</v>
      </c>
      <c r="R1331" s="149" t="n">
        <f aca="false">+P1331*Q1331</f>
        <v>10759.68</v>
      </c>
      <c r="S1331" s="145" t="n">
        <f aca="false">+P1331*3</f>
        <v>2017.44</v>
      </c>
      <c r="T1331" s="145" t="n">
        <f aca="false">P1331*5</f>
        <v>3362.4</v>
      </c>
      <c r="U1331" s="6"/>
      <c r="V1331" s="6" t="n">
        <f aca="false">+R1331+S1331+T1331</f>
        <v>16139.52</v>
      </c>
      <c r="W1331" s="20" t="n">
        <f aca="false">V1331-T1331</f>
        <v>12777.12</v>
      </c>
      <c r="X1331" s="43" t="n">
        <f aca="false">V1331-S1331-T1331</f>
        <v>10759.68</v>
      </c>
      <c r="Y1331" s="20" t="s">
        <v>171</v>
      </c>
      <c r="Z1331" s="20" t="s">
        <v>171</v>
      </c>
      <c r="AA1331" s="20" t="s">
        <v>18</v>
      </c>
      <c r="AC1331" s="20"/>
    </row>
    <row r="1332" customFormat="false" ht="15.75" hidden="false" customHeight="true" outlineLevel="0" collapsed="false">
      <c r="A1332" s="37" t="s">
        <v>731</v>
      </c>
      <c r="B1332" s="143" t="s">
        <v>228</v>
      </c>
      <c r="C1332" s="39" t="s">
        <v>940</v>
      </c>
      <c r="D1332" s="20" t="s">
        <v>171</v>
      </c>
      <c r="E1332" s="40" t="n">
        <v>5741554</v>
      </c>
      <c r="F1332" s="40" t="n">
        <v>12314847</v>
      </c>
      <c r="G1332" s="41" t="n">
        <v>27</v>
      </c>
      <c r="H1332" s="145" t="s">
        <v>33</v>
      </c>
      <c r="I1332" s="40"/>
      <c r="J1332" s="40" t="n">
        <v>25</v>
      </c>
      <c r="K1332" s="145" t="n">
        <v>0</v>
      </c>
      <c r="L1332" s="139" t="n">
        <v>1177</v>
      </c>
      <c r="M1332" s="145" t="n">
        <f aca="false">+G1332*0.095</f>
        <v>2.565</v>
      </c>
      <c r="N1332" s="145" t="n">
        <f aca="false">+L1332-M1332</f>
        <v>1174.435</v>
      </c>
      <c r="O1332" s="149" t="n">
        <v>1</v>
      </c>
      <c r="P1332" s="145" t="n">
        <f aca="false">+N1332*O1332</f>
        <v>1174.435</v>
      </c>
      <c r="Q1332" s="149" t="n">
        <v>16</v>
      </c>
      <c r="R1332" s="149" t="n">
        <f aca="false">+P1332*Q1332</f>
        <v>18790.96</v>
      </c>
      <c r="S1332" s="145" t="n">
        <f aca="false">+P1332*3</f>
        <v>3523.305</v>
      </c>
      <c r="T1332" s="145" t="n">
        <f aca="false">P1332*5</f>
        <v>5872.175</v>
      </c>
      <c r="U1332" s="6"/>
      <c r="V1332" s="6" t="n">
        <f aca="false">+R1332+S1332+T1332</f>
        <v>28186.44</v>
      </c>
      <c r="W1332" s="20" t="n">
        <f aca="false">V1332-T1332</f>
        <v>22314.265</v>
      </c>
      <c r="X1332" s="43" t="n">
        <f aca="false">V1332-S1332-T1332</f>
        <v>18790.96</v>
      </c>
      <c r="Y1332" s="20" t="s">
        <v>171</v>
      </c>
      <c r="Z1332" s="20" t="s">
        <v>171</v>
      </c>
      <c r="AA1332" s="20" t="s">
        <v>18</v>
      </c>
      <c r="AC1332" s="20"/>
    </row>
    <row r="1333" customFormat="false" ht="15.75" hidden="false" customHeight="true" outlineLevel="0" collapsed="false">
      <c r="A1333" s="37" t="s">
        <v>329</v>
      </c>
      <c r="B1333" s="143" t="s">
        <v>229</v>
      </c>
      <c r="C1333" s="39" t="s">
        <v>941</v>
      </c>
      <c r="D1333" s="20" t="s">
        <v>312</v>
      </c>
      <c r="E1333" s="40" t="n">
        <v>5788832</v>
      </c>
      <c r="F1333" s="40" t="n">
        <v>8741978</v>
      </c>
      <c r="G1333" s="41" t="n">
        <v>10</v>
      </c>
      <c r="H1333" s="145" t="s">
        <v>33</v>
      </c>
      <c r="I1333" s="40"/>
      <c r="J1333" s="40" t="n">
        <v>22</v>
      </c>
      <c r="K1333" s="145" t="n">
        <v>0</v>
      </c>
      <c r="L1333" s="139" t="n">
        <v>425</v>
      </c>
      <c r="M1333" s="145" t="n">
        <f aca="false">+G1333*0.095</f>
        <v>0.95</v>
      </c>
      <c r="N1333" s="145" t="n">
        <f aca="false">+L1333-M1333</f>
        <v>424.05</v>
      </c>
      <c r="O1333" s="149" t="n">
        <v>1.04</v>
      </c>
      <c r="P1333" s="145" t="n">
        <f aca="false">+N1333*O1333</f>
        <v>441.012</v>
      </c>
      <c r="Q1333" s="149" t="n">
        <v>16</v>
      </c>
      <c r="R1333" s="149" t="n">
        <f aca="false">+P1333*Q1333</f>
        <v>7056.192</v>
      </c>
      <c r="S1333" s="145" t="n">
        <f aca="false">+P1333*3</f>
        <v>1323.036</v>
      </c>
      <c r="T1333" s="145" t="n">
        <f aca="false">P1333*2</f>
        <v>882.024</v>
      </c>
      <c r="U1333" s="6"/>
      <c r="V1333" s="6" t="n">
        <f aca="false">+R1333+S1333+T1333</f>
        <v>9261.252</v>
      </c>
      <c r="W1333" s="20" t="n">
        <f aca="false">V1333-T1333</f>
        <v>8379.228</v>
      </c>
      <c r="X1333" s="43" t="n">
        <f aca="false">V1333-S1333-T1333</f>
        <v>7056.192</v>
      </c>
      <c r="Y1333" s="20" t="s">
        <v>312</v>
      </c>
      <c r="Z1333" s="20" t="s">
        <v>35</v>
      </c>
      <c r="AA1333" s="20" t="s">
        <v>18</v>
      </c>
      <c r="AC1333" s="20"/>
    </row>
    <row r="1334" customFormat="false" ht="15.75" hidden="true" customHeight="true" outlineLevel="0" collapsed="false">
      <c r="A1334" s="37" t="s">
        <v>329</v>
      </c>
      <c r="B1334" s="143" t="s">
        <v>229</v>
      </c>
      <c r="C1334" s="39" t="s">
        <v>942</v>
      </c>
      <c r="D1334" s="20" t="s">
        <v>312</v>
      </c>
      <c r="E1334" s="40" t="n">
        <v>5788833</v>
      </c>
      <c r="F1334" s="40" t="n">
        <v>8741979</v>
      </c>
      <c r="G1334" s="41" t="n">
        <v>2</v>
      </c>
      <c r="H1334" s="145" t="s">
        <v>122</v>
      </c>
      <c r="I1334" s="40"/>
      <c r="J1334" s="40" t="n">
        <v>14</v>
      </c>
      <c r="K1334" s="145" t="n">
        <v>0</v>
      </c>
      <c r="L1334" s="139" t="n">
        <v>101</v>
      </c>
      <c r="M1334" s="145" t="n">
        <f aca="false">+G1334*0.095</f>
        <v>0.19</v>
      </c>
      <c r="N1334" s="145" t="n">
        <f aca="false">+L1334-M1334</f>
        <v>100.81</v>
      </c>
      <c r="O1334" s="149" t="n">
        <v>1</v>
      </c>
      <c r="P1334" s="145" t="n">
        <f aca="false">+N1334*O1334</f>
        <v>100.81</v>
      </c>
      <c r="Q1334" s="149" t="n">
        <v>19</v>
      </c>
      <c r="R1334" s="149" t="n">
        <f aca="false">+P1334*Q1334</f>
        <v>1915.39</v>
      </c>
      <c r="S1334" s="145" t="n">
        <f aca="false">+P1334*4</f>
        <v>403.24</v>
      </c>
      <c r="T1334" s="145" t="n">
        <f aca="false">P1334*2</f>
        <v>201.62</v>
      </c>
      <c r="U1334" s="6"/>
      <c r="V1334" s="6" t="n">
        <f aca="false">+R1334+S1334+T1334</f>
        <v>2520.25</v>
      </c>
      <c r="W1334" s="20" t="n">
        <f aca="false">V1334-T1334</f>
        <v>2318.63</v>
      </c>
      <c r="X1334" s="43" t="n">
        <f aca="false">V1334-S1334-T1334</f>
        <v>1915.39</v>
      </c>
      <c r="Y1334" s="20" t="s">
        <v>312</v>
      </c>
      <c r="Z1334" s="20" t="s">
        <v>35</v>
      </c>
      <c r="AA1334" s="20" t="s">
        <v>18</v>
      </c>
      <c r="AC1334" s="20"/>
    </row>
    <row r="1335" customFormat="false" ht="15.75" hidden="false" customHeight="true" outlineLevel="0" collapsed="false">
      <c r="A1335" s="37" t="s">
        <v>329</v>
      </c>
      <c r="B1335" s="143" t="s">
        <v>229</v>
      </c>
      <c r="C1335" s="39" t="s">
        <v>943</v>
      </c>
      <c r="D1335" s="20" t="s">
        <v>312</v>
      </c>
      <c r="E1335" s="40" t="n">
        <v>5788834</v>
      </c>
      <c r="F1335" s="40" t="n">
        <v>8741980</v>
      </c>
      <c r="G1335" s="41" t="n">
        <v>16</v>
      </c>
      <c r="H1335" s="145" t="s">
        <v>33</v>
      </c>
      <c r="I1335" s="40"/>
      <c r="J1335" s="40" t="n">
        <v>22</v>
      </c>
      <c r="K1335" s="145" t="n">
        <v>0</v>
      </c>
      <c r="L1335" s="139" t="n">
        <v>649</v>
      </c>
      <c r="M1335" s="145" t="n">
        <f aca="false">+G1335*0.095</f>
        <v>1.52</v>
      </c>
      <c r="N1335" s="145" t="n">
        <f aca="false">+L1335-M1335</f>
        <v>647.48</v>
      </c>
      <c r="O1335" s="149" t="n">
        <v>1.04</v>
      </c>
      <c r="P1335" s="145" t="n">
        <f aca="false">+N1335*O1335</f>
        <v>673.3792</v>
      </c>
      <c r="Q1335" s="149" t="n">
        <v>16</v>
      </c>
      <c r="R1335" s="149" t="n">
        <f aca="false">+P1335*Q1335</f>
        <v>10774.0672</v>
      </c>
      <c r="S1335" s="145" t="n">
        <f aca="false">+P1335*3</f>
        <v>2020.1376</v>
      </c>
      <c r="T1335" s="145" t="n">
        <f aca="false">P1335*2</f>
        <v>1346.7584</v>
      </c>
      <c r="U1335" s="6"/>
      <c r="V1335" s="6" t="n">
        <f aca="false">+R1335+S1335+T1335</f>
        <v>14140.9632</v>
      </c>
      <c r="W1335" s="20" t="n">
        <f aca="false">V1335-T1335</f>
        <v>12794.2048</v>
      </c>
      <c r="X1335" s="43" t="n">
        <f aca="false">V1335-S1335-T1335</f>
        <v>10774.0672</v>
      </c>
      <c r="Y1335" s="20" t="s">
        <v>312</v>
      </c>
      <c r="Z1335" s="20" t="s">
        <v>35</v>
      </c>
      <c r="AA1335" s="20" t="s">
        <v>18</v>
      </c>
      <c r="AC1335" s="20"/>
    </row>
    <row r="1336" customFormat="false" ht="15.75" hidden="true" customHeight="true" outlineLevel="0" collapsed="false">
      <c r="A1336" s="228" t="s">
        <v>329</v>
      </c>
      <c r="B1336" s="143" t="s">
        <v>229</v>
      </c>
      <c r="C1336" s="229" t="s">
        <v>944</v>
      </c>
      <c r="D1336" s="230" t="s">
        <v>312</v>
      </c>
      <c r="E1336" s="231" t="n">
        <v>5788835</v>
      </c>
      <c r="F1336" s="231" t="n">
        <v>8741981</v>
      </c>
      <c r="G1336" s="232" t="n">
        <v>5</v>
      </c>
      <c r="H1336" s="145" t="s">
        <v>122</v>
      </c>
      <c r="I1336" s="231"/>
      <c r="J1336" s="231" t="n">
        <v>14</v>
      </c>
      <c r="K1336" s="145" t="n">
        <v>0</v>
      </c>
      <c r="L1336" s="233" t="n">
        <v>246</v>
      </c>
      <c r="M1336" s="234" t="n">
        <f aca="false">+G1336*0.095</f>
        <v>0.475</v>
      </c>
      <c r="N1336" s="234" t="n">
        <f aca="false">+L1336-M1336</f>
        <v>245.525</v>
      </c>
      <c r="O1336" s="235" t="n">
        <v>1</v>
      </c>
      <c r="P1336" s="234" t="n">
        <f aca="false">+N1336*O1336</f>
        <v>245.525</v>
      </c>
      <c r="Q1336" s="235" t="n">
        <v>19</v>
      </c>
      <c r="R1336" s="235" t="n">
        <f aca="false">+P1336*Q1336</f>
        <v>4664.975</v>
      </c>
      <c r="S1336" s="234" t="n">
        <f aca="false">+P1336*4</f>
        <v>982.1</v>
      </c>
      <c r="T1336" s="234" t="n">
        <f aca="false">P1336*2</f>
        <v>491.05</v>
      </c>
      <c r="U1336" s="236"/>
      <c r="V1336" s="236" t="n">
        <f aca="false">+R1336+S1336+T1336</f>
        <v>6138.125</v>
      </c>
      <c r="W1336" s="20" t="n">
        <f aca="false">V1336-T1336</f>
        <v>5647.075</v>
      </c>
      <c r="X1336" s="43" t="n">
        <f aca="false">V1336-S1336-T1336</f>
        <v>4664.975</v>
      </c>
      <c r="Y1336" s="230" t="s">
        <v>312</v>
      </c>
      <c r="Z1336" s="20" t="s">
        <v>35</v>
      </c>
      <c r="AA1336" s="20" t="s">
        <v>18</v>
      </c>
      <c r="AC1336" s="20"/>
    </row>
    <row r="1337" customFormat="false" ht="15.75" hidden="true" customHeight="true" outlineLevel="0" collapsed="false">
      <c r="A1337" s="37" t="s">
        <v>593</v>
      </c>
      <c r="B1337" s="143" t="s">
        <v>224</v>
      </c>
      <c r="C1337" s="39" t="s">
        <v>945</v>
      </c>
      <c r="D1337" s="20" t="s">
        <v>282</v>
      </c>
      <c r="E1337" s="40" t="n">
        <v>5789150</v>
      </c>
      <c r="F1337" s="40" t="n">
        <v>11955752</v>
      </c>
      <c r="G1337" s="41" t="n">
        <v>13</v>
      </c>
      <c r="H1337" s="145" t="s">
        <v>122</v>
      </c>
      <c r="I1337" s="40"/>
      <c r="J1337" s="40" t="n">
        <v>13.8</v>
      </c>
      <c r="K1337" s="145" t="n">
        <v>0</v>
      </c>
      <c r="L1337" s="139" t="n">
        <v>591</v>
      </c>
      <c r="M1337" s="145" t="n">
        <f aca="false">+G1337*0.095</f>
        <v>1.235</v>
      </c>
      <c r="N1337" s="145" t="n">
        <f aca="false">+L1337-M1337</f>
        <v>589.765</v>
      </c>
      <c r="O1337" s="149" t="n">
        <v>1</v>
      </c>
      <c r="P1337" s="145" t="n">
        <f aca="false">+N1337*O1337</f>
        <v>589.765</v>
      </c>
      <c r="Q1337" s="149" t="n">
        <v>19</v>
      </c>
      <c r="R1337" s="149" t="n">
        <f aca="false">+P1337*Q1337</f>
        <v>11205.535</v>
      </c>
      <c r="S1337" s="145" t="n">
        <f aca="false">+P1337*4</f>
        <v>2359.06</v>
      </c>
      <c r="T1337" s="145" t="n">
        <f aca="false">P1337*2</f>
        <v>1179.53</v>
      </c>
      <c r="U1337" s="6"/>
      <c r="V1337" s="6" t="n">
        <f aca="false">+R1337+S1337+T1337</f>
        <v>14744.125</v>
      </c>
      <c r="W1337" s="20" t="n">
        <f aca="false">V1337-T1337</f>
        <v>13564.595</v>
      </c>
      <c r="X1337" s="43" t="n">
        <f aca="false">V1337-S1337-T1337</f>
        <v>11205.535</v>
      </c>
      <c r="Y1337" s="20" t="s">
        <v>282</v>
      </c>
      <c r="Z1337" s="20" t="s">
        <v>35</v>
      </c>
      <c r="AA1337" s="20" t="s">
        <v>18</v>
      </c>
      <c r="AC1337" s="20"/>
    </row>
    <row r="1338" customFormat="false" ht="15.75" hidden="true" customHeight="true" outlineLevel="0" collapsed="false">
      <c r="A1338" s="37" t="s">
        <v>593</v>
      </c>
      <c r="B1338" s="143" t="s">
        <v>229</v>
      </c>
      <c r="C1338" s="39" t="s">
        <v>872</v>
      </c>
      <c r="D1338" s="20" t="s">
        <v>282</v>
      </c>
      <c r="E1338" s="40" t="n">
        <v>5789151</v>
      </c>
      <c r="F1338" s="40" t="n">
        <v>11955753</v>
      </c>
      <c r="G1338" s="41" t="n">
        <v>15</v>
      </c>
      <c r="H1338" s="145" t="s">
        <v>122</v>
      </c>
      <c r="I1338" s="40"/>
      <c r="J1338" s="40" t="n">
        <v>13.8</v>
      </c>
      <c r="K1338" s="145" t="n">
        <v>0</v>
      </c>
      <c r="L1338" s="139" t="n">
        <v>664</v>
      </c>
      <c r="M1338" s="145" t="n">
        <f aca="false">+G1338*0.095</f>
        <v>1.425</v>
      </c>
      <c r="N1338" s="145" t="n">
        <f aca="false">+L1338-M1338</f>
        <v>662.575</v>
      </c>
      <c r="O1338" s="149" t="n">
        <v>1</v>
      </c>
      <c r="P1338" s="145" t="n">
        <f aca="false">+N1338*O1338</f>
        <v>662.575</v>
      </c>
      <c r="Q1338" s="149" t="n">
        <v>19</v>
      </c>
      <c r="R1338" s="149" t="n">
        <f aca="false">+P1338*Q1338</f>
        <v>12588.925</v>
      </c>
      <c r="S1338" s="145" t="n">
        <f aca="false">+P1338*4</f>
        <v>2650.3</v>
      </c>
      <c r="T1338" s="145" t="n">
        <f aca="false">P1338*2</f>
        <v>1325.15</v>
      </c>
      <c r="U1338" s="6"/>
      <c r="V1338" s="6" t="n">
        <f aca="false">+R1338+S1338+T1338</f>
        <v>16564.375</v>
      </c>
      <c r="W1338" s="20" t="n">
        <f aca="false">V1338-T1338</f>
        <v>15239.225</v>
      </c>
      <c r="X1338" s="43" t="n">
        <f aca="false">V1338-S1338-T1338</f>
        <v>12588.925</v>
      </c>
      <c r="Y1338" s="20" t="s">
        <v>282</v>
      </c>
      <c r="Z1338" s="20" t="s">
        <v>35</v>
      </c>
      <c r="AA1338" s="20" t="s">
        <v>18</v>
      </c>
      <c r="AC1338" s="20"/>
    </row>
    <row r="1339" customFormat="false" ht="15.75" hidden="true" customHeight="true" outlineLevel="0" collapsed="false">
      <c r="A1339" s="37" t="s">
        <v>593</v>
      </c>
      <c r="B1339" s="143" t="s">
        <v>230</v>
      </c>
      <c r="C1339" s="39" t="s">
        <v>304</v>
      </c>
      <c r="D1339" s="20" t="s">
        <v>282</v>
      </c>
      <c r="E1339" s="40" t="n">
        <v>5789152</v>
      </c>
      <c r="F1339" s="40" t="n">
        <v>11955754</v>
      </c>
      <c r="G1339" s="41" t="n">
        <v>7</v>
      </c>
      <c r="H1339" s="145" t="s">
        <v>122</v>
      </c>
      <c r="I1339" s="40"/>
      <c r="J1339" s="40" t="n">
        <v>13.8</v>
      </c>
      <c r="K1339" s="145" t="n">
        <v>0</v>
      </c>
      <c r="L1339" s="139" t="n">
        <v>344</v>
      </c>
      <c r="M1339" s="145" t="n">
        <f aca="false">+G1339*0.095</f>
        <v>0.665</v>
      </c>
      <c r="N1339" s="145" t="n">
        <f aca="false">+L1339-M1339</f>
        <v>343.335</v>
      </c>
      <c r="O1339" s="149" t="n">
        <v>1</v>
      </c>
      <c r="P1339" s="145" t="n">
        <f aca="false">+N1339*O1339</f>
        <v>343.335</v>
      </c>
      <c r="Q1339" s="149" t="n">
        <v>19</v>
      </c>
      <c r="R1339" s="149" t="n">
        <f aca="false">+P1339*Q1339</f>
        <v>6523.365</v>
      </c>
      <c r="S1339" s="145" t="n">
        <f aca="false">+P1339*4</f>
        <v>1373.34</v>
      </c>
      <c r="T1339" s="145" t="n">
        <f aca="false">P1339*2</f>
        <v>686.67</v>
      </c>
      <c r="U1339" s="6"/>
      <c r="V1339" s="6" t="n">
        <f aca="false">+R1339+S1339+T1339</f>
        <v>8583.375</v>
      </c>
      <c r="W1339" s="20" t="n">
        <f aca="false">V1339-T1339</f>
        <v>7896.705</v>
      </c>
      <c r="X1339" s="43" t="n">
        <f aca="false">V1339-S1339-T1339</f>
        <v>6523.365</v>
      </c>
      <c r="Y1339" s="20" t="s">
        <v>282</v>
      </c>
      <c r="Z1339" s="20" t="s">
        <v>35</v>
      </c>
      <c r="AA1339" s="20" t="s">
        <v>18</v>
      </c>
      <c r="AC1339" s="20"/>
    </row>
    <row r="1340" customFormat="false" ht="15.75" hidden="false" customHeight="true" outlineLevel="0" collapsed="false">
      <c r="A1340" s="37" t="s">
        <v>45</v>
      </c>
      <c r="B1340" s="143" t="s">
        <v>228</v>
      </c>
      <c r="C1340" s="39" t="s">
        <v>946</v>
      </c>
      <c r="D1340" s="20" t="s">
        <v>47</v>
      </c>
      <c r="E1340" s="40" t="n">
        <v>5092821</v>
      </c>
      <c r="F1340" s="40" t="n">
        <v>9984201</v>
      </c>
      <c r="G1340" s="41" t="n">
        <v>15</v>
      </c>
      <c r="H1340" s="145" t="s">
        <v>33</v>
      </c>
      <c r="I1340" s="40"/>
      <c r="J1340" s="40" t="n">
        <v>22</v>
      </c>
      <c r="K1340" s="145" t="n">
        <v>0</v>
      </c>
      <c r="L1340" s="139" t="n">
        <v>641</v>
      </c>
      <c r="M1340" s="145" t="n">
        <f aca="false">+G1340*0.095</f>
        <v>1.425</v>
      </c>
      <c r="N1340" s="145" t="n">
        <f aca="false">+L1340-M1340</f>
        <v>639.575</v>
      </c>
      <c r="O1340" s="149" t="n">
        <v>1.04</v>
      </c>
      <c r="P1340" s="145" t="n">
        <f aca="false">+N1340*O1340</f>
        <v>665.158</v>
      </c>
      <c r="Q1340" s="149" t="n">
        <v>16</v>
      </c>
      <c r="R1340" s="149" t="n">
        <f aca="false">+P1340*Q1340</f>
        <v>10642.528</v>
      </c>
      <c r="S1340" s="145" t="n">
        <f aca="false">+P1340*3</f>
        <v>1995.474</v>
      </c>
      <c r="T1340" s="145"/>
      <c r="U1340" s="6"/>
      <c r="V1340" s="6" t="n">
        <f aca="false">+R1340+S1340+T1340</f>
        <v>12638.002</v>
      </c>
      <c r="W1340" s="20" t="n">
        <f aca="false">V1340-T1340</f>
        <v>12638.002</v>
      </c>
      <c r="X1340" s="43" t="n">
        <f aca="false">V1340-S1340-T1340</f>
        <v>10642.528</v>
      </c>
      <c r="Y1340" s="20" t="s">
        <v>103</v>
      </c>
      <c r="Z1340" s="2" t="s">
        <v>49</v>
      </c>
      <c r="AA1340" s="20" t="s">
        <v>18</v>
      </c>
      <c r="AC1340" s="20"/>
    </row>
    <row r="1341" customFormat="false" ht="15.75" hidden="false" customHeight="true" outlineLevel="0" collapsed="false">
      <c r="A1341" s="37" t="s">
        <v>45</v>
      </c>
      <c r="B1341" s="143" t="s">
        <v>228</v>
      </c>
      <c r="C1341" s="39" t="s">
        <v>947</v>
      </c>
      <c r="D1341" s="20" t="s">
        <v>47</v>
      </c>
      <c r="E1341" s="40" t="n">
        <v>5092822</v>
      </c>
      <c r="F1341" s="40" t="n">
        <v>9984202</v>
      </c>
      <c r="G1341" s="41" t="n">
        <v>25</v>
      </c>
      <c r="H1341" s="145" t="s">
        <v>33</v>
      </c>
      <c r="I1341" s="40"/>
      <c r="J1341" s="40" t="n">
        <v>22</v>
      </c>
      <c r="K1341" s="145" t="n">
        <v>0</v>
      </c>
      <c r="L1341" s="139" t="n">
        <v>1303</v>
      </c>
      <c r="M1341" s="145" t="n">
        <f aca="false">+G1341*0.095</f>
        <v>2.375</v>
      </c>
      <c r="N1341" s="145" t="n">
        <f aca="false">+L1341-M1341</f>
        <v>1300.625</v>
      </c>
      <c r="O1341" s="149" t="n">
        <v>1.04</v>
      </c>
      <c r="P1341" s="145" t="n">
        <f aca="false">+N1341*O1341</f>
        <v>1352.65</v>
      </c>
      <c r="Q1341" s="149" t="n">
        <v>16</v>
      </c>
      <c r="R1341" s="149" t="n">
        <f aca="false">+P1341*Q1341</f>
        <v>21642.4</v>
      </c>
      <c r="S1341" s="145" t="n">
        <f aca="false">+P1341*3</f>
        <v>4057.95</v>
      </c>
      <c r="T1341" s="145"/>
      <c r="U1341" s="6"/>
      <c r="V1341" s="6" t="n">
        <f aca="false">+R1341+S1341+T1341</f>
        <v>25700.35</v>
      </c>
      <c r="W1341" s="20" t="n">
        <f aca="false">V1341-T1341</f>
        <v>25700.35</v>
      </c>
      <c r="X1341" s="43" t="n">
        <f aca="false">V1341-S1341-T1341</f>
        <v>21642.4</v>
      </c>
      <c r="Y1341" s="20" t="s">
        <v>103</v>
      </c>
      <c r="Z1341" s="2" t="s">
        <v>49</v>
      </c>
      <c r="AA1341" s="20" t="s">
        <v>18</v>
      </c>
      <c r="AC1341" s="20"/>
    </row>
    <row r="1342" customFormat="false" ht="15.75" hidden="false" customHeight="true" outlineLevel="0" collapsed="false">
      <c r="A1342" s="37" t="s">
        <v>45</v>
      </c>
      <c r="B1342" s="143" t="s">
        <v>228</v>
      </c>
      <c r="C1342" s="229" t="s">
        <v>948</v>
      </c>
      <c r="D1342" s="20" t="s">
        <v>47</v>
      </c>
      <c r="E1342" s="40" t="n">
        <v>5092823</v>
      </c>
      <c r="F1342" s="40" t="n">
        <v>9984203</v>
      </c>
      <c r="G1342" s="41" t="n">
        <v>11</v>
      </c>
      <c r="H1342" s="145" t="s">
        <v>33</v>
      </c>
      <c r="I1342" s="40"/>
      <c r="J1342" s="40" t="n">
        <v>23</v>
      </c>
      <c r="K1342" s="145" t="n">
        <v>0</v>
      </c>
      <c r="L1342" s="139" t="n">
        <v>511</v>
      </c>
      <c r="M1342" s="145" t="n">
        <f aca="false">+G1342*0.095</f>
        <v>1.045</v>
      </c>
      <c r="N1342" s="145" t="n">
        <f aca="false">+L1342-M1342</f>
        <v>509.955</v>
      </c>
      <c r="O1342" s="149" t="n">
        <v>1.026</v>
      </c>
      <c r="P1342" s="145" t="n">
        <f aca="false">+N1342*O1342</f>
        <v>523.21383</v>
      </c>
      <c r="Q1342" s="149" t="n">
        <v>16</v>
      </c>
      <c r="R1342" s="149" t="n">
        <f aca="false">+P1342*Q1342</f>
        <v>8371.42128</v>
      </c>
      <c r="S1342" s="145" t="n">
        <f aca="false">+P1342*3</f>
        <v>1569.64149</v>
      </c>
      <c r="T1342" s="145"/>
      <c r="U1342" s="6"/>
      <c r="V1342" s="6" t="n">
        <f aca="false">+R1342+S1342+T1342</f>
        <v>9941.06277</v>
      </c>
      <c r="W1342" s="20" t="n">
        <f aca="false">V1342-T1342</f>
        <v>9941.06277</v>
      </c>
      <c r="X1342" s="43" t="n">
        <f aca="false">V1342-S1342-T1342</f>
        <v>8371.42128</v>
      </c>
      <c r="Y1342" s="20" t="s">
        <v>103</v>
      </c>
      <c r="Z1342" s="2" t="s">
        <v>49</v>
      </c>
      <c r="AA1342" s="20" t="s">
        <v>18</v>
      </c>
      <c r="AC1342" s="20"/>
    </row>
    <row r="1343" customFormat="false" ht="15.75" hidden="false" customHeight="true" outlineLevel="0" collapsed="false">
      <c r="A1343" s="37" t="s">
        <v>45</v>
      </c>
      <c r="B1343" s="143" t="s">
        <v>228</v>
      </c>
      <c r="C1343" s="39" t="s">
        <v>949</v>
      </c>
      <c r="D1343" s="20" t="s">
        <v>47</v>
      </c>
      <c r="E1343" s="40" t="n">
        <v>5092824</v>
      </c>
      <c r="F1343" s="40" t="n">
        <v>9984204</v>
      </c>
      <c r="G1343" s="41" t="n">
        <v>5</v>
      </c>
      <c r="H1343" s="145" t="s">
        <v>33</v>
      </c>
      <c r="I1343" s="40"/>
      <c r="J1343" s="40" t="n">
        <v>23.5</v>
      </c>
      <c r="K1343" s="145" t="n">
        <v>0</v>
      </c>
      <c r="L1343" s="139" t="n">
        <v>240</v>
      </c>
      <c r="M1343" s="145" t="n">
        <f aca="false">+G1343*0.095</f>
        <v>0.475</v>
      </c>
      <c r="N1343" s="145" t="n">
        <f aca="false">+L1343-M1343</f>
        <v>239.525</v>
      </c>
      <c r="O1343" s="149" t="n">
        <v>1.02</v>
      </c>
      <c r="P1343" s="145" t="n">
        <f aca="false">+N1343*O1343</f>
        <v>244.3155</v>
      </c>
      <c r="Q1343" s="149" t="n">
        <v>16</v>
      </c>
      <c r="R1343" s="149" t="n">
        <f aca="false">+P1343*Q1343</f>
        <v>3909.048</v>
      </c>
      <c r="S1343" s="145" t="n">
        <f aca="false">+P1343*3</f>
        <v>732.9465</v>
      </c>
      <c r="T1343" s="145"/>
      <c r="U1343" s="6"/>
      <c r="V1343" s="6" t="n">
        <f aca="false">+R1343+S1343+T1343</f>
        <v>4641.9945</v>
      </c>
      <c r="W1343" s="20" t="n">
        <f aca="false">V1343-T1343</f>
        <v>4641.9945</v>
      </c>
      <c r="X1343" s="43" t="n">
        <f aca="false">V1343-S1343-T1343</f>
        <v>3909.048</v>
      </c>
      <c r="Y1343" s="20" t="s">
        <v>103</v>
      </c>
      <c r="Z1343" s="2" t="s">
        <v>49</v>
      </c>
      <c r="AA1343" s="20" t="s">
        <v>18</v>
      </c>
      <c r="AC1343" s="20"/>
    </row>
    <row r="1344" customFormat="false" ht="15.75" hidden="false" customHeight="true" outlineLevel="0" collapsed="false">
      <c r="A1344" s="37" t="s">
        <v>45</v>
      </c>
      <c r="B1344" s="143" t="s">
        <v>228</v>
      </c>
      <c r="C1344" s="39" t="s">
        <v>950</v>
      </c>
      <c r="D1344" s="20" t="s">
        <v>47</v>
      </c>
      <c r="E1344" s="40" t="n">
        <v>5092825</v>
      </c>
      <c r="F1344" s="40" t="n">
        <v>9984205</v>
      </c>
      <c r="G1344" s="41" t="n">
        <v>12</v>
      </c>
      <c r="H1344" s="145" t="s">
        <v>33</v>
      </c>
      <c r="I1344" s="40"/>
      <c r="J1344" s="40" t="n">
        <v>23.2</v>
      </c>
      <c r="K1344" s="145" t="n">
        <v>0</v>
      </c>
      <c r="L1344" s="139" t="n">
        <v>584</v>
      </c>
      <c r="M1344" s="145" t="n">
        <f aca="false">+G1344*0.095</f>
        <v>1.14</v>
      </c>
      <c r="N1344" s="145" t="n">
        <f aca="false">+L1344-M1344</f>
        <v>582.86</v>
      </c>
      <c r="O1344" s="149" t="n">
        <v>1.024</v>
      </c>
      <c r="P1344" s="145" t="n">
        <f aca="false">+N1344*O1344</f>
        <v>596.84864</v>
      </c>
      <c r="Q1344" s="149" t="n">
        <v>16</v>
      </c>
      <c r="R1344" s="149" t="n">
        <f aca="false">+P1344*Q1344</f>
        <v>9549.57824</v>
      </c>
      <c r="S1344" s="145" t="n">
        <f aca="false">+P1344*3</f>
        <v>1790.54592</v>
      </c>
      <c r="T1344" s="145"/>
      <c r="U1344" s="6"/>
      <c r="V1344" s="6" t="n">
        <f aca="false">+R1344+S1344+T1344</f>
        <v>11340.12416</v>
      </c>
      <c r="W1344" s="20" t="n">
        <f aca="false">V1344-T1344</f>
        <v>11340.12416</v>
      </c>
      <c r="X1344" s="43" t="n">
        <f aca="false">V1344-S1344-T1344</f>
        <v>9549.57824</v>
      </c>
      <c r="Y1344" s="20" t="s">
        <v>103</v>
      </c>
      <c r="Z1344" s="2" t="s">
        <v>49</v>
      </c>
      <c r="AA1344" s="20" t="s">
        <v>18</v>
      </c>
      <c r="AC1344" s="20"/>
    </row>
    <row r="1345" customFormat="false" ht="15.75" hidden="false" customHeight="true" outlineLevel="0" collapsed="false">
      <c r="A1345" s="37" t="s">
        <v>45</v>
      </c>
      <c r="B1345" s="143" t="s">
        <v>228</v>
      </c>
      <c r="C1345" s="39" t="s">
        <v>951</v>
      </c>
      <c r="D1345" s="20" t="s">
        <v>47</v>
      </c>
      <c r="E1345" s="40" t="n">
        <v>5092826</v>
      </c>
      <c r="F1345" s="40" t="n">
        <v>9984206</v>
      </c>
      <c r="G1345" s="41" t="n">
        <v>3</v>
      </c>
      <c r="H1345" s="145" t="s">
        <v>33</v>
      </c>
      <c r="I1345" s="40"/>
      <c r="J1345" s="40" t="n">
        <v>22.8</v>
      </c>
      <c r="K1345" s="145" t="n">
        <v>0</v>
      </c>
      <c r="L1345" s="139" t="n">
        <v>163</v>
      </c>
      <c r="M1345" s="145" t="n">
        <f aca="false">+G1345*0.095</f>
        <v>0.285</v>
      </c>
      <c r="N1345" s="145" t="n">
        <f aca="false">+L1345-M1345</f>
        <v>162.715</v>
      </c>
      <c r="O1345" s="149" t="n">
        <v>1.029</v>
      </c>
      <c r="P1345" s="145" t="n">
        <f aca="false">+N1345*O1345</f>
        <v>167.433735</v>
      </c>
      <c r="Q1345" s="149" t="n">
        <v>16</v>
      </c>
      <c r="R1345" s="149" t="n">
        <f aca="false">+P1345*Q1345</f>
        <v>2678.93976</v>
      </c>
      <c r="S1345" s="145" t="n">
        <f aca="false">+P1345*3</f>
        <v>502.301205</v>
      </c>
      <c r="T1345" s="145"/>
      <c r="U1345" s="6"/>
      <c r="V1345" s="6" t="n">
        <f aca="false">+R1345+S1345+T1345</f>
        <v>3181.240965</v>
      </c>
      <c r="W1345" s="20" t="n">
        <f aca="false">V1345-T1345</f>
        <v>3181.240965</v>
      </c>
      <c r="X1345" s="43" t="n">
        <f aca="false">V1345-S1345-T1345</f>
        <v>2678.93976</v>
      </c>
      <c r="Y1345" s="20" t="s">
        <v>103</v>
      </c>
      <c r="Z1345" s="2" t="s">
        <v>49</v>
      </c>
      <c r="AA1345" s="20" t="s">
        <v>18</v>
      </c>
      <c r="AC1345" s="20"/>
    </row>
    <row r="1346" customFormat="false" ht="15.75" hidden="false" customHeight="true" outlineLevel="0" collapsed="false">
      <c r="A1346" s="37" t="s">
        <v>45</v>
      </c>
      <c r="B1346" s="143" t="s">
        <v>228</v>
      </c>
      <c r="C1346" s="39" t="s">
        <v>926</v>
      </c>
      <c r="D1346" s="20" t="s">
        <v>47</v>
      </c>
      <c r="E1346" s="40" t="n">
        <v>5092827</v>
      </c>
      <c r="F1346" s="40" t="n">
        <v>9984207</v>
      </c>
      <c r="G1346" s="41" t="n">
        <v>22</v>
      </c>
      <c r="H1346" s="145" t="s">
        <v>33</v>
      </c>
      <c r="I1346" s="40"/>
      <c r="J1346" s="40" t="n">
        <v>22</v>
      </c>
      <c r="K1346" s="145" t="n">
        <v>0</v>
      </c>
      <c r="L1346" s="139" t="n">
        <v>1092</v>
      </c>
      <c r="M1346" s="145" t="n">
        <f aca="false">+G1346*0.095</f>
        <v>2.09</v>
      </c>
      <c r="N1346" s="145" t="n">
        <f aca="false">+L1346-M1346</f>
        <v>1089.91</v>
      </c>
      <c r="O1346" s="149" t="n">
        <v>1.04</v>
      </c>
      <c r="P1346" s="145" t="n">
        <f aca="false">+N1346*O1346</f>
        <v>1133.5064</v>
      </c>
      <c r="Q1346" s="149" t="n">
        <v>16</v>
      </c>
      <c r="R1346" s="149" t="n">
        <f aca="false">+P1346*Q1346</f>
        <v>18136.1024</v>
      </c>
      <c r="S1346" s="145" t="n">
        <f aca="false">+P1346*3</f>
        <v>3400.5192</v>
      </c>
      <c r="T1346" s="145"/>
      <c r="U1346" s="6"/>
      <c r="V1346" s="6" t="n">
        <f aca="false">+R1346+S1346+T1346</f>
        <v>21536.6216</v>
      </c>
      <c r="W1346" s="20" t="n">
        <f aca="false">V1346-T1346</f>
        <v>21536.6216</v>
      </c>
      <c r="X1346" s="43" t="n">
        <f aca="false">V1346-S1346-T1346</f>
        <v>18136.1024</v>
      </c>
      <c r="Y1346" s="20" t="s">
        <v>103</v>
      </c>
      <c r="Z1346" s="2" t="s">
        <v>49</v>
      </c>
      <c r="AA1346" s="20" t="s">
        <v>18</v>
      </c>
      <c r="AC1346" s="20"/>
    </row>
    <row r="1347" customFormat="false" ht="15.75" hidden="true" customHeight="true" outlineLevel="0" collapsed="false">
      <c r="A1347" s="37" t="s">
        <v>45</v>
      </c>
      <c r="B1347" s="143" t="s">
        <v>228</v>
      </c>
      <c r="C1347" s="39" t="s">
        <v>952</v>
      </c>
      <c r="D1347" s="20" t="s">
        <v>47</v>
      </c>
      <c r="E1347" s="40" t="n">
        <v>5092828</v>
      </c>
      <c r="F1347" s="40" t="n">
        <v>9984208</v>
      </c>
      <c r="G1347" s="41" t="n">
        <v>3</v>
      </c>
      <c r="H1347" s="145" t="s">
        <v>122</v>
      </c>
      <c r="I1347" s="40"/>
      <c r="J1347" s="40" t="n">
        <v>14</v>
      </c>
      <c r="K1347" s="145" t="n">
        <v>0</v>
      </c>
      <c r="L1347" s="139" t="n">
        <v>150</v>
      </c>
      <c r="M1347" s="145" t="n">
        <f aca="false">+G1347*0.095</f>
        <v>0.285</v>
      </c>
      <c r="N1347" s="145" t="n">
        <f aca="false">+L1347-M1347</f>
        <v>149.715</v>
      </c>
      <c r="O1347" s="149" t="n">
        <v>1</v>
      </c>
      <c r="P1347" s="145" t="n">
        <f aca="false">+N1347*O1347</f>
        <v>149.715</v>
      </c>
      <c r="Q1347" s="149" t="n">
        <v>19</v>
      </c>
      <c r="R1347" s="149" t="n">
        <f aca="false">+P1347*Q1347</f>
        <v>2844.585</v>
      </c>
      <c r="S1347" s="145" t="n">
        <f aca="false">+P1347*4</f>
        <v>598.86</v>
      </c>
      <c r="T1347" s="145"/>
      <c r="U1347" s="6"/>
      <c r="V1347" s="6" t="n">
        <f aca="false">+R1347+S1347+T1347</f>
        <v>3443.445</v>
      </c>
      <c r="W1347" s="20" t="n">
        <f aca="false">V1347-T1347</f>
        <v>3443.445</v>
      </c>
      <c r="X1347" s="43" t="n">
        <f aca="false">V1347-S1347-T1347</f>
        <v>2844.585</v>
      </c>
      <c r="Y1347" s="20" t="s">
        <v>103</v>
      </c>
      <c r="Z1347" s="2" t="s">
        <v>49</v>
      </c>
      <c r="AA1347" s="20" t="s">
        <v>18</v>
      </c>
      <c r="AC1347" s="20"/>
    </row>
    <row r="1348" customFormat="false" ht="15.75" hidden="false" customHeight="true" outlineLevel="0" collapsed="false">
      <c r="A1348" s="37" t="s">
        <v>731</v>
      </c>
      <c r="B1348" s="143" t="s">
        <v>229</v>
      </c>
      <c r="C1348" s="229"/>
      <c r="D1348" s="20" t="s">
        <v>171</v>
      </c>
      <c r="E1348" s="40" t="n">
        <v>5786155</v>
      </c>
      <c r="F1348" s="40" t="n">
        <v>12314848</v>
      </c>
      <c r="G1348" s="41" t="n">
        <v>37</v>
      </c>
      <c r="H1348" s="145" t="s">
        <v>33</v>
      </c>
      <c r="I1348" s="40"/>
      <c r="J1348" s="40" t="n">
        <v>22</v>
      </c>
      <c r="K1348" s="145" t="n">
        <v>0</v>
      </c>
      <c r="L1348" s="139" t="n">
        <v>1693</v>
      </c>
      <c r="M1348" s="145" t="n">
        <f aca="false">+G1348*0.095</f>
        <v>3.515</v>
      </c>
      <c r="N1348" s="145" t="n">
        <f aca="false">+L1348-M1348</f>
        <v>1689.485</v>
      </c>
      <c r="O1348" s="149" t="n">
        <v>1.04</v>
      </c>
      <c r="P1348" s="145" t="n">
        <f aca="false">+N1348*O1348</f>
        <v>1757.0644</v>
      </c>
      <c r="Q1348" s="149" t="n">
        <v>16</v>
      </c>
      <c r="R1348" s="149" t="n">
        <f aca="false">+P1348*Q1348</f>
        <v>28113.0304</v>
      </c>
      <c r="S1348" s="145" t="n">
        <f aca="false">+P1348*3</f>
        <v>5271.1932</v>
      </c>
      <c r="T1348" s="145"/>
      <c r="U1348" s="6"/>
      <c r="V1348" s="6" t="n">
        <f aca="false">+R1348+S1348+T1348</f>
        <v>33384.2236</v>
      </c>
      <c r="W1348" s="20" t="n">
        <f aca="false">V1348-T1348</f>
        <v>33384.2236</v>
      </c>
      <c r="X1348" s="43" t="n">
        <f aca="false">V1348-S1348-T1348</f>
        <v>28113.0304</v>
      </c>
      <c r="Y1348" s="20" t="s">
        <v>171</v>
      </c>
      <c r="Z1348" s="20" t="s">
        <v>171</v>
      </c>
      <c r="AA1348" s="20" t="s">
        <v>18</v>
      </c>
      <c r="AC1348" s="20"/>
    </row>
    <row r="1349" customFormat="false" ht="15.75" hidden="false" customHeight="true" outlineLevel="0" collapsed="false">
      <c r="A1349" s="37" t="s">
        <v>731</v>
      </c>
      <c r="B1349" s="143" t="s">
        <v>229</v>
      </c>
      <c r="C1349" s="39" t="s">
        <v>953</v>
      </c>
      <c r="D1349" s="20" t="s">
        <v>171</v>
      </c>
      <c r="E1349" s="40" t="n">
        <v>5786156</v>
      </c>
      <c r="F1349" s="40" t="n">
        <v>12314849</v>
      </c>
      <c r="G1349" s="41" t="n">
        <v>20</v>
      </c>
      <c r="H1349" s="145" t="s">
        <v>33</v>
      </c>
      <c r="I1349" s="40"/>
      <c r="J1349" s="40" t="n">
        <v>25</v>
      </c>
      <c r="K1349" s="145" t="n">
        <v>0</v>
      </c>
      <c r="L1349" s="139" t="n">
        <v>842</v>
      </c>
      <c r="M1349" s="145" t="n">
        <f aca="false">+G1349*0.095</f>
        <v>1.9</v>
      </c>
      <c r="N1349" s="145" t="n">
        <f aca="false">+L1349-M1349</f>
        <v>840.1</v>
      </c>
      <c r="O1349" s="149" t="n">
        <v>1</v>
      </c>
      <c r="P1349" s="145" t="n">
        <f aca="false">+N1349*O1349</f>
        <v>840.1</v>
      </c>
      <c r="Q1349" s="149" t="n">
        <v>16</v>
      </c>
      <c r="R1349" s="149" t="n">
        <f aca="false">+P1349*Q1349</f>
        <v>13441.6</v>
      </c>
      <c r="S1349" s="145" t="n">
        <f aca="false">+P1349*3</f>
        <v>2520.3</v>
      </c>
      <c r="T1349" s="145" t="n">
        <f aca="false">P1349*5</f>
        <v>4200.5</v>
      </c>
      <c r="U1349" s="6"/>
      <c r="V1349" s="6" t="n">
        <f aca="false">+R1349+S1349+T1349</f>
        <v>20162.4</v>
      </c>
      <c r="W1349" s="20" t="n">
        <f aca="false">V1349-T1349</f>
        <v>15961.9</v>
      </c>
      <c r="X1349" s="43" t="n">
        <f aca="false">V1349-S1349-T1349</f>
        <v>13441.6</v>
      </c>
      <c r="Y1349" s="20" t="s">
        <v>171</v>
      </c>
      <c r="Z1349" s="20" t="s">
        <v>171</v>
      </c>
      <c r="AA1349" s="20" t="s">
        <v>18</v>
      </c>
      <c r="AC1349" s="20"/>
    </row>
    <row r="1350" customFormat="false" ht="15.75" hidden="false" customHeight="true" outlineLevel="0" collapsed="false">
      <c r="A1350" s="37" t="s">
        <v>731</v>
      </c>
      <c r="B1350" s="143" t="s">
        <v>229</v>
      </c>
      <c r="C1350" s="39" t="s">
        <v>953</v>
      </c>
      <c r="D1350" s="20" t="s">
        <v>171</v>
      </c>
      <c r="E1350" s="40" t="n">
        <v>5786157</v>
      </c>
      <c r="F1350" s="40" t="n">
        <v>12314850</v>
      </c>
      <c r="G1350" s="41" t="n">
        <v>20</v>
      </c>
      <c r="H1350" s="145" t="s">
        <v>33</v>
      </c>
      <c r="I1350" s="40"/>
      <c r="J1350" s="40" t="n">
        <v>25</v>
      </c>
      <c r="K1350" s="145" t="n">
        <v>0</v>
      </c>
      <c r="L1350" s="139" t="n">
        <v>842</v>
      </c>
      <c r="M1350" s="145" t="n">
        <f aca="false">+G1350*0.095</f>
        <v>1.9</v>
      </c>
      <c r="N1350" s="145" t="n">
        <f aca="false">+L1350-M1350</f>
        <v>840.1</v>
      </c>
      <c r="O1350" s="149" t="n">
        <v>1</v>
      </c>
      <c r="P1350" s="145" t="n">
        <f aca="false">+N1350*O1350</f>
        <v>840.1</v>
      </c>
      <c r="Q1350" s="149" t="n">
        <v>16</v>
      </c>
      <c r="R1350" s="149" t="n">
        <f aca="false">+P1350*Q1350</f>
        <v>13441.6</v>
      </c>
      <c r="S1350" s="145" t="n">
        <f aca="false">+P1350*3</f>
        <v>2520.3</v>
      </c>
      <c r="T1350" s="145"/>
      <c r="U1350" s="6"/>
      <c r="V1350" s="6" t="n">
        <f aca="false">+R1350+S1350+T1350</f>
        <v>15961.9</v>
      </c>
      <c r="W1350" s="20" t="n">
        <f aca="false">V1350-T1350</f>
        <v>15961.9</v>
      </c>
      <c r="X1350" s="43" t="n">
        <f aca="false">V1350-S1350-T1350</f>
        <v>13441.6</v>
      </c>
      <c r="Y1350" s="20" t="s">
        <v>171</v>
      </c>
      <c r="Z1350" s="20" t="s">
        <v>171</v>
      </c>
      <c r="AA1350" s="20" t="s">
        <v>18</v>
      </c>
      <c r="AC1350" s="20"/>
    </row>
    <row r="1351" customFormat="false" ht="15.75" hidden="false" customHeight="true" outlineLevel="0" collapsed="false">
      <c r="A1351" s="37" t="s">
        <v>731</v>
      </c>
      <c r="B1351" s="143" t="s">
        <v>229</v>
      </c>
      <c r="C1351" s="39" t="s">
        <v>954</v>
      </c>
      <c r="D1351" s="20" t="s">
        <v>171</v>
      </c>
      <c r="E1351" s="40" t="n">
        <v>5786158</v>
      </c>
      <c r="F1351" s="40" t="n">
        <v>12314901</v>
      </c>
      <c r="G1351" s="41" t="n">
        <v>25</v>
      </c>
      <c r="H1351" s="145" t="s">
        <v>33</v>
      </c>
      <c r="I1351" s="40"/>
      <c r="J1351" s="40" t="n">
        <v>25</v>
      </c>
      <c r="K1351" s="145" t="n">
        <v>0</v>
      </c>
      <c r="L1351" s="139" t="n">
        <v>1138</v>
      </c>
      <c r="M1351" s="145" t="n">
        <f aca="false">+G1351*0.095</f>
        <v>2.375</v>
      </c>
      <c r="N1351" s="145" t="n">
        <f aca="false">+L1351-M1351</f>
        <v>1135.625</v>
      </c>
      <c r="O1351" s="149" t="n">
        <v>1</v>
      </c>
      <c r="P1351" s="145" t="n">
        <f aca="false">+N1351*O1351</f>
        <v>1135.625</v>
      </c>
      <c r="Q1351" s="149" t="n">
        <v>16</v>
      </c>
      <c r="R1351" s="149" t="n">
        <f aca="false">+P1351*Q1351</f>
        <v>18170</v>
      </c>
      <c r="S1351" s="145" t="n">
        <f aca="false">+P1351*3</f>
        <v>3406.875</v>
      </c>
      <c r="T1351" s="145"/>
      <c r="U1351" s="6"/>
      <c r="V1351" s="6" t="n">
        <f aca="false">+R1351+S1351+T1351</f>
        <v>21576.875</v>
      </c>
      <c r="W1351" s="20" t="n">
        <f aca="false">V1351-T1351</f>
        <v>21576.875</v>
      </c>
      <c r="X1351" s="43" t="n">
        <f aca="false">V1351-S1351-T1351</f>
        <v>18170</v>
      </c>
      <c r="Y1351" s="20" t="s">
        <v>171</v>
      </c>
      <c r="Z1351" s="20" t="s">
        <v>171</v>
      </c>
      <c r="AA1351" s="20" t="s">
        <v>18</v>
      </c>
      <c r="AC1351" s="20"/>
    </row>
    <row r="1352" customFormat="false" ht="15.75" hidden="false" customHeight="true" outlineLevel="0" collapsed="false">
      <c r="A1352" s="37" t="s">
        <v>731</v>
      </c>
      <c r="B1352" s="143" t="s">
        <v>229</v>
      </c>
      <c r="C1352" s="39" t="s">
        <v>955</v>
      </c>
      <c r="D1352" s="20" t="s">
        <v>171</v>
      </c>
      <c r="E1352" s="40" t="n">
        <v>5786159</v>
      </c>
      <c r="F1352" s="40" t="n">
        <v>12314902</v>
      </c>
      <c r="G1352" s="41" t="n">
        <v>68</v>
      </c>
      <c r="H1352" s="145" t="s">
        <v>33</v>
      </c>
      <c r="I1352" s="40"/>
      <c r="J1352" s="40" t="n">
        <v>25</v>
      </c>
      <c r="K1352" s="145" t="n">
        <v>0</v>
      </c>
      <c r="L1352" s="139" t="n">
        <v>3157</v>
      </c>
      <c r="M1352" s="145" t="n">
        <f aca="false">+G1352*0.095</f>
        <v>6.46</v>
      </c>
      <c r="N1352" s="145" t="n">
        <f aca="false">+L1352-M1352</f>
        <v>3150.54</v>
      </c>
      <c r="O1352" s="149" t="n">
        <v>1</v>
      </c>
      <c r="P1352" s="145" t="n">
        <f aca="false">+N1352*O1352</f>
        <v>3150.54</v>
      </c>
      <c r="Q1352" s="149" t="n">
        <v>16</v>
      </c>
      <c r="R1352" s="149" t="n">
        <f aca="false">+P1352*Q1352</f>
        <v>50408.64</v>
      </c>
      <c r="S1352" s="145" t="n">
        <f aca="false">+P1352*3</f>
        <v>9451.62</v>
      </c>
      <c r="T1352" s="145" t="n">
        <f aca="false">P1352*5</f>
        <v>15752.7</v>
      </c>
      <c r="U1352" s="6"/>
      <c r="V1352" s="6" t="n">
        <f aca="false">+R1352+S1352+T1352</f>
        <v>75612.96</v>
      </c>
      <c r="W1352" s="20" t="n">
        <f aca="false">V1352-T1352</f>
        <v>59860.26</v>
      </c>
      <c r="X1352" s="43" t="n">
        <f aca="false">V1352-S1352-T1352</f>
        <v>50408.64</v>
      </c>
      <c r="Y1352" s="20" t="s">
        <v>171</v>
      </c>
      <c r="Z1352" s="20" t="s">
        <v>171</v>
      </c>
      <c r="AA1352" s="20" t="s">
        <v>18</v>
      </c>
      <c r="AC1352" s="20"/>
    </row>
    <row r="1353" customFormat="false" ht="15.75" hidden="false" customHeight="true" outlineLevel="0" collapsed="false">
      <c r="A1353" s="37" t="s">
        <v>731</v>
      </c>
      <c r="B1353" s="143" t="s">
        <v>229</v>
      </c>
      <c r="C1353" s="39" t="s">
        <v>955</v>
      </c>
      <c r="D1353" s="20" t="s">
        <v>171</v>
      </c>
      <c r="E1353" s="40" t="n">
        <v>5786160</v>
      </c>
      <c r="F1353" s="40" t="n">
        <v>12314903</v>
      </c>
      <c r="G1353" s="41" t="n">
        <v>7</v>
      </c>
      <c r="H1353" s="145" t="s">
        <v>33</v>
      </c>
      <c r="I1353" s="40"/>
      <c r="J1353" s="40" t="n">
        <v>25</v>
      </c>
      <c r="K1353" s="145" t="n">
        <v>0</v>
      </c>
      <c r="L1353" s="139" t="n">
        <v>323</v>
      </c>
      <c r="M1353" s="145" t="n">
        <f aca="false">+G1353*0.095</f>
        <v>0.665</v>
      </c>
      <c r="N1353" s="145" t="n">
        <f aca="false">+L1353-M1353</f>
        <v>322.335</v>
      </c>
      <c r="O1353" s="149" t="n">
        <v>1</v>
      </c>
      <c r="P1353" s="145" t="n">
        <f aca="false">+N1353*O1353</f>
        <v>322.335</v>
      </c>
      <c r="Q1353" s="149" t="n">
        <v>16</v>
      </c>
      <c r="R1353" s="149" t="n">
        <f aca="false">+P1353*Q1353</f>
        <v>5157.36</v>
      </c>
      <c r="S1353" s="145" t="n">
        <f aca="false">+P1353*3</f>
        <v>967.005</v>
      </c>
      <c r="T1353" s="145"/>
      <c r="U1353" s="6"/>
      <c r="V1353" s="6" t="n">
        <f aca="false">+R1353+S1353+T1353</f>
        <v>6124.365</v>
      </c>
      <c r="W1353" s="20" t="n">
        <f aca="false">V1353-T1353</f>
        <v>6124.365</v>
      </c>
      <c r="X1353" s="43" t="n">
        <f aca="false">V1353-S1353-T1353</f>
        <v>5157.36</v>
      </c>
      <c r="Y1353" s="20" t="s">
        <v>171</v>
      </c>
      <c r="Z1353" s="20" t="s">
        <v>171</v>
      </c>
      <c r="AA1353" s="20" t="s">
        <v>18</v>
      </c>
      <c r="AC1353" s="20"/>
    </row>
    <row r="1354" customFormat="false" ht="15.75" hidden="true" customHeight="true" outlineLevel="0" collapsed="false">
      <c r="A1354" s="37" t="s">
        <v>731</v>
      </c>
      <c r="B1354" s="143" t="s">
        <v>229</v>
      </c>
      <c r="C1354" s="39" t="s">
        <v>956</v>
      </c>
      <c r="D1354" s="20" t="s">
        <v>171</v>
      </c>
      <c r="E1354" s="40" t="n">
        <v>5786161</v>
      </c>
      <c r="F1354" s="40" t="n">
        <v>12314904</v>
      </c>
      <c r="G1354" s="41" t="n">
        <v>80</v>
      </c>
      <c r="H1354" s="145" t="s">
        <v>122</v>
      </c>
      <c r="I1354" s="40"/>
      <c r="J1354" s="40" t="n">
        <v>13.5</v>
      </c>
      <c r="K1354" s="145" t="n">
        <v>0</v>
      </c>
      <c r="L1354" s="139" t="n">
        <v>3964</v>
      </c>
      <c r="M1354" s="145" t="n">
        <f aca="false">+G1354*0.095</f>
        <v>7.6</v>
      </c>
      <c r="N1354" s="145" t="n">
        <f aca="false">+L1354-M1354</f>
        <v>3956.4</v>
      </c>
      <c r="O1354" s="149" t="n">
        <v>1</v>
      </c>
      <c r="P1354" s="145" t="n">
        <f aca="false">+N1354*O1354</f>
        <v>3956.4</v>
      </c>
      <c r="Q1354" s="149" t="n">
        <v>19</v>
      </c>
      <c r="R1354" s="149" t="n">
        <f aca="false">+P1354*Q1354</f>
        <v>75171.6</v>
      </c>
      <c r="S1354" s="145" t="n">
        <f aca="false">+P1354*4</f>
        <v>15825.6</v>
      </c>
      <c r="T1354" s="145" t="n">
        <f aca="false">P1354*3</f>
        <v>11869.2</v>
      </c>
      <c r="U1354" s="6"/>
      <c r="V1354" s="6" t="n">
        <f aca="false">+R1354+S1354+T1354</f>
        <v>102866.4</v>
      </c>
      <c r="W1354" s="20" t="n">
        <f aca="false">V1354-T1354</f>
        <v>90997.2</v>
      </c>
      <c r="X1354" s="43" t="n">
        <f aca="false">V1354-S1354-T1354</f>
        <v>75171.6</v>
      </c>
      <c r="Y1354" s="20" t="s">
        <v>171</v>
      </c>
      <c r="Z1354" s="20" t="s">
        <v>171</v>
      </c>
      <c r="AA1354" s="20" t="s">
        <v>18</v>
      </c>
      <c r="AC1354" s="20"/>
    </row>
    <row r="1355" customFormat="false" ht="15.75" hidden="false" customHeight="true" outlineLevel="0" collapsed="false">
      <c r="A1355" s="37" t="s">
        <v>315</v>
      </c>
      <c r="B1355" s="143" t="s">
        <v>230</v>
      </c>
      <c r="C1355" s="39" t="s">
        <v>957</v>
      </c>
      <c r="D1355" s="20" t="s">
        <v>312</v>
      </c>
      <c r="E1355" s="40" t="n">
        <v>5786542</v>
      </c>
      <c r="F1355" s="40" t="n">
        <v>8741982</v>
      </c>
      <c r="G1355" s="41" t="n">
        <v>10</v>
      </c>
      <c r="H1355" s="145" t="s">
        <v>33</v>
      </c>
      <c r="I1355" s="40"/>
      <c r="J1355" s="40" t="n">
        <v>22</v>
      </c>
      <c r="K1355" s="145" t="n">
        <v>0</v>
      </c>
      <c r="L1355" s="139" t="n">
        <v>434</v>
      </c>
      <c r="M1355" s="145" t="n">
        <f aca="false">+G1355*0.095</f>
        <v>0.95</v>
      </c>
      <c r="N1355" s="145" t="n">
        <f aca="false">+L1355-M1355</f>
        <v>433.05</v>
      </c>
      <c r="O1355" s="149" t="n">
        <v>1.04</v>
      </c>
      <c r="P1355" s="145" t="n">
        <f aca="false">+N1355*O1355</f>
        <v>450.372</v>
      </c>
      <c r="Q1355" s="149" t="n">
        <v>16</v>
      </c>
      <c r="R1355" s="149" t="n">
        <f aca="false">+P1355*Q1355</f>
        <v>7205.952</v>
      </c>
      <c r="S1355" s="145" t="n">
        <f aca="false">+P1355*3</f>
        <v>1351.116</v>
      </c>
      <c r="T1355" s="145" t="n">
        <f aca="false">P1355*2</f>
        <v>900.744</v>
      </c>
      <c r="U1355" s="6"/>
      <c r="V1355" s="6" t="n">
        <f aca="false">+R1355+S1355+T1355</f>
        <v>9457.812</v>
      </c>
      <c r="W1355" s="20" t="n">
        <f aca="false">V1355-T1355</f>
        <v>8557.068</v>
      </c>
      <c r="X1355" s="43" t="n">
        <f aca="false">V1355-S1355-T1355</f>
        <v>7205.952</v>
      </c>
      <c r="Y1355" s="20" t="s">
        <v>312</v>
      </c>
      <c r="Z1355" s="20" t="s">
        <v>35</v>
      </c>
      <c r="AA1355" s="20" t="s">
        <v>18</v>
      </c>
      <c r="AC1355" s="20"/>
    </row>
    <row r="1356" customFormat="false" ht="15.75" hidden="true" customHeight="true" outlineLevel="0" collapsed="false">
      <c r="A1356" s="37" t="s">
        <v>315</v>
      </c>
      <c r="B1356" s="143" t="s">
        <v>230</v>
      </c>
      <c r="C1356" s="39" t="s">
        <v>958</v>
      </c>
      <c r="D1356" s="20" t="s">
        <v>312</v>
      </c>
      <c r="E1356" s="40" t="n">
        <v>5786543</v>
      </c>
      <c r="F1356" s="40" t="n">
        <v>8741983</v>
      </c>
      <c r="G1356" s="41" t="n">
        <v>11</v>
      </c>
      <c r="H1356" s="145" t="s">
        <v>122</v>
      </c>
      <c r="I1356" s="40"/>
      <c r="J1356" s="40" t="n">
        <v>14</v>
      </c>
      <c r="K1356" s="145" t="n">
        <v>0</v>
      </c>
      <c r="L1356" s="139" t="n">
        <v>480</v>
      </c>
      <c r="M1356" s="145" t="n">
        <f aca="false">+G1356*0.095</f>
        <v>1.045</v>
      </c>
      <c r="N1356" s="145" t="n">
        <f aca="false">+L1356-M1356</f>
        <v>478.955</v>
      </c>
      <c r="O1356" s="149" t="n">
        <v>1</v>
      </c>
      <c r="P1356" s="145" t="n">
        <f aca="false">+N1356*O1356</f>
        <v>478.955</v>
      </c>
      <c r="Q1356" s="149" t="n">
        <v>19</v>
      </c>
      <c r="R1356" s="149" t="n">
        <f aca="false">+P1356*Q1356</f>
        <v>9100.145</v>
      </c>
      <c r="S1356" s="145" t="n">
        <f aca="false">+P1356*4</f>
        <v>1915.82</v>
      </c>
      <c r="T1356" s="145" t="n">
        <f aca="false">P1356*2</f>
        <v>957.91</v>
      </c>
      <c r="U1356" s="6"/>
      <c r="V1356" s="6" t="n">
        <f aca="false">+R1356+S1356+T1356</f>
        <v>11973.875</v>
      </c>
      <c r="W1356" s="20" t="n">
        <f aca="false">V1356-T1356</f>
        <v>11015.965</v>
      </c>
      <c r="X1356" s="43" t="n">
        <f aca="false">V1356-S1356-T1356</f>
        <v>9100.145</v>
      </c>
      <c r="Y1356" s="20" t="s">
        <v>312</v>
      </c>
      <c r="Z1356" s="20" t="s">
        <v>35</v>
      </c>
      <c r="AA1356" s="20" t="s">
        <v>18</v>
      </c>
      <c r="AC1356" s="20"/>
    </row>
    <row r="1357" customFormat="false" ht="15.75" hidden="true" customHeight="true" outlineLevel="0" collapsed="false">
      <c r="A1357" s="37" t="s">
        <v>315</v>
      </c>
      <c r="B1357" s="143" t="s">
        <v>230</v>
      </c>
      <c r="C1357" s="39" t="s">
        <v>959</v>
      </c>
      <c r="D1357" s="20" t="s">
        <v>312</v>
      </c>
      <c r="E1357" s="40" t="n">
        <v>5786544</v>
      </c>
      <c r="F1357" s="40" t="n">
        <v>8741984</v>
      </c>
      <c r="G1357" s="41" t="n">
        <v>10</v>
      </c>
      <c r="H1357" s="145" t="s">
        <v>122</v>
      </c>
      <c r="I1357" s="40"/>
      <c r="J1357" s="40" t="n">
        <v>14</v>
      </c>
      <c r="K1357" s="145" t="n">
        <v>0</v>
      </c>
      <c r="L1357" s="139" t="n">
        <v>498</v>
      </c>
      <c r="M1357" s="145" t="n">
        <f aca="false">+G1357*0.095</f>
        <v>0.95</v>
      </c>
      <c r="N1357" s="145" t="n">
        <f aca="false">+L1357-M1357</f>
        <v>497.05</v>
      </c>
      <c r="O1357" s="149" t="n">
        <v>1</v>
      </c>
      <c r="P1357" s="145" t="n">
        <f aca="false">+N1357*O1357</f>
        <v>497.05</v>
      </c>
      <c r="Q1357" s="149" t="n">
        <v>19</v>
      </c>
      <c r="R1357" s="149" t="n">
        <f aca="false">+P1357*Q1357</f>
        <v>9443.95</v>
      </c>
      <c r="S1357" s="145" t="n">
        <f aca="false">+P1357*4</f>
        <v>1988.2</v>
      </c>
      <c r="T1357" s="145" t="n">
        <f aca="false">P1357*2</f>
        <v>994.1</v>
      </c>
      <c r="U1357" s="6"/>
      <c r="V1357" s="6" t="n">
        <f aca="false">+R1357+S1357+T1357</f>
        <v>12426.25</v>
      </c>
      <c r="W1357" s="20" t="n">
        <f aca="false">V1357-T1357</f>
        <v>11432.15</v>
      </c>
      <c r="X1357" s="43" t="n">
        <f aca="false">V1357-S1357-T1357</f>
        <v>9443.95</v>
      </c>
      <c r="Y1357" s="20" t="s">
        <v>312</v>
      </c>
      <c r="Z1357" s="20" t="s">
        <v>35</v>
      </c>
      <c r="AA1357" s="20" t="s">
        <v>18</v>
      </c>
      <c r="AC1357" s="20"/>
    </row>
    <row r="1358" customFormat="false" ht="15.75" hidden="true" customHeight="true" outlineLevel="0" collapsed="false">
      <c r="A1358" s="37" t="s">
        <v>315</v>
      </c>
      <c r="B1358" s="143" t="s">
        <v>230</v>
      </c>
      <c r="C1358" s="39" t="s">
        <v>960</v>
      </c>
      <c r="D1358" s="20" t="s">
        <v>312</v>
      </c>
      <c r="E1358" s="40" t="n">
        <v>5786545</v>
      </c>
      <c r="F1358" s="40" t="n">
        <v>8741985</v>
      </c>
      <c r="G1358" s="41" t="n">
        <v>10</v>
      </c>
      <c r="H1358" s="145" t="s">
        <v>122</v>
      </c>
      <c r="I1358" s="40"/>
      <c r="J1358" s="40" t="n">
        <v>14</v>
      </c>
      <c r="K1358" s="145" t="n">
        <v>0</v>
      </c>
      <c r="L1358" s="139" t="n">
        <v>455</v>
      </c>
      <c r="M1358" s="145" t="n">
        <f aca="false">+G1358*0.095</f>
        <v>0.95</v>
      </c>
      <c r="N1358" s="145" t="n">
        <f aca="false">+L1358-M1358</f>
        <v>454.05</v>
      </c>
      <c r="O1358" s="149" t="n">
        <v>1</v>
      </c>
      <c r="P1358" s="145" t="n">
        <f aca="false">+N1358*O1358</f>
        <v>454.05</v>
      </c>
      <c r="Q1358" s="149" t="n">
        <v>19</v>
      </c>
      <c r="R1358" s="149" t="n">
        <f aca="false">+P1358*Q1358</f>
        <v>8626.95</v>
      </c>
      <c r="S1358" s="145" t="n">
        <f aca="false">+P1358*4</f>
        <v>1816.2</v>
      </c>
      <c r="T1358" s="145" t="n">
        <f aca="false">P1358*2</f>
        <v>908.1</v>
      </c>
      <c r="U1358" s="6"/>
      <c r="V1358" s="6" t="n">
        <f aca="false">+R1358+S1358+T1358</f>
        <v>11351.25</v>
      </c>
      <c r="W1358" s="20" t="n">
        <f aca="false">V1358-T1358</f>
        <v>10443.15</v>
      </c>
      <c r="X1358" s="43" t="n">
        <f aca="false">V1358-S1358-T1358</f>
        <v>8626.95</v>
      </c>
      <c r="Y1358" s="20" t="s">
        <v>312</v>
      </c>
      <c r="Z1358" s="20" t="s">
        <v>35</v>
      </c>
      <c r="AA1358" s="20" t="s">
        <v>18</v>
      </c>
      <c r="AC1358" s="20"/>
    </row>
    <row r="1359" customFormat="false" ht="15.75" hidden="false" customHeight="true" outlineLevel="0" collapsed="false">
      <c r="A1359" s="37" t="s">
        <v>731</v>
      </c>
      <c r="B1359" s="143" t="s">
        <v>231</v>
      </c>
      <c r="C1359" s="39" t="s">
        <v>961</v>
      </c>
      <c r="D1359" s="20" t="s">
        <v>171</v>
      </c>
      <c r="E1359" s="40" t="n">
        <v>5786162</v>
      </c>
      <c r="F1359" s="40" t="n">
        <v>12314905</v>
      </c>
      <c r="G1359" s="41" t="n">
        <v>32</v>
      </c>
      <c r="H1359" s="145" t="s">
        <v>33</v>
      </c>
      <c r="I1359" s="40"/>
      <c r="J1359" s="40" t="n">
        <v>22</v>
      </c>
      <c r="K1359" s="145" t="n">
        <v>0</v>
      </c>
      <c r="L1359" s="139" t="n">
        <v>1378</v>
      </c>
      <c r="M1359" s="145" t="n">
        <f aca="false">+G1359*0.095</f>
        <v>3.04</v>
      </c>
      <c r="N1359" s="145" t="n">
        <f aca="false">+L1359-M1359</f>
        <v>1374.96</v>
      </c>
      <c r="O1359" s="149" t="n">
        <v>1.04</v>
      </c>
      <c r="P1359" s="145" t="n">
        <f aca="false">+N1359*O1359</f>
        <v>1429.9584</v>
      </c>
      <c r="Q1359" s="149" t="n">
        <v>16</v>
      </c>
      <c r="R1359" s="149" t="n">
        <f aca="false">+P1359*Q1359</f>
        <v>22879.3344</v>
      </c>
      <c r="S1359" s="145" t="n">
        <f aca="false">+P1359*3</f>
        <v>4289.8752</v>
      </c>
      <c r="T1359" s="145" t="n">
        <f aca="false">P1359*3</f>
        <v>4289.8752</v>
      </c>
      <c r="U1359" s="6"/>
      <c r="V1359" s="6" t="n">
        <f aca="false">+R1359+S1359+T1359</f>
        <v>31459.0848</v>
      </c>
      <c r="W1359" s="20" t="n">
        <f aca="false">V1359-T1359</f>
        <v>27169.2096</v>
      </c>
      <c r="X1359" s="43" t="n">
        <f aca="false">V1359-S1359-T1359</f>
        <v>22879.3344</v>
      </c>
      <c r="Y1359" s="20" t="s">
        <v>171</v>
      </c>
      <c r="Z1359" s="20" t="s">
        <v>171</v>
      </c>
      <c r="AA1359" s="20" t="s">
        <v>18</v>
      </c>
      <c r="AC1359" s="20"/>
    </row>
    <row r="1360" customFormat="false" ht="15.75" hidden="false" customHeight="true" outlineLevel="0" collapsed="false">
      <c r="A1360" s="37" t="s">
        <v>731</v>
      </c>
      <c r="B1360" s="143" t="s">
        <v>231</v>
      </c>
      <c r="C1360" s="39" t="s">
        <v>962</v>
      </c>
      <c r="D1360" s="20" t="s">
        <v>171</v>
      </c>
      <c r="E1360" s="40" t="n">
        <v>5786163</v>
      </c>
      <c r="F1360" s="40" t="n">
        <v>12314906</v>
      </c>
      <c r="G1360" s="41" t="n">
        <v>51</v>
      </c>
      <c r="H1360" s="145" t="s">
        <v>33</v>
      </c>
      <c r="I1360" s="40"/>
      <c r="J1360" s="40" t="n">
        <v>24</v>
      </c>
      <c r="K1360" s="145" t="n">
        <v>0</v>
      </c>
      <c r="L1360" s="139" t="n">
        <v>2245</v>
      </c>
      <c r="M1360" s="145" t="n">
        <f aca="false">+G1360*0.095</f>
        <v>4.845</v>
      </c>
      <c r="N1360" s="145" t="n">
        <f aca="false">+L1360-M1360</f>
        <v>2240.155</v>
      </c>
      <c r="O1360" s="149" t="n">
        <v>1.013</v>
      </c>
      <c r="P1360" s="145" t="n">
        <f aca="false">+N1360*O1360</f>
        <v>2269.277015</v>
      </c>
      <c r="Q1360" s="149" t="n">
        <v>16</v>
      </c>
      <c r="R1360" s="149" t="n">
        <f aca="false">+P1360*Q1360</f>
        <v>36308.43224</v>
      </c>
      <c r="S1360" s="145" t="n">
        <f aca="false">+P1360*3</f>
        <v>6807.831045</v>
      </c>
      <c r="T1360" s="145" t="n">
        <f aca="false">P1360*3</f>
        <v>6807.831045</v>
      </c>
      <c r="U1360" s="6"/>
      <c r="V1360" s="6" t="n">
        <f aca="false">+R1360+S1360+T1360</f>
        <v>49924.09433</v>
      </c>
      <c r="W1360" s="20" t="n">
        <f aca="false">V1360-T1360</f>
        <v>43116.263285</v>
      </c>
      <c r="X1360" s="43" t="n">
        <f aca="false">V1360-S1360-T1360</f>
        <v>36308.43224</v>
      </c>
      <c r="Y1360" s="20" t="s">
        <v>171</v>
      </c>
      <c r="Z1360" s="20" t="s">
        <v>171</v>
      </c>
      <c r="AA1360" s="20" t="s">
        <v>18</v>
      </c>
      <c r="AC1360" s="20"/>
    </row>
    <row r="1361" customFormat="false" ht="15.75" hidden="false" customHeight="true" outlineLevel="0" collapsed="false">
      <c r="A1361" s="37" t="s">
        <v>731</v>
      </c>
      <c r="B1361" s="143" t="s">
        <v>231</v>
      </c>
      <c r="C1361" s="39" t="s">
        <v>963</v>
      </c>
      <c r="D1361" s="20" t="s">
        <v>171</v>
      </c>
      <c r="E1361" s="40" t="n">
        <v>5786164</v>
      </c>
      <c r="F1361" s="40" t="n">
        <v>12314907</v>
      </c>
      <c r="G1361" s="41" t="n">
        <v>19</v>
      </c>
      <c r="H1361" s="145" t="s">
        <v>33</v>
      </c>
      <c r="I1361" s="40"/>
      <c r="J1361" s="40" t="n">
        <v>25</v>
      </c>
      <c r="K1361" s="145" t="n">
        <v>0</v>
      </c>
      <c r="L1361" s="139" t="n">
        <v>840</v>
      </c>
      <c r="M1361" s="145" t="n">
        <f aca="false">+G1361*0.095</f>
        <v>1.805</v>
      </c>
      <c r="N1361" s="145" t="n">
        <f aca="false">+L1361-M1361</f>
        <v>838.195</v>
      </c>
      <c r="O1361" s="149" t="n">
        <v>1</v>
      </c>
      <c r="P1361" s="145" t="n">
        <f aca="false">+N1361*O1361</f>
        <v>838.195</v>
      </c>
      <c r="Q1361" s="149" t="n">
        <v>16</v>
      </c>
      <c r="R1361" s="149" t="n">
        <f aca="false">+P1361*Q1361</f>
        <v>13411.12</v>
      </c>
      <c r="S1361" s="145" t="n">
        <f aca="false">+P1361*3</f>
        <v>2514.585</v>
      </c>
      <c r="T1361" s="145" t="n">
        <f aca="false">P1361*5</f>
        <v>4190.975</v>
      </c>
      <c r="U1361" s="6"/>
      <c r="V1361" s="6" t="n">
        <f aca="false">+R1361+S1361+T1361</f>
        <v>20116.68</v>
      </c>
      <c r="W1361" s="20" t="n">
        <f aca="false">V1361-T1361</f>
        <v>15925.705</v>
      </c>
      <c r="X1361" s="43" t="n">
        <f aca="false">V1361-S1361-T1361</f>
        <v>13411.12</v>
      </c>
      <c r="Y1361" s="20" t="s">
        <v>171</v>
      </c>
      <c r="Z1361" s="20" t="s">
        <v>171</v>
      </c>
      <c r="AA1361" s="20" t="s">
        <v>18</v>
      </c>
      <c r="AC1361" s="20"/>
    </row>
    <row r="1362" customFormat="false" ht="15.75" hidden="false" customHeight="true" outlineLevel="0" collapsed="false">
      <c r="A1362" s="37" t="s">
        <v>731</v>
      </c>
      <c r="B1362" s="143" t="s">
        <v>231</v>
      </c>
      <c r="C1362" s="39" t="s">
        <v>963</v>
      </c>
      <c r="D1362" s="20" t="s">
        <v>171</v>
      </c>
      <c r="E1362" s="40" t="n">
        <v>5786165</v>
      </c>
      <c r="F1362" s="40" t="n">
        <v>12314908</v>
      </c>
      <c r="G1362" s="41" t="n">
        <v>1</v>
      </c>
      <c r="H1362" s="145" t="s">
        <v>33</v>
      </c>
      <c r="I1362" s="40"/>
      <c r="J1362" s="40" t="n">
        <v>25</v>
      </c>
      <c r="K1362" s="145" t="n">
        <v>0</v>
      </c>
      <c r="L1362" s="139" t="n">
        <v>45</v>
      </c>
      <c r="M1362" s="145" t="n">
        <f aca="false">+G1362*0.095</f>
        <v>0.095</v>
      </c>
      <c r="N1362" s="145" t="n">
        <f aca="false">+L1362-M1362</f>
        <v>44.905</v>
      </c>
      <c r="O1362" s="149" t="n">
        <v>1</v>
      </c>
      <c r="P1362" s="145" t="n">
        <f aca="false">+N1362*O1362</f>
        <v>44.905</v>
      </c>
      <c r="Q1362" s="149" t="n">
        <v>16</v>
      </c>
      <c r="R1362" s="149" t="n">
        <f aca="false">+P1362*Q1362</f>
        <v>718.48</v>
      </c>
      <c r="S1362" s="145" t="n">
        <f aca="false">+P1362*3</f>
        <v>134.715</v>
      </c>
      <c r="T1362" s="145"/>
      <c r="U1362" s="6"/>
      <c r="V1362" s="6" t="n">
        <f aca="false">+R1362+S1362+T1362</f>
        <v>853.195</v>
      </c>
      <c r="W1362" s="20" t="n">
        <f aca="false">V1362-T1362</f>
        <v>853.195</v>
      </c>
      <c r="X1362" s="43" t="n">
        <f aca="false">V1362-S1362-T1362</f>
        <v>718.48</v>
      </c>
      <c r="Y1362" s="20" t="s">
        <v>171</v>
      </c>
      <c r="Z1362" s="20" t="s">
        <v>171</v>
      </c>
      <c r="AA1362" s="20" t="s">
        <v>18</v>
      </c>
      <c r="AC1362" s="20"/>
    </row>
    <row r="1363" customFormat="false" ht="15.75" hidden="false" customHeight="true" outlineLevel="0" collapsed="false">
      <c r="A1363" s="37" t="s">
        <v>731</v>
      </c>
      <c r="B1363" s="143" t="s">
        <v>231</v>
      </c>
      <c r="C1363" s="39" t="s">
        <v>964</v>
      </c>
      <c r="D1363" s="20" t="s">
        <v>171</v>
      </c>
      <c r="E1363" s="40" t="n">
        <v>5786166</v>
      </c>
      <c r="F1363" s="40" t="n">
        <v>12314909</v>
      </c>
      <c r="G1363" s="41" t="n">
        <v>19</v>
      </c>
      <c r="H1363" s="145" t="s">
        <v>33</v>
      </c>
      <c r="I1363" s="40"/>
      <c r="J1363" s="40" t="n">
        <v>25</v>
      </c>
      <c r="K1363" s="145" t="n">
        <v>0</v>
      </c>
      <c r="L1363" s="139" t="n">
        <v>842</v>
      </c>
      <c r="M1363" s="145" t="n">
        <f aca="false">+G1363*0.095</f>
        <v>1.805</v>
      </c>
      <c r="N1363" s="145" t="n">
        <f aca="false">+L1363-M1363</f>
        <v>840.195</v>
      </c>
      <c r="O1363" s="149" t="n">
        <v>1</v>
      </c>
      <c r="P1363" s="145" t="n">
        <f aca="false">+N1363*O1363</f>
        <v>840.195</v>
      </c>
      <c r="Q1363" s="149" t="n">
        <v>16</v>
      </c>
      <c r="R1363" s="149" t="n">
        <f aca="false">+P1363*Q1363</f>
        <v>13443.12</v>
      </c>
      <c r="S1363" s="145" t="n">
        <f aca="false">+P1363*3</f>
        <v>2520.585</v>
      </c>
      <c r="T1363" s="145" t="n">
        <f aca="false">P1363*5</f>
        <v>4200.975</v>
      </c>
      <c r="U1363" s="6"/>
      <c r="V1363" s="6" t="n">
        <f aca="false">+R1363+S1363+T1363</f>
        <v>20164.68</v>
      </c>
      <c r="W1363" s="20" t="n">
        <f aca="false">V1363-T1363</f>
        <v>15963.705</v>
      </c>
      <c r="X1363" s="43" t="n">
        <f aca="false">V1363-S1363-T1363</f>
        <v>13443.12</v>
      </c>
      <c r="Y1363" s="20" t="s">
        <v>171</v>
      </c>
      <c r="Z1363" s="20" t="s">
        <v>171</v>
      </c>
      <c r="AA1363" s="20" t="s">
        <v>18</v>
      </c>
      <c r="AC1363" s="20"/>
    </row>
    <row r="1364" customFormat="false" ht="15.75" hidden="false" customHeight="true" outlineLevel="0" collapsed="false">
      <c r="A1364" s="37" t="s">
        <v>731</v>
      </c>
      <c r="B1364" s="143" t="s">
        <v>231</v>
      </c>
      <c r="C1364" s="39" t="s">
        <v>964</v>
      </c>
      <c r="D1364" s="20" t="s">
        <v>171</v>
      </c>
      <c r="E1364" s="40" t="n">
        <v>5786167</v>
      </c>
      <c r="F1364" s="40" t="n">
        <v>12314910</v>
      </c>
      <c r="G1364" s="41" t="n">
        <v>1</v>
      </c>
      <c r="H1364" s="145" t="s">
        <v>33</v>
      </c>
      <c r="I1364" s="40"/>
      <c r="J1364" s="40" t="n">
        <v>25</v>
      </c>
      <c r="K1364" s="145" t="n">
        <v>0</v>
      </c>
      <c r="L1364" s="139" t="n">
        <v>58</v>
      </c>
      <c r="M1364" s="145" t="n">
        <f aca="false">+G1364*0.095</f>
        <v>0.095</v>
      </c>
      <c r="N1364" s="145" t="n">
        <f aca="false">+L1364-M1364</f>
        <v>57.905</v>
      </c>
      <c r="O1364" s="149" t="n">
        <v>1</v>
      </c>
      <c r="P1364" s="145" t="n">
        <f aca="false">+N1364*O1364</f>
        <v>57.905</v>
      </c>
      <c r="Q1364" s="149" t="n">
        <v>16</v>
      </c>
      <c r="R1364" s="149" t="n">
        <f aca="false">+P1364*Q1364</f>
        <v>926.48</v>
      </c>
      <c r="S1364" s="145" t="n">
        <f aca="false">+P1364*3</f>
        <v>173.715</v>
      </c>
      <c r="T1364" s="145"/>
      <c r="U1364" s="6"/>
      <c r="V1364" s="6" t="n">
        <f aca="false">+R1364+S1364+T1364</f>
        <v>1100.195</v>
      </c>
      <c r="W1364" s="20" t="n">
        <f aca="false">V1364-T1364</f>
        <v>1100.195</v>
      </c>
      <c r="X1364" s="43" t="n">
        <f aca="false">V1364-S1364-T1364</f>
        <v>926.48</v>
      </c>
      <c r="Y1364" s="20" t="s">
        <v>171</v>
      </c>
      <c r="Z1364" s="20" t="s">
        <v>171</v>
      </c>
      <c r="AA1364" s="20" t="s">
        <v>18</v>
      </c>
      <c r="AC1364" s="20"/>
    </row>
    <row r="1365" customFormat="false" ht="15.75" hidden="true" customHeight="true" outlineLevel="0" collapsed="false">
      <c r="A1365" s="37" t="s">
        <v>315</v>
      </c>
      <c r="B1365" s="143" t="s">
        <v>232</v>
      </c>
      <c r="C1365" s="39" t="s">
        <v>965</v>
      </c>
      <c r="D1365" s="20" t="s">
        <v>312</v>
      </c>
      <c r="E1365" s="40" t="n">
        <v>5786546</v>
      </c>
      <c r="F1365" s="40" t="n">
        <v>8741986</v>
      </c>
      <c r="G1365" s="41" t="n">
        <v>10</v>
      </c>
      <c r="H1365" s="145" t="s">
        <v>122</v>
      </c>
      <c r="I1365" s="40"/>
      <c r="J1365" s="40" t="n">
        <v>14</v>
      </c>
      <c r="K1365" s="145" t="n">
        <v>0</v>
      </c>
      <c r="L1365" s="139" t="n">
        <v>452</v>
      </c>
      <c r="M1365" s="145" t="n">
        <f aca="false">+G1365*0.095</f>
        <v>0.95</v>
      </c>
      <c r="N1365" s="145" t="n">
        <f aca="false">+L1365-M1365</f>
        <v>451.05</v>
      </c>
      <c r="O1365" s="149" t="n">
        <v>1</v>
      </c>
      <c r="P1365" s="145" t="n">
        <f aca="false">+N1365*O1365</f>
        <v>451.05</v>
      </c>
      <c r="Q1365" s="149" t="n">
        <v>19</v>
      </c>
      <c r="R1365" s="149" t="n">
        <f aca="false">+P1365*Q1365</f>
        <v>8569.95</v>
      </c>
      <c r="S1365" s="145" t="n">
        <f aca="false">+P1365*4</f>
        <v>1804.2</v>
      </c>
      <c r="T1365" s="145" t="n">
        <f aca="false">P1365*2</f>
        <v>902.1</v>
      </c>
      <c r="U1365" s="6"/>
      <c r="V1365" s="6" t="n">
        <f aca="false">+R1365+S1365+T1365</f>
        <v>11276.25</v>
      </c>
      <c r="W1365" s="20" t="n">
        <f aca="false">V1365-T1365</f>
        <v>10374.15</v>
      </c>
      <c r="X1365" s="43" t="n">
        <f aca="false">V1365-S1365-T1365</f>
        <v>8569.95</v>
      </c>
      <c r="Y1365" s="20" t="s">
        <v>312</v>
      </c>
      <c r="Z1365" s="20" t="s">
        <v>35</v>
      </c>
      <c r="AA1365" s="20" t="s">
        <v>18</v>
      </c>
      <c r="AC1365" s="20"/>
    </row>
    <row r="1366" customFormat="false" ht="15.75" hidden="true" customHeight="true" outlineLevel="0" collapsed="false">
      <c r="A1366" s="37" t="s">
        <v>315</v>
      </c>
      <c r="B1366" s="143" t="s">
        <v>232</v>
      </c>
      <c r="C1366" s="39" t="s">
        <v>966</v>
      </c>
      <c r="D1366" s="20" t="s">
        <v>312</v>
      </c>
      <c r="E1366" s="40" t="n">
        <v>5786547</v>
      </c>
      <c r="F1366" s="40" t="n">
        <v>8741987</v>
      </c>
      <c r="G1366" s="41" t="n">
        <v>7</v>
      </c>
      <c r="H1366" s="145" t="s">
        <v>122</v>
      </c>
      <c r="I1366" s="40"/>
      <c r="J1366" s="40" t="n">
        <v>13.9</v>
      </c>
      <c r="K1366" s="145" t="n">
        <v>0</v>
      </c>
      <c r="L1366" s="139" t="n">
        <v>311</v>
      </c>
      <c r="M1366" s="145" t="n">
        <f aca="false">+G1366*0.095</f>
        <v>0.665</v>
      </c>
      <c r="N1366" s="145" t="n">
        <f aca="false">+L1366-M1366</f>
        <v>310.335</v>
      </c>
      <c r="O1366" s="149" t="n">
        <v>1</v>
      </c>
      <c r="P1366" s="145" t="n">
        <f aca="false">+N1366*O1366</f>
        <v>310.335</v>
      </c>
      <c r="Q1366" s="149" t="n">
        <v>19</v>
      </c>
      <c r="R1366" s="149" t="n">
        <f aca="false">+P1366*Q1366</f>
        <v>5896.365</v>
      </c>
      <c r="S1366" s="145" t="n">
        <f aca="false">+P1366*4</f>
        <v>1241.34</v>
      </c>
      <c r="T1366" s="145" t="n">
        <f aca="false">P1366*2</f>
        <v>620.67</v>
      </c>
      <c r="U1366" s="6"/>
      <c r="V1366" s="6" t="n">
        <f aca="false">+R1366+S1366+T1366</f>
        <v>7758.375</v>
      </c>
      <c r="W1366" s="20" t="n">
        <f aca="false">V1366-T1366</f>
        <v>7137.705</v>
      </c>
      <c r="X1366" s="43" t="n">
        <f aca="false">V1366-S1366-T1366</f>
        <v>5896.365</v>
      </c>
      <c r="Y1366" s="20" t="s">
        <v>312</v>
      </c>
      <c r="Z1366" s="20" t="s">
        <v>35</v>
      </c>
      <c r="AA1366" s="20" t="s">
        <v>18</v>
      </c>
      <c r="AC1366" s="20"/>
    </row>
    <row r="1367" customFormat="false" ht="15.75" hidden="false" customHeight="true" outlineLevel="0" collapsed="false">
      <c r="A1367" s="37" t="s">
        <v>315</v>
      </c>
      <c r="B1367" s="143" t="s">
        <v>232</v>
      </c>
      <c r="C1367" s="39" t="s">
        <v>966</v>
      </c>
      <c r="D1367" s="20" t="s">
        <v>312</v>
      </c>
      <c r="E1367" s="40" t="n">
        <v>5786548</v>
      </c>
      <c r="F1367" s="40" t="n">
        <v>8741988</v>
      </c>
      <c r="G1367" s="41" t="n">
        <v>5</v>
      </c>
      <c r="H1367" s="145" t="s">
        <v>33</v>
      </c>
      <c r="I1367" s="40"/>
      <c r="J1367" s="40" t="n">
        <v>22</v>
      </c>
      <c r="K1367" s="145" t="n">
        <v>0</v>
      </c>
      <c r="L1367" s="139" t="n">
        <v>190</v>
      </c>
      <c r="M1367" s="145" t="n">
        <f aca="false">+G1367*0.095</f>
        <v>0.475</v>
      </c>
      <c r="N1367" s="145" t="n">
        <f aca="false">+L1367-M1367</f>
        <v>189.525</v>
      </c>
      <c r="O1367" s="149" t="n">
        <v>1.04</v>
      </c>
      <c r="P1367" s="145" t="n">
        <f aca="false">+N1367*O1367</f>
        <v>197.106</v>
      </c>
      <c r="Q1367" s="149" t="n">
        <v>16</v>
      </c>
      <c r="R1367" s="149" t="n">
        <f aca="false">+P1367*Q1367</f>
        <v>3153.696</v>
      </c>
      <c r="S1367" s="145" t="n">
        <f aca="false">+P1367*3</f>
        <v>591.318</v>
      </c>
      <c r="T1367" s="145" t="n">
        <f aca="false">P1367*2</f>
        <v>394.212</v>
      </c>
      <c r="U1367" s="6"/>
      <c r="V1367" s="6" t="n">
        <f aca="false">+R1367+S1367+T1367</f>
        <v>4139.226</v>
      </c>
      <c r="W1367" s="20" t="n">
        <f aca="false">V1367-T1367</f>
        <v>3745.014</v>
      </c>
      <c r="X1367" s="43" t="n">
        <f aca="false">V1367-S1367-T1367</f>
        <v>3153.696</v>
      </c>
      <c r="Y1367" s="20" t="s">
        <v>312</v>
      </c>
      <c r="Z1367" s="20" t="s">
        <v>35</v>
      </c>
      <c r="AA1367" s="20" t="s">
        <v>18</v>
      </c>
      <c r="AC1367" s="20"/>
    </row>
    <row r="1368" customFormat="false" ht="15.75" hidden="false" customHeight="true" outlineLevel="0" collapsed="false">
      <c r="A1368" s="37" t="s">
        <v>315</v>
      </c>
      <c r="B1368" s="143" t="s">
        <v>232</v>
      </c>
      <c r="C1368" s="39" t="s">
        <v>967</v>
      </c>
      <c r="D1368" s="20" t="s">
        <v>312</v>
      </c>
      <c r="E1368" s="40" t="n">
        <v>5786549</v>
      </c>
      <c r="F1368" s="40" t="n">
        <v>8741989</v>
      </c>
      <c r="G1368" s="41" t="n">
        <v>20</v>
      </c>
      <c r="H1368" s="145" t="s">
        <v>33</v>
      </c>
      <c r="I1368" s="40"/>
      <c r="J1368" s="40" t="n">
        <v>22</v>
      </c>
      <c r="K1368" s="145" t="n">
        <v>0</v>
      </c>
      <c r="L1368" s="139" t="n">
        <v>844</v>
      </c>
      <c r="M1368" s="145" t="n">
        <f aca="false">+G1368*0.095</f>
        <v>1.9</v>
      </c>
      <c r="N1368" s="145" t="n">
        <f aca="false">+L1368-M1368</f>
        <v>842.1</v>
      </c>
      <c r="O1368" s="149" t="n">
        <v>1.04</v>
      </c>
      <c r="P1368" s="145" t="n">
        <f aca="false">+N1368*O1368</f>
        <v>875.784</v>
      </c>
      <c r="Q1368" s="149" t="n">
        <v>16</v>
      </c>
      <c r="R1368" s="149" t="n">
        <f aca="false">+P1368*Q1368</f>
        <v>14012.544</v>
      </c>
      <c r="S1368" s="145" t="n">
        <f aca="false">+P1368*3</f>
        <v>2627.352</v>
      </c>
      <c r="T1368" s="145" t="n">
        <f aca="false">P1368*2</f>
        <v>1751.568</v>
      </c>
      <c r="U1368" s="6"/>
      <c r="V1368" s="6" t="n">
        <f aca="false">+R1368+S1368+T1368</f>
        <v>18391.464</v>
      </c>
      <c r="W1368" s="20" t="n">
        <f aca="false">V1368-T1368</f>
        <v>16639.896</v>
      </c>
      <c r="X1368" s="43" t="n">
        <f aca="false">V1368-S1368-T1368</f>
        <v>14012.544</v>
      </c>
      <c r="Y1368" s="20" t="s">
        <v>312</v>
      </c>
      <c r="Z1368" s="20" t="s">
        <v>35</v>
      </c>
      <c r="AA1368" s="20" t="s">
        <v>18</v>
      </c>
      <c r="AC1368" s="20"/>
    </row>
    <row r="1369" customFormat="false" ht="15.75" hidden="false" customHeight="true" outlineLevel="0" collapsed="false">
      <c r="A1369" s="37" t="s">
        <v>315</v>
      </c>
      <c r="B1369" s="143" t="s">
        <v>232</v>
      </c>
      <c r="C1369" s="39" t="s">
        <v>968</v>
      </c>
      <c r="D1369" s="20" t="s">
        <v>312</v>
      </c>
      <c r="E1369" s="40" t="n">
        <v>5786550</v>
      </c>
      <c r="F1369" s="40" t="n">
        <v>8741990</v>
      </c>
      <c r="G1369" s="41" t="n">
        <v>10</v>
      </c>
      <c r="H1369" s="145" t="s">
        <v>33</v>
      </c>
      <c r="I1369" s="40"/>
      <c r="J1369" s="40" t="n">
        <v>22</v>
      </c>
      <c r="K1369" s="145" t="n">
        <v>0</v>
      </c>
      <c r="L1369" s="139" t="n">
        <v>417</v>
      </c>
      <c r="M1369" s="145" t="n">
        <f aca="false">+G1369*0.095</f>
        <v>0.95</v>
      </c>
      <c r="N1369" s="145" t="n">
        <f aca="false">+L1369-M1369</f>
        <v>416.05</v>
      </c>
      <c r="O1369" s="149" t="n">
        <v>1.04</v>
      </c>
      <c r="P1369" s="145" t="n">
        <f aca="false">+N1369*O1369</f>
        <v>432.692</v>
      </c>
      <c r="Q1369" s="149" t="n">
        <v>16</v>
      </c>
      <c r="R1369" s="149" t="n">
        <f aca="false">+P1369*Q1369</f>
        <v>6923.072</v>
      </c>
      <c r="S1369" s="145" t="n">
        <f aca="false">+P1369*3</f>
        <v>1298.076</v>
      </c>
      <c r="T1369" s="145" t="n">
        <f aca="false">P1369*2</f>
        <v>865.384</v>
      </c>
      <c r="U1369" s="6"/>
      <c r="V1369" s="6" t="n">
        <f aca="false">+R1369+S1369+T1369</f>
        <v>9086.532</v>
      </c>
      <c r="W1369" s="20" t="n">
        <f aca="false">V1369-T1369</f>
        <v>8221.148</v>
      </c>
      <c r="X1369" s="43" t="n">
        <f aca="false">V1369-S1369-T1369</f>
        <v>6923.072</v>
      </c>
      <c r="Y1369" s="20" t="s">
        <v>312</v>
      </c>
      <c r="Z1369" s="20" t="s">
        <v>35</v>
      </c>
      <c r="AA1369" s="20" t="s">
        <v>18</v>
      </c>
      <c r="AC1369" s="20"/>
    </row>
    <row r="1370" customFormat="false" ht="15.75" hidden="true" customHeight="true" outlineLevel="0" collapsed="false">
      <c r="A1370" s="37" t="s">
        <v>593</v>
      </c>
      <c r="B1370" s="143" t="s">
        <v>232</v>
      </c>
      <c r="C1370" s="39" t="s">
        <v>969</v>
      </c>
      <c r="D1370" s="20" t="s">
        <v>282</v>
      </c>
      <c r="E1370" s="40" t="n">
        <v>5789153</v>
      </c>
      <c r="F1370" s="40" t="n">
        <v>11955755</v>
      </c>
      <c r="G1370" s="41" t="n">
        <v>9</v>
      </c>
      <c r="H1370" s="145" t="s">
        <v>122</v>
      </c>
      <c r="I1370" s="40"/>
      <c r="J1370" s="40" t="n">
        <v>14</v>
      </c>
      <c r="K1370" s="145" t="n">
        <v>0</v>
      </c>
      <c r="L1370" s="139" t="n">
        <v>375</v>
      </c>
      <c r="M1370" s="145" t="n">
        <f aca="false">+G1370*0.095</f>
        <v>0.855</v>
      </c>
      <c r="N1370" s="145" t="n">
        <f aca="false">+L1370-M1370</f>
        <v>374.145</v>
      </c>
      <c r="O1370" s="149" t="n">
        <v>1</v>
      </c>
      <c r="P1370" s="145" t="n">
        <f aca="false">+N1370*O1370</f>
        <v>374.145</v>
      </c>
      <c r="Q1370" s="149" t="n">
        <v>19</v>
      </c>
      <c r="R1370" s="149" t="n">
        <f aca="false">+P1370*Q1370</f>
        <v>7108.755</v>
      </c>
      <c r="S1370" s="145" t="n">
        <f aca="false">+P1370*4</f>
        <v>1496.58</v>
      </c>
      <c r="T1370" s="145" t="n">
        <f aca="false">P1370*2</f>
        <v>748.29</v>
      </c>
      <c r="U1370" s="6"/>
      <c r="V1370" s="6" t="n">
        <f aca="false">+R1370+S1370+T1370</f>
        <v>9353.625</v>
      </c>
      <c r="W1370" s="20" t="n">
        <f aca="false">V1370-T1370</f>
        <v>8605.335</v>
      </c>
      <c r="X1370" s="43" t="n">
        <f aca="false">V1370-S1370-T1370</f>
        <v>7108.755</v>
      </c>
      <c r="Y1370" s="20" t="s">
        <v>282</v>
      </c>
      <c r="Z1370" s="20" t="s">
        <v>35</v>
      </c>
      <c r="AA1370" s="20" t="s">
        <v>18</v>
      </c>
      <c r="AC1370" s="20"/>
    </row>
    <row r="1371" customFormat="false" ht="15.75" hidden="true" customHeight="true" outlineLevel="0" collapsed="false">
      <c r="A1371" s="37" t="s">
        <v>315</v>
      </c>
      <c r="B1371" s="143" t="s">
        <v>233</v>
      </c>
      <c r="C1371" s="39" t="s">
        <v>970</v>
      </c>
      <c r="D1371" s="20" t="s">
        <v>312</v>
      </c>
      <c r="E1371" s="40" t="n">
        <v>5786553</v>
      </c>
      <c r="F1371" s="40" t="n">
        <v>8741991</v>
      </c>
      <c r="G1371" s="41" t="n">
        <v>1</v>
      </c>
      <c r="H1371" s="145" t="s">
        <v>122</v>
      </c>
      <c r="I1371" s="40"/>
      <c r="J1371" s="40" t="n">
        <v>14</v>
      </c>
      <c r="K1371" s="145" t="n">
        <v>0</v>
      </c>
      <c r="L1371" s="139" t="n">
        <v>42</v>
      </c>
      <c r="M1371" s="145" t="n">
        <f aca="false">+G1371*0.095</f>
        <v>0.095</v>
      </c>
      <c r="N1371" s="145" t="n">
        <f aca="false">+L1371-M1371</f>
        <v>41.905</v>
      </c>
      <c r="O1371" s="149" t="n">
        <v>1</v>
      </c>
      <c r="P1371" s="145" t="n">
        <f aca="false">+N1371*O1371</f>
        <v>41.905</v>
      </c>
      <c r="Q1371" s="149" t="n">
        <v>19</v>
      </c>
      <c r="R1371" s="149" t="n">
        <f aca="false">+P1371*Q1371</f>
        <v>796.195</v>
      </c>
      <c r="S1371" s="145" t="n">
        <f aca="false">+P1371*4</f>
        <v>167.62</v>
      </c>
      <c r="T1371" s="145" t="n">
        <f aca="false">P1371*2</f>
        <v>83.81</v>
      </c>
      <c r="U1371" s="6"/>
      <c r="V1371" s="6" t="n">
        <f aca="false">+R1371+S1371+T1371</f>
        <v>1047.625</v>
      </c>
      <c r="W1371" s="20" t="n">
        <f aca="false">V1371-T1371</f>
        <v>963.815</v>
      </c>
      <c r="X1371" s="43" t="n">
        <f aca="false">V1371-S1371-T1371</f>
        <v>796.195</v>
      </c>
      <c r="Y1371" s="20" t="s">
        <v>312</v>
      </c>
      <c r="Z1371" s="20" t="s">
        <v>35</v>
      </c>
      <c r="AA1371" s="20" t="s">
        <v>18</v>
      </c>
      <c r="AC1371" s="20"/>
    </row>
    <row r="1372" customFormat="false" ht="15.75" hidden="false" customHeight="true" outlineLevel="0" collapsed="false">
      <c r="A1372" s="37" t="s">
        <v>315</v>
      </c>
      <c r="B1372" s="143" t="s">
        <v>233</v>
      </c>
      <c r="C1372" s="39" t="s">
        <v>971</v>
      </c>
      <c r="D1372" s="20" t="s">
        <v>312</v>
      </c>
      <c r="E1372" s="40" t="n">
        <v>5786554</v>
      </c>
      <c r="F1372" s="40" t="n">
        <v>8741993</v>
      </c>
      <c r="G1372" s="41" t="n">
        <v>10</v>
      </c>
      <c r="H1372" s="145" t="s">
        <v>33</v>
      </c>
      <c r="I1372" s="40"/>
      <c r="J1372" s="40" t="n">
        <v>22</v>
      </c>
      <c r="K1372" s="145" t="n">
        <v>0</v>
      </c>
      <c r="L1372" s="139" t="n">
        <v>448</v>
      </c>
      <c r="M1372" s="145" t="n">
        <f aca="false">+G1372*0.095</f>
        <v>0.95</v>
      </c>
      <c r="N1372" s="145" t="n">
        <f aca="false">+L1372-M1372</f>
        <v>447.05</v>
      </c>
      <c r="O1372" s="149" t="n">
        <v>1.04</v>
      </c>
      <c r="P1372" s="145" t="n">
        <f aca="false">+N1372*O1372</f>
        <v>464.932</v>
      </c>
      <c r="Q1372" s="149" t="n">
        <v>16</v>
      </c>
      <c r="R1372" s="149" t="n">
        <f aca="false">+P1372*Q1372</f>
        <v>7438.912</v>
      </c>
      <c r="S1372" s="145" t="n">
        <f aca="false">+P1372*3</f>
        <v>1394.796</v>
      </c>
      <c r="T1372" s="145" t="n">
        <f aca="false">P1372*2</f>
        <v>929.864</v>
      </c>
      <c r="U1372" s="6"/>
      <c r="V1372" s="6" t="n">
        <f aca="false">+R1372+S1372+T1372</f>
        <v>9763.572</v>
      </c>
      <c r="W1372" s="20" t="n">
        <f aca="false">V1372-T1372</f>
        <v>8833.708</v>
      </c>
      <c r="X1372" s="43" t="n">
        <f aca="false">V1372-S1372-T1372</f>
        <v>7438.912</v>
      </c>
      <c r="Y1372" s="20" t="s">
        <v>312</v>
      </c>
      <c r="Z1372" s="20" t="s">
        <v>35</v>
      </c>
      <c r="AA1372" s="20" t="s">
        <v>18</v>
      </c>
      <c r="AC1372" s="20"/>
    </row>
    <row r="1373" customFormat="false" ht="15.75" hidden="false" customHeight="true" outlineLevel="0" collapsed="false">
      <c r="A1373" s="37" t="s">
        <v>315</v>
      </c>
      <c r="B1373" s="143" t="s">
        <v>233</v>
      </c>
      <c r="C1373" s="39" t="s">
        <v>972</v>
      </c>
      <c r="D1373" s="20" t="s">
        <v>312</v>
      </c>
      <c r="E1373" s="40" t="n">
        <v>5786555</v>
      </c>
      <c r="F1373" s="40" t="n">
        <v>8741992</v>
      </c>
      <c r="G1373" s="41" t="n">
        <v>2</v>
      </c>
      <c r="H1373" s="145" t="s">
        <v>33</v>
      </c>
      <c r="I1373" s="40"/>
      <c r="J1373" s="40" t="n">
        <v>22</v>
      </c>
      <c r="K1373" s="145" t="n">
        <v>0</v>
      </c>
      <c r="L1373" s="139" t="n">
        <v>105</v>
      </c>
      <c r="M1373" s="145" t="n">
        <f aca="false">+G1373*0.095</f>
        <v>0.19</v>
      </c>
      <c r="N1373" s="145" t="n">
        <f aca="false">+L1373-M1373</f>
        <v>104.81</v>
      </c>
      <c r="O1373" s="149" t="n">
        <v>1.04</v>
      </c>
      <c r="P1373" s="145" t="n">
        <f aca="false">+N1373*O1373</f>
        <v>109.0024</v>
      </c>
      <c r="Q1373" s="149" t="n">
        <v>16</v>
      </c>
      <c r="R1373" s="149" t="n">
        <f aca="false">+P1373*Q1373</f>
        <v>1744.0384</v>
      </c>
      <c r="S1373" s="145" t="n">
        <f aca="false">+P1373*3</f>
        <v>327.0072</v>
      </c>
      <c r="T1373" s="145" t="n">
        <f aca="false">P1373*2</f>
        <v>218.0048</v>
      </c>
      <c r="U1373" s="6"/>
      <c r="V1373" s="6" t="n">
        <f aca="false">+R1373+S1373+T1373</f>
        <v>2289.0504</v>
      </c>
      <c r="W1373" s="20" t="n">
        <f aca="false">V1373-T1373</f>
        <v>2071.0456</v>
      </c>
      <c r="X1373" s="43" t="n">
        <f aca="false">V1373-S1373-T1373</f>
        <v>1744.0384</v>
      </c>
      <c r="Y1373" s="20" t="s">
        <v>312</v>
      </c>
      <c r="Z1373" s="20" t="s">
        <v>35</v>
      </c>
      <c r="AA1373" s="20" t="s">
        <v>18</v>
      </c>
      <c r="AC1373" s="20"/>
    </row>
    <row r="1374" customFormat="false" ht="15.75" hidden="false" customHeight="true" outlineLevel="0" collapsed="false">
      <c r="A1374" s="37" t="s">
        <v>315</v>
      </c>
      <c r="B1374" s="143" t="s">
        <v>233</v>
      </c>
      <c r="C1374" s="39" t="s">
        <v>973</v>
      </c>
      <c r="D1374" s="20" t="s">
        <v>312</v>
      </c>
      <c r="E1374" s="40" t="n">
        <v>5786556</v>
      </c>
      <c r="F1374" s="40" t="n">
        <v>8741994</v>
      </c>
      <c r="G1374" s="41" t="n">
        <v>20</v>
      </c>
      <c r="H1374" s="145" t="s">
        <v>33</v>
      </c>
      <c r="I1374" s="40"/>
      <c r="J1374" s="40" t="n">
        <v>22</v>
      </c>
      <c r="K1374" s="145" t="n">
        <v>0</v>
      </c>
      <c r="L1374" s="139" t="n">
        <v>871</v>
      </c>
      <c r="M1374" s="145" t="n">
        <f aca="false">+G1374*0.095</f>
        <v>1.9</v>
      </c>
      <c r="N1374" s="145" t="n">
        <f aca="false">+L1374-M1374</f>
        <v>869.1</v>
      </c>
      <c r="O1374" s="149" t="n">
        <v>1.04</v>
      </c>
      <c r="P1374" s="145" t="n">
        <f aca="false">+N1374*O1374</f>
        <v>903.864</v>
      </c>
      <c r="Q1374" s="149" t="n">
        <v>16</v>
      </c>
      <c r="R1374" s="149" t="n">
        <f aca="false">+P1374*Q1374</f>
        <v>14461.824</v>
      </c>
      <c r="S1374" s="145" t="n">
        <f aca="false">+P1374*3</f>
        <v>2711.592</v>
      </c>
      <c r="T1374" s="145" t="n">
        <f aca="false">P1374*2</f>
        <v>1807.728</v>
      </c>
      <c r="U1374" s="6"/>
      <c r="V1374" s="6" t="n">
        <f aca="false">+R1374+S1374+T1374</f>
        <v>18981.144</v>
      </c>
      <c r="W1374" s="20" t="n">
        <f aca="false">V1374-T1374</f>
        <v>17173.416</v>
      </c>
      <c r="X1374" s="43" t="n">
        <f aca="false">V1374-S1374-T1374</f>
        <v>14461.824</v>
      </c>
      <c r="Y1374" s="20" t="s">
        <v>312</v>
      </c>
      <c r="Z1374" s="20" t="s">
        <v>35</v>
      </c>
      <c r="AA1374" s="20" t="s">
        <v>18</v>
      </c>
      <c r="AC1374" s="20"/>
    </row>
    <row r="1375" customFormat="false" ht="15.75" hidden="true" customHeight="true" outlineLevel="0" collapsed="false">
      <c r="A1375" s="37" t="s">
        <v>315</v>
      </c>
      <c r="B1375" s="143" t="s">
        <v>233</v>
      </c>
      <c r="C1375" s="39" t="s">
        <v>974</v>
      </c>
      <c r="D1375" s="20" t="s">
        <v>312</v>
      </c>
      <c r="E1375" s="40" t="n">
        <v>5786557</v>
      </c>
      <c r="F1375" s="40" t="n">
        <v>8741995</v>
      </c>
      <c r="G1375" s="41" t="n">
        <v>20</v>
      </c>
      <c r="H1375" s="145" t="s">
        <v>122</v>
      </c>
      <c r="I1375" s="40"/>
      <c r="J1375" s="40" t="n">
        <v>14</v>
      </c>
      <c r="K1375" s="145" t="n">
        <v>0</v>
      </c>
      <c r="L1375" s="139" t="n">
        <v>938</v>
      </c>
      <c r="M1375" s="145" t="n">
        <f aca="false">+G1375*0.095</f>
        <v>1.9</v>
      </c>
      <c r="N1375" s="145" t="n">
        <f aca="false">+L1375-M1375</f>
        <v>936.1</v>
      </c>
      <c r="O1375" s="149" t="n">
        <v>1</v>
      </c>
      <c r="P1375" s="145" t="n">
        <f aca="false">+N1375*O1375</f>
        <v>936.1</v>
      </c>
      <c r="Q1375" s="149" t="n">
        <v>19</v>
      </c>
      <c r="R1375" s="149" t="n">
        <f aca="false">+P1375*Q1375</f>
        <v>17785.9</v>
      </c>
      <c r="S1375" s="145" t="n">
        <f aca="false">+P1375*4</f>
        <v>3744.4</v>
      </c>
      <c r="T1375" s="145" t="n">
        <f aca="false">P1375*2</f>
        <v>1872.2</v>
      </c>
      <c r="U1375" s="6"/>
      <c r="V1375" s="6" t="n">
        <f aca="false">+R1375+S1375+T1375</f>
        <v>23402.5</v>
      </c>
      <c r="W1375" s="20" t="n">
        <f aca="false">V1375-T1375</f>
        <v>21530.3</v>
      </c>
      <c r="X1375" s="43" t="n">
        <f aca="false">V1375-S1375-T1375</f>
        <v>17785.9</v>
      </c>
      <c r="Y1375" s="20" t="s">
        <v>312</v>
      </c>
      <c r="Z1375" s="20" t="s">
        <v>35</v>
      </c>
      <c r="AA1375" s="20" t="s">
        <v>18</v>
      </c>
      <c r="AC1375" s="20"/>
    </row>
    <row r="1376" customFormat="false" ht="15.75" hidden="true" customHeight="true" outlineLevel="0" collapsed="false">
      <c r="A1376" s="37" t="s">
        <v>315</v>
      </c>
      <c r="B1376" s="143" t="s">
        <v>233</v>
      </c>
      <c r="C1376" s="39" t="s">
        <v>975</v>
      </c>
      <c r="D1376" s="20" t="s">
        <v>312</v>
      </c>
      <c r="E1376" s="40" t="n">
        <v>5786558</v>
      </c>
      <c r="F1376" s="40" t="n">
        <v>8741996</v>
      </c>
      <c r="G1376" s="41" t="n">
        <v>20</v>
      </c>
      <c r="H1376" s="145" t="s">
        <v>122</v>
      </c>
      <c r="I1376" s="40"/>
      <c r="J1376" s="40" t="n">
        <v>14</v>
      </c>
      <c r="K1376" s="145" t="n">
        <v>0</v>
      </c>
      <c r="L1376" s="139" t="n">
        <v>954</v>
      </c>
      <c r="M1376" s="145" t="n">
        <f aca="false">+G1376*0.095</f>
        <v>1.9</v>
      </c>
      <c r="N1376" s="145" t="n">
        <f aca="false">+L1376-M1376</f>
        <v>952.1</v>
      </c>
      <c r="O1376" s="149" t="n">
        <v>1</v>
      </c>
      <c r="P1376" s="145" t="n">
        <f aca="false">+N1376*O1376</f>
        <v>952.1</v>
      </c>
      <c r="Q1376" s="149" t="n">
        <v>19</v>
      </c>
      <c r="R1376" s="149" t="n">
        <f aca="false">+P1376*Q1376</f>
        <v>18089.9</v>
      </c>
      <c r="S1376" s="145" t="n">
        <f aca="false">+P1376*4</f>
        <v>3808.4</v>
      </c>
      <c r="T1376" s="145" t="n">
        <f aca="false">P1376*2</f>
        <v>1904.2</v>
      </c>
      <c r="U1376" s="6"/>
      <c r="V1376" s="6" t="n">
        <f aca="false">+R1376+S1376+T1376</f>
        <v>23802.5</v>
      </c>
      <c r="W1376" s="20" t="n">
        <f aca="false">V1376-T1376</f>
        <v>21898.3</v>
      </c>
      <c r="X1376" s="43" t="n">
        <f aca="false">V1376-S1376-T1376</f>
        <v>18089.9</v>
      </c>
      <c r="Y1376" s="20" t="s">
        <v>312</v>
      </c>
      <c r="Z1376" s="20" t="s">
        <v>35</v>
      </c>
      <c r="AA1376" s="20" t="s">
        <v>18</v>
      </c>
      <c r="AC1376" s="20"/>
    </row>
    <row r="1377" customFormat="false" ht="15.75" hidden="true" customHeight="true" outlineLevel="0" collapsed="false">
      <c r="A1377" s="37" t="s">
        <v>315</v>
      </c>
      <c r="B1377" s="143" t="s">
        <v>233</v>
      </c>
      <c r="C1377" s="39" t="s">
        <v>970</v>
      </c>
      <c r="D1377" s="20" t="s">
        <v>312</v>
      </c>
      <c r="E1377" s="40" t="n">
        <v>5786559</v>
      </c>
      <c r="F1377" s="40" t="n">
        <v>8741997</v>
      </c>
      <c r="G1377" s="41" t="n">
        <v>1</v>
      </c>
      <c r="H1377" s="145" t="s">
        <v>122</v>
      </c>
      <c r="I1377" s="40"/>
      <c r="J1377" s="40" t="n">
        <v>14</v>
      </c>
      <c r="K1377" s="145" t="n">
        <v>0</v>
      </c>
      <c r="L1377" s="139" t="n">
        <v>37</v>
      </c>
      <c r="M1377" s="145" t="n">
        <f aca="false">+G1377*0.095</f>
        <v>0.095</v>
      </c>
      <c r="N1377" s="145" t="n">
        <f aca="false">+L1377-M1377</f>
        <v>36.905</v>
      </c>
      <c r="O1377" s="149" t="n">
        <v>1</v>
      </c>
      <c r="P1377" s="145" t="n">
        <f aca="false">+N1377*O1377</f>
        <v>36.905</v>
      </c>
      <c r="Q1377" s="149" t="n">
        <v>19</v>
      </c>
      <c r="R1377" s="149" t="n">
        <f aca="false">+P1377*Q1377</f>
        <v>701.195</v>
      </c>
      <c r="S1377" s="145" t="n">
        <f aca="false">+P1377*4</f>
        <v>147.62</v>
      </c>
      <c r="T1377" s="145" t="n">
        <f aca="false">P1377*2</f>
        <v>73.81</v>
      </c>
      <c r="U1377" s="6"/>
      <c r="V1377" s="6" t="n">
        <f aca="false">+R1377+S1377+T1377</f>
        <v>922.625</v>
      </c>
      <c r="W1377" s="20" t="n">
        <f aca="false">V1377-T1377</f>
        <v>848.815</v>
      </c>
      <c r="X1377" s="43" t="n">
        <f aca="false">V1377-S1377-T1377</f>
        <v>701.195</v>
      </c>
      <c r="Y1377" s="20" t="s">
        <v>312</v>
      </c>
      <c r="Z1377" s="20" t="s">
        <v>35</v>
      </c>
      <c r="AA1377" s="20" t="s">
        <v>18</v>
      </c>
      <c r="AC1377" s="20"/>
    </row>
    <row r="1378" customFormat="false" ht="15.75" hidden="false" customHeight="true" outlineLevel="0" collapsed="false">
      <c r="A1378" s="37" t="s">
        <v>315</v>
      </c>
      <c r="B1378" s="143" t="s">
        <v>233</v>
      </c>
      <c r="C1378" s="39" t="s">
        <v>976</v>
      </c>
      <c r="D1378" s="20" t="s">
        <v>314</v>
      </c>
      <c r="E1378" s="40" t="n">
        <v>5786560</v>
      </c>
      <c r="F1378" s="40" t="n">
        <v>8742037</v>
      </c>
      <c r="G1378" s="41" t="n">
        <v>5</v>
      </c>
      <c r="H1378" s="145" t="s">
        <v>33</v>
      </c>
      <c r="I1378" s="40"/>
      <c r="J1378" s="40" t="n">
        <v>25</v>
      </c>
      <c r="K1378" s="145" t="n">
        <v>0</v>
      </c>
      <c r="L1378" s="139" t="n">
        <v>206</v>
      </c>
      <c r="M1378" s="145" t="n">
        <f aca="false">+G1378*0.095</f>
        <v>0.475</v>
      </c>
      <c r="N1378" s="145" t="n">
        <f aca="false">+L1378-M1378</f>
        <v>205.525</v>
      </c>
      <c r="O1378" s="149" t="n">
        <v>1</v>
      </c>
      <c r="P1378" s="145" t="n">
        <f aca="false">+N1378*O1378</f>
        <v>205.525</v>
      </c>
      <c r="Q1378" s="149" t="n">
        <v>16</v>
      </c>
      <c r="R1378" s="149" t="n">
        <f aca="false">+P1378*Q1378</f>
        <v>3288.4</v>
      </c>
      <c r="S1378" s="145" t="n">
        <f aca="false">+P1378*3</f>
        <v>616.575</v>
      </c>
      <c r="T1378" s="145" t="n">
        <f aca="false">P1378*2</f>
        <v>411.05</v>
      </c>
      <c r="U1378" s="6"/>
      <c r="V1378" s="6" t="n">
        <f aca="false">+R1378+S1378+T1378</f>
        <v>4316.025</v>
      </c>
      <c r="W1378" s="20" t="n">
        <f aca="false">V1378-T1378</f>
        <v>3904.975</v>
      </c>
      <c r="X1378" s="43" t="n">
        <f aca="false">V1378-S1378-T1378</f>
        <v>3288.4</v>
      </c>
      <c r="Y1378" s="20" t="s">
        <v>314</v>
      </c>
      <c r="Z1378" s="20" t="s">
        <v>35</v>
      </c>
      <c r="AA1378" s="20" t="s">
        <v>18</v>
      </c>
      <c r="AC1378" s="20"/>
    </row>
    <row r="1379" customFormat="false" ht="15.75" hidden="true" customHeight="true" outlineLevel="0" collapsed="false">
      <c r="A1379" s="37" t="s">
        <v>315</v>
      </c>
      <c r="B1379" s="143" t="s">
        <v>233</v>
      </c>
      <c r="C1379" s="39" t="s">
        <v>977</v>
      </c>
      <c r="D1379" s="20" t="s">
        <v>314</v>
      </c>
      <c r="E1379" s="40" t="n">
        <v>5786561</v>
      </c>
      <c r="F1379" s="40" t="n">
        <v>8742036</v>
      </c>
      <c r="G1379" s="41" t="n">
        <v>7</v>
      </c>
      <c r="H1379" s="145" t="s">
        <v>122</v>
      </c>
      <c r="I1379" s="40"/>
      <c r="J1379" s="40" t="n">
        <v>14</v>
      </c>
      <c r="K1379" s="145" t="n">
        <v>0</v>
      </c>
      <c r="L1379" s="139" t="n">
        <v>317</v>
      </c>
      <c r="M1379" s="145" t="n">
        <f aca="false">+G1379*0.095</f>
        <v>0.665</v>
      </c>
      <c r="N1379" s="145" t="n">
        <f aca="false">+L1379-M1379</f>
        <v>316.335</v>
      </c>
      <c r="O1379" s="149" t="n">
        <v>1</v>
      </c>
      <c r="P1379" s="145" t="n">
        <f aca="false">+N1379*O1379</f>
        <v>316.335</v>
      </c>
      <c r="Q1379" s="149" t="n">
        <v>19</v>
      </c>
      <c r="R1379" s="149" t="n">
        <f aca="false">+P1379*Q1379</f>
        <v>6010.365</v>
      </c>
      <c r="S1379" s="145" t="n">
        <f aca="false">+P1379*4</f>
        <v>1265.34</v>
      </c>
      <c r="T1379" s="145" t="n">
        <f aca="false">P1379*2</f>
        <v>632.67</v>
      </c>
      <c r="U1379" s="6"/>
      <c r="V1379" s="6" t="n">
        <f aca="false">+R1379+S1379+T1379</f>
        <v>7908.375</v>
      </c>
      <c r="W1379" s="20" t="n">
        <f aca="false">V1379-T1379</f>
        <v>7275.705</v>
      </c>
      <c r="X1379" s="43" t="n">
        <f aca="false">V1379-S1379-T1379</f>
        <v>6010.365</v>
      </c>
      <c r="Y1379" s="20" t="s">
        <v>314</v>
      </c>
      <c r="Z1379" s="20" t="s">
        <v>35</v>
      </c>
      <c r="AA1379" s="20" t="s">
        <v>18</v>
      </c>
      <c r="AC1379" s="20"/>
    </row>
    <row r="1380" customFormat="false" ht="15.75" hidden="true" customHeight="true" outlineLevel="0" collapsed="false">
      <c r="A1380" s="37" t="s">
        <v>315</v>
      </c>
      <c r="B1380" s="143" t="s">
        <v>234</v>
      </c>
      <c r="C1380" s="39" t="s">
        <v>970</v>
      </c>
      <c r="D1380" s="20" t="s">
        <v>312</v>
      </c>
      <c r="E1380" s="40" t="n">
        <v>5786562</v>
      </c>
      <c r="F1380" s="40" t="n">
        <v>8741998</v>
      </c>
      <c r="G1380" s="41" t="n">
        <v>1</v>
      </c>
      <c r="H1380" s="145" t="s">
        <v>122</v>
      </c>
      <c r="I1380" s="40"/>
      <c r="J1380" s="40" t="n">
        <v>14</v>
      </c>
      <c r="K1380" s="145" t="n">
        <v>0</v>
      </c>
      <c r="L1380" s="139" t="n">
        <v>44</v>
      </c>
      <c r="M1380" s="145" t="n">
        <f aca="false">+G1380*0.095</f>
        <v>0.095</v>
      </c>
      <c r="N1380" s="145" t="n">
        <f aca="false">+L1380-M1380</f>
        <v>43.905</v>
      </c>
      <c r="O1380" s="149" t="n">
        <v>1</v>
      </c>
      <c r="P1380" s="145" t="n">
        <f aca="false">+N1380*O1380</f>
        <v>43.905</v>
      </c>
      <c r="Q1380" s="149" t="n">
        <v>19</v>
      </c>
      <c r="R1380" s="149" t="n">
        <f aca="false">+P1380*Q1380</f>
        <v>834.195</v>
      </c>
      <c r="S1380" s="145" t="n">
        <f aca="false">+P1380*4</f>
        <v>175.62</v>
      </c>
      <c r="T1380" s="145" t="n">
        <f aca="false">P1380*2</f>
        <v>87.81</v>
      </c>
      <c r="U1380" s="6"/>
      <c r="V1380" s="6" t="n">
        <f aca="false">+R1380+S1380+T1380</f>
        <v>1097.625</v>
      </c>
      <c r="W1380" s="20" t="n">
        <f aca="false">V1380-T1380</f>
        <v>1009.815</v>
      </c>
      <c r="X1380" s="43" t="n">
        <f aca="false">V1380-S1380-T1380</f>
        <v>834.195</v>
      </c>
      <c r="Y1380" s="20" t="s">
        <v>312</v>
      </c>
      <c r="Z1380" s="20" t="s">
        <v>35</v>
      </c>
      <c r="AA1380" s="20" t="s">
        <v>18</v>
      </c>
      <c r="AC1380" s="20"/>
    </row>
    <row r="1381" customFormat="false" ht="15.75" hidden="false" customHeight="true" outlineLevel="0" collapsed="false">
      <c r="A1381" s="37" t="s">
        <v>315</v>
      </c>
      <c r="B1381" s="143" t="s">
        <v>234</v>
      </c>
      <c r="C1381" s="39" t="s">
        <v>978</v>
      </c>
      <c r="D1381" s="20" t="s">
        <v>312</v>
      </c>
      <c r="E1381" s="40" t="n">
        <v>5786563</v>
      </c>
      <c r="F1381" s="40" t="n">
        <v>8741999</v>
      </c>
      <c r="G1381" s="41" t="n">
        <v>5</v>
      </c>
      <c r="H1381" s="145" t="s">
        <v>33</v>
      </c>
      <c r="I1381" s="40"/>
      <c r="J1381" s="40" t="n">
        <v>22</v>
      </c>
      <c r="K1381" s="145" t="n">
        <v>0</v>
      </c>
      <c r="L1381" s="139" t="n">
        <v>230</v>
      </c>
      <c r="M1381" s="145" t="n">
        <f aca="false">+G1381*0.095</f>
        <v>0.475</v>
      </c>
      <c r="N1381" s="145" t="n">
        <f aca="false">+L1381-M1381</f>
        <v>229.525</v>
      </c>
      <c r="O1381" s="149" t="n">
        <v>1.04</v>
      </c>
      <c r="P1381" s="145" t="n">
        <f aca="false">+N1381*O1381</f>
        <v>238.706</v>
      </c>
      <c r="Q1381" s="149" t="n">
        <v>16</v>
      </c>
      <c r="R1381" s="149" t="n">
        <f aca="false">+P1381*Q1381</f>
        <v>3819.296</v>
      </c>
      <c r="S1381" s="145" t="n">
        <f aca="false">+P1381*3</f>
        <v>716.118</v>
      </c>
      <c r="T1381" s="145" t="n">
        <f aca="false">P1381*2</f>
        <v>477.412</v>
      </c>
      <c r="U1381" s="6"/>
      <c r="V1381" s="6" t="n">
        <f aca="false">+R1381+S1381+T1381</f>
        <v>5012.826</v>
      </c>
      <c r="W1381" s="20" t="n">
        <f aca="false">V1381-T1381</f>
        <v>4535.414</v>
      </c>
      <c r="X1381" s="43" t="n">
        <f aca="false">V1381-S1381-T1381</f>
        <v>3819.296</v>
      </c>
      <c r="Y1381" s="20" t="s">
        <v>312</v>
      </c>
      <c r="Z1381" s="20" t="s">
        <v>35</v>
      </c>
      <c r="AA1381" s="20" t="s">
        <v>18</v>
      </c>
      <c r="AC1381" s="20"/>
    </row>
    <row r="1382" customFormat="false" ht="15.75" hidden="true" customHeight="true" outlineLevel="0" collapsed="false">
      <c r="A1382" s="37" t="s">
        <v>315</v>
      </c>
      <c r="B1382" s="143" t="s">
        <v>234</v>
      </c>
      <c r="C1382" s="39" t="s">
        <v>979</v>
      </c>
      <c r="D1382" s="20" t="s">
        <v>312</v>
      </c>
      <c r="E1382" s="40" t="n">
        <v>5786564</v>
      </c>
      <c r="F1382" s="40" t="n">
        <v>8742000</v>
      </c>
      <c r="G1382" s="41" t="n">
        <v>20</v>
      </c>
      <c r="H1382" s="145" t="s">
        <v>122</v>
      </c>
      <c r="I1382" s="40"/>
      <c r="J1382" s="40" t="n">
        <v>14</v>
      </c>
      <c r="K1382" s="145" t="n">
        <v>0</v>
      </c>
      <c r="L1382" s="139" t="n">
        <v>899</v>
      </c>
      <c r="M1382" s="145" t="n">
        <f aca="false">+G1382*0.095</f>
        <v>1.9</v>
      </c>
      <c r="N1382" s="145" t="n">
        <f aca="false">+L1382-M1382</f>
        <v>897.1</v>
      </c>
      <c r="O1382" s="149" t="n">
        <v>1</v>
      </c>
      <c r="P1382" s="145" t="n">
        <f aca="false">+N1382*O1382</f>
        <v>897.1</v>
      </c>
      <c r="Q1382" s="149" t="n">
        <v>19</v>
      </c>
      <c r="R1382" s="149" t="n">
        <f aca="false">+P1382*Q1382</f>
        <v>17044.9</v>
      </c>
      <c r="S1382" s="145" t="n">
        <f aca="false">+P1382*4</f>
        <v>3588.4</v>
      </c>
      <c r="T1382" s="145" t="n">
        <f aca="false">P1382*2</f>
        <v>1794.2</v>
      </c>
      <c r="U1382" s="6"/>
      <c r="V1382" s="6" t="n">
        <f aca="false">+R1382+S1382+T1382</f>
        <v>22427.5</v>
      </c>
      <c r="W1382" s="20" t="n">
        <f aca="false">V1382-T1382</f>
        <v>20633.3</v>
      </c>
      <c r="X1382" s="43" t="n">
        <f aca="false">V1382-S1382-T1382</f>
        <v>17044.9</v>
      </c>
      <c r="Y1382" s="20" t="s">
        <v>312</v>
      </c>
      <c r="Z1382" s="20" t="s">
        <v>35</v>
      </c>
      <c r="AA1382" s="20" t="s">
        <v>18</v>
      </c>
      <c r="AC1382" s="20"/>
    </row>
    <row r="1383" customFormat="false" ht="15.75" hidden="false" customHeight="true" outlineLevel="0" collapsed="false">
      <c r="A1383" s="37" t="s">
        <v>315</v>
      </c>
      <c r="B1383" s="143" t="s">
        <v>234</v>
      </c>
      <c r="C1383" s="39" t="s">
        <v>980</v>
      </c>
      <c r="D1383" s="20" t="s">
        <v>312</v>
      </c>
      <c r="E1383" s="40" t="n">
        <v>5786565</v>
      </c>
      <c r="F1383" s="40" t="n">
        <v>12312051</v>
      </c>
      <c r="G1383" s="41" t="n">
        <v>10</v>
      </c>
      <c r="H1383" s="145" t="s">
        <v>33</v>
      </c>
      <c r="I1383" s="40"/>
      <c r="J1383" s="40" t="n">
        <v>22</v>
      </c>
      <c r="K1383" s="145" t="n">
        <v>0</v>
      </c>
      <c r="L1383" s="139" t="n">
        <v>410</v>
      </c>
      <c r="M1383" s="145" t="n">
        <f aca="false">+G1383*0.095</f>
        <v>0.95</v>
      </c>
      <c r="N1383" s="145" t="n">
        <f aca="false">+L1383-M1383</f>
        <v>409.05</v>
      </c>
      <c r="O1383" s="149" t="n">
        <v>1.04</v>
      </c>
      <c r="P1383" s="145" t="n">
        <f aca="false">+N1383*O1383</f>
        <v>425.412</v>
      </c>
      <c r="Q1383" s="149" t="n">
        <v>16</v>
      </c>
      <c r="R1383" s="149" t="n">
        <f aca="false">+P1383*Q1383</f>
        <v>6806.592</v>
      </c>
      <c r="S1383" s="145" t="n">
        <f aca="false">+P1383*3</f>
        <v>1276.236</v>
      </c>
      <c r="T1383" s="145" t="n">
        <f aca="false">P1383*2</f>
        <v>850.824</v>
      </c>
      <c r="U1383" s="6"/>
      <c r="V1383" s="6" t="n">
        <f aca="false">+R1383+S1383+T1383</f>
        <v>8933.652</v>
      </c>
      <c r="W1383" s="20" t="n">
        <f aca="false">V1383-T1383</f>
        <v>8082.828</v>
      </c>
      <c r="X1383" s="43" t="n">
        <f aca="false">V1383-S1383-T1383</f>
        <v>6806.592</v>
      </c>
      <c r="Y1383" s="20" t="s">
        <v>312</v>
      </c>
      <c r="Z1383" s="20" t="s">
        <v>35</v>
      </c>
      <c r="AA1383" s="20" t="s">
        <v>18</v>
      </c>
      <c r="AC1383" s="20"/>
    </row>
    <row r="1384" customFormat="false" ht="15.75" hidden="false" customHeight="true" outlineLevel="0" collapsed="false">
      <c r="A1384" s="37" t="s">
        <v>731</v>
      </c>
      <c r="B1384" s="143" t="s">
        <v>233</v>
      </c>
      <c r="C1384" s="39" t="s">
        <v>981</v>
      </c>
      <c r="D1384" s="20" t="s">
        <v>171</v>
      </c>
      <c r="E1384" s="40" t="n">
        <v>5786168</v>
      </c>
      <c r="F1384" s="40" t="n">
        <v>12314911</v>
      </c>
      <c r="G1384" s="41" t="n">
        <v>82</v>
      </c>
      <c r="H1384" s="145" t="s">
        <v>33</v>
      </c>
      <c r="I1384" s="40"/>
      <c r="J1384" s="40" t="n">
        <v>28.2</v>
      </c>
      <c r="K1384" s="145" t="n">
        <v>0</v>
      </c>
      <c r="L1384" s="139" t="n">
        <v>3936</v>
      </c>
      <c r="M1384" s="145" t="n">
        <f aca="false">+G1384*0.095</f>
        <v>7.79</v>
      </c>
      <c r="N1384" s="145" t="n">
        <f aca="false">+L1384-M1384</f>
        <v>3928.21</v>
      </c>
      <c r="O1384" s="149" t="n">
        <v>0.957</v>
      </c>
      <c r="P1384" s="145" t="n">
        <f aca="false">+N1384*O1384</f>
        <v>3759.29697</v>
      </c>
      <c r="Q1384" s="149" t="n">
        <v>16</v>
      </c>
      <c r="R1384" s="149" t="n">
        <f aca="false">+P1384*Q1384</f>
        <v>60148.75152</v>
      </c>
      <c r="S1384" s="145" t="n">
        <f aca="false">+P1384*3</f>
        <v>11277.89091</v>
      </c>
      <c r="T1384" s="145" t="n">
        <f aca="false">P1384*5</f>
        <v>18796.48485</v>
      </c>
      <c r="U1384" s="6"/>
      <c r="V1384" s="6" t="n">
        <f aca="false">+R1384+S1384+T1384</f>
        <v>90223.12728</v>
      </c>
      <c r="W1384" s="20" t="n">
        <f aca="false">V1384-T1384</f>
        <v>71426.64243</v>
      </c>
      <c r="X1384" s="43" t="n">
        <f aca="false">V1384-S1384-T1384</f>
        <v>60148.75152</v>
      </c>
      <c r="Y1384" s="20" t="s">
        <v>171</v>
      </c>
      <c r="Z1384" s="20" t="s">
        <v>171</v>
      </c>
      <c r="AA1384" s="20" t="s">
        <v>18</v>
      </c>
      <c r="AC1384" s="20"/>
    </row>
    <row r="1385" customFormat="false" ht="15.75" hidden="false" customHeight="true" outlineLevel="0" collapsed="false">
      <c r="A1385" s="37" t="s">
        <v>731</v>
      </c>
      <c r="B1385" s="143" t="s">
        <v>233</v>
      </c>
      <c r="C1385" s="39" t="s">
        <v>982</v>
      </c>
      <c r="D1385" s="20" t="s">
        <v>171</v>
      </c>
      <c r="E1385" s="40" t="n">
        <v>5786169</v>
      </c>
      <c r="F1385" s="40" t="n">
        <v>12314912</v>
      </c>
      <c r="G1385" s="41" t="n">
        <v>30</v>
      </c>
      <c r="H1385" s="145" t="s">
        <v>33</v>
      </c>
      <c r="I1385" s="40"/>
      <c r="J1385" s="40" t="n">
        <v>29.9</v>
      </c>
      <c r="K1385" s="145" t="n">
        <v>0</v>
      </c>
      <c r="L1385" s="139" t="n">
        <v>1335</v>
      </c>
      <c r="M1385" s="145" t="n">
        <f aca="false">+G1385*0.095</f>
        <v>2.85</v>
      </c>
      <c r="N1385" s="145" t="n">
        <f aca="false">+L1385-M1385</f>
        <v>1332.15</v>
      </c>
      <c r="O1385" s="149" t="n">
        <v>0.934</v>
      </c>
      <c r="P1385" s="145" t="n">
        <f aca="false">+N1385*O1385</f>
        <v>1244.2281</v>
      </c>
      <c r="Q1385" s="149" t="n">
        <v>16</v>
      </c>
      <c r="R1385" s="149" t="n">
        <f aca="false">+P1385*Q1385</f>
        <v>19907.6496</v>
      </c>
      <c r="S1385" s="145" t="n">
        <f aca="false">+P1385*3</f>
        <v>3732.6843</v>
      </c>
      <c r="T1385" s="145" t="n">
        <f aca="false">P1385*5</f>
        <v>6221.1405</v>
      </c>
      <c r="U1385" s="6"/>
      <c r="V1385" s="6" t="n">
        <f aca="false">+R1385+S1385+T1385</f>
        <v>29861.4744</v>
      </c>
      <c r="W1385" s="20" t="n">
        <f aca="false">V1385-T1385</f>
        <v>23640.3339</v>
      </c>
      <c r="X1385" s="43" t="n">
        <f aca="false">V1385-S1385-T1385</f>
        <v>19907.6496</v>
      </c>
      <c r="Y1385" s="20" t="s">
        <v>171</v>
      </c>
      <c r="Z1385" s="20" t="s">
        <v>171</v>
      </c>
      <c r="AA1385" s="20" t="s">
        <v>18</v>
      </c>
      <c r="AC1385" s="20"/>
    </row>
    <row r="1386" customFormat="false" ht="15.75" hidden="false" customHeight="true" outlineLevel="0" collapsed="false">
      <c r="A1386" s="37" t="s">
        <v>731</v>
      </c>
      <c r="B1386" s="143" t="s">
        <v>233</v>
      </c>
      <c r="C1386" s="39" t="s">
        <v>982</v>
      </c>
      <c r="D1386" s="20" t="s">
        <v>171</v>
      </c>
      <c r="E1386" s="40" t="n">
        <v>5786170</v>
      </c>
      <c r="F1386" s="40" t="n">
        <v>12314913</v>
      </c>
      <c r="G1386" s="41" t="n">
        <v>6</v>
      </c>
      <c r="H1386" s="145" t="s">
        <v>33</v>
      </c>
      <c r="I1386" s="40"/>
      <c r="J1386" s="40" t="n">
        <v>28</v>
      </c>
      <c r="K1386" s="145" t="n">
        <v>0</v>
      </c>
      <c r="L1386" s="139" t="n">
        <v>273</v>
      </c>
      <c r="M1386" s="145" t="n">
        <f aca="false">+G1386*0.095</f>
        <v>0.57</v>
      </c>
      <c r="N1386" s="145" t="n">
        <f aca="false">+L1386-M1386</f>
        <v>272.43</v>
      </c>
      <c r="O1386" s="149" t="n">
        <v>1</v>
      </c>
      <c r="P1386" s="145" t="n">
        <f aca="false">+N1386*O1386</f>
        <v>272.43</v>
      </c>
      <c r="Q1386" s="149" t="n">
        <v>16</v>
      </c>
      <c r="R1386" s="149" t="n">
        <f aca="false">+P1386*Q1386</f>
        <v>4358.88</v>
      </c>
      <c r="S1386" s="145" t="n">
        <f aca="false">+P1386*3</f>
        <v>817.29</v>
      </c>
      <c r="T1386" s="145" t="n">
        <f aca="false">P1386*5</f>
        <v>1362.15</v>
      </c>
      <c r="U1386" s="6"/>
      <c r="V1386" s="6" t="n">
        <f aca="false">+R1386+S1386+T1386</f>
        <v>6538.32</v>
      </c>
      <c r="W1386" s="20" t="n">
        <f aca="false">V1386-T1386</f>
        <v>5176.17</v>
      </c>
      <c r="X1386" s="43" t="n">
        <f aca="false">V1386-S1386-T1386</f>
        <v>4358.88</v>
      </c>
      <c r="Y1386" s="20" t="s">
        <v>171</v>
      </c>
      <c r="Z1386" s="20" t="s">
        <v>171</v>
      </c>
      <c r="AA1386" s="20" t="s">
        <v>18</v>
      </c>
      <c r="AC1386" s="20"/>
    </row>
    <row r="1387" customFormat="false" ht="15.75" hidden="false" customHeight="true" outlineLevel="0" collapsed="false">
      <c r="A1387" s="37" t="s">
        <v>731</v>
      </c>
      <c r="B1387" s="143" t="s">
        <v>233</v>
      </c>
      <c r="C1387" s="39" t="s">
        <v>983</v>
      </c>
      <c r="D1387" s="20" t="s">
        <v>171</v>
      </c>
      <c r="E1387" s="40" t="n">
        <v>5786171</v>
      </c>
      <c r="F1387" s="40" t="n">
        <v>12314914</v>
      </c>
      <c r="G1387" s="41" t="n">
        <v>24</v>
      </c>
      <c r="H1387" s="145" t="s">
        <v>33</v>
      </c>
      <c r="I1387" s="40"/>
      <c r="J1387" s="40" t="n">
        <v>25</v>
      </c>
      <c r="K1387" s="145" t="n">
        <v>0</v>
      </c>
      <c r="L1387" s="139" t="n">
        <v>1263</v>
      </c>
      <c r="M1387" s="145" t="n">
        <f aca="false">+G1387*0.095</f>
        <v>2.28</v>
      </c>
      <c r="N1387" s="145" t="n">
        <f aca="false">+L1387-M1387</f>
        <v>1260.72</v>
      </c>
      <c r="O1387" s="149" t="n">
        <v>1</v>
      </c>
      <c r="P1387" s="145" t="n">
        <f aca="false">+N1387*O1387</f>
        <v>1260.72</v>
      </c>
      <c r="Q1387" s="149" t="n">
        <v>16</v>
      </c>
      <c r="R1387" s="149" t="n">
        <f aca="false">+P1387*Q1387</f>
        <v>20171.52</v>
      </c>
      <c r="S1387" s="145" t="n">
        <f aca="false">+P1387*3</f>
        <v>3782.16</v>
      </c>
      <c r="T1387" s="145" t="n">
        <f aca="false">P1387*5</f>
        <v>6303.6</v>
      </c>
      <c r="U1387" s="6"/>
      <c r="V1387" s="6" t="n">
        <f aca="false">+R1387+S1387+T1387</f>
        <v>30257.28</v>
      </c>
      <c r="W1387" s="20" t="n">
        <f aca="false">V1387-T1387</f>
        <v>23953.68</v>
      </c>
      <c r="X1387" s="43" t="n">
        <f aca="false">V1387-S1387-T1387</f>
        <v>20171.52</v>
      </c>
      <c r="Y1387" s="20" t="s">
        <v>171</v>
      </c>
      <c r="Z1387" s="20" t="s">
        <v>171</v>
      </c>
      <c r="AA1387" s="20" t="s">
        <v>18</v>
      </c>
      <c r="AC1387" s="20"/>
    </row>
    <row r="1388" customFormat="false" ht="15.75" hidden="false" customHeight="true" outlineLevel="0" collapsed="false">
      <c r="A1388" s="37" t="s">
        <v>731</v>
      </c>
      <c r="B1388" s="143" t="s">
        <v>233</v>
      </c>
      <c r="C1388" s="39" t="s">
        <v>984</v>
      </c>
      <c r="D1388" s="20" t="s">
        <v>171</v>
      </c>
      <c r="E1388" s="40" t="n">
        <v>5786172</v>
      </c>
      <c r="F1388" s="40" t="n">
        <v>12314915</v>
      </c>
      <c r="G1388" s="41" t="n">
        <v>20</v>
      </c>
      <c r="H1388" s="145" t="s">
        <v>33</v>
      </c>
      <c r="I1388" s="40"/>
      <c r="J1388" s="40" t="n">
        <v>25</v>
      </c>
      <c r="K1388" s="145" t="n">
        <v>0</v>
      </c>
      <c r="L1388" s="139" t="n">
        <v>840</v>
      </c>
      <c r="M1388" s="145" t="n">
        <f aca="false">+G1388*0.095</f>
        <v>1.9</v>
      </c>
      <c r="N1388" s="145" t="n">
        <f aca="false">+L1388-M1388</f>
        <v>838.1</v>
      </c>
      <c r="O1388" s="149" t="n">
        <v>1</v>
      </c>
      <c r="P1388" s="145" t="n">
        <f aca="false">+N1388*O1388</f>
        <v>838.1</v>
      </c>
      <c r="Q1388" s="149" t="n">
        <v>16</v>
      </c>
      <c r="R1388" s="149" t="n">
        <f aca="false">+P1388*Q1388</f>
        <v>13409.6</v>
      </c>
      <c r="S1388" s="145" t="n">
        <f aca="false">+P1388*3</f>
        <v>2514.3</v>
      </c>
      <c r="T1388" s="145" t="n">
        <f aca="false">P1388*5</f>
        <v>4190.5</v>
      </c>
      <c r="U1388" s="6"/>
      <c r="V1388" s="6" t="n">
        <f aca="false">+R1388+S1388+T1388</f>
        <v>20114.4</v>
      </c>
      <c r="W1388" s="20" t="n">
        <f aca="false">V1388-T1388</f>
        <v>15923.9</v>
      </c>
      <c r="X1388" s="43" t="n">
        <f aca="false">V1388-S1388-T1388</f>
        <v>13409.6</v>
      </c>
      <c r="Y1388" s="20" t="s">
        <v>171</v>
      </c>
      <c r="Z1388" s="20" t="s">
        <v>171</v>
      </c>
      <c r="AA1388" s="20" t="s">
        <v>18</v>
      </c>
      <c r="AC1388" s="20"/>
    </row>
    <row r="1389" customFormat="false" ht="15.75" hidden="false" customHeight="true" outlineLevel="0" collapsed="false">
      <c r="A1389" s="37" t="s">
        <v>731</v>
      </c>
      <c r="B1389" s="143" t="s">
        <v>233</v>
      </c>
      <c r="C1389" s="39" t="s">
        <v>985</v>
      </c>
      <c r="D1389" s="20" t="s">
        <v>171</v>
      </c>
      <c r="E1389" s="40" t="n">
        <v>5786173</v>
      </c>
      <c r="F1389" s="40" t="n">
        <v>12314916</v>
      </c>
      <c r="G1389" s="41" t="n">
        <v>20</v>
      </c>
      <c r="H1389" s="145" t="s">
        <v>33</v>
      </c>
      <c r="I1389" s="40"/>
      <c r="J1389" s="40" t="n">
        <v>25</v>
      </c>
      <c r="K1389" s="145" t="n">
        <v>0</v>
      </c>
      <c r="L1389" s="139" t="n">
        <v>840</v>
      </c>
      <c r="M1389" s="145" t="n">
        <f aca="false">+G1389*0.095</f>
        <v>1.9</v>
      </c>
      <c r="N1389" s="145" t="n">
        <f aca="false">+L1389-M1389</f>
        <v>838.1</v>
      </c>
      <c r="O1389" s="149" t="n">
        <v>1</v>
      </c>
      <c r="P1389" s="145" t="n">
        <f aca="false">+N1389*O1389</f>
        <v>838.1</v>
      </c>
      <c r="Q1389" s="149" t="n">
        <v>16</v>
      </c>
      <c r="R1389" s="149" t="n">
        <f aca="false">+P1389*Q1389</f>
        <v>13409.6</v>
      </c>
      <c r="S1389" s="145" t="n">
        <f aca="false">+P1389*3</f>
        <v>2514.3</v>
      </c>
      <c r="T1389" s="145" t="n">
        <f aca="false">P1389*5</f>
        <v>4190.5</v>
      </c>
      <c r="U1389" s="6"/>
      <c r="V1389" s="6" t="n">
        <f aca="false">+R1389+S1389+T1389</f>
        <v>20114.4</v>
      </c>
      <c r="W1389" s="20" t="n">
        <f aca="false">V1389-T1389</f>
        <v>15923.9</v>
      </c>
      <c r="X1389" s="43" t="n">
        <f aca="false">V1389-S1389-T1389</f>
        <v>13409.6</v>
      </c>
      <c r="Y1389" s="20" t="s">
        <v>171</v>
      </c>
      <c r="Z1389" s="20" t="s">
        <v>171</v>
      </c>
      <c r="AA1389" s="20" t="s">
        <v>18</v>
      </c>
      <c r="AC1389" s="20"/>
    </row>
    <row r="1390" customFormat="false" ht="15.75" hidden="false" customHeight="true" outlineLevel="0" collapsed="false">
      <c r="A1390" s="37" t="s">
        <v>731</v>
      </c>
      <c r="B1390" s="143" t="s">
        <v>234</v>
      </c>
      <c r="C1390" s="39" t="s">
        <v>986</v>
      </c>
      <c r="D1390" s="20" t="s">
        <v>171</v>
      </c>
      <c r="E1390" s="40" t="n">
        <v>5786174</v>
      </c>
      <c r="F1390" s="40" t="n">
        <v>12314917</v>
      </c>
      <c r="G1390" s="41" t="n">
        <v>60</v>
      </c>
      <c r="H1390" s="145" t="s">
        <v>33</v>
      </c>
      <c r="I1390" s="40"/>
      <c r="J1390" s="40" t="n">
        <v>25</v>
      </c>
      <c r="K1390" s="145" t="n">
        <v>0</v>
      </c>
      <c r="L1390" s="139" t="n">
        <v>2563</v>
      </c>
      <c r="M1390" s="145" t="n">
        <f aca="false">+G1390*0.095</f>
        <v>5.7</v>
      </c>
      <c r="N1390" s="145" t="n">
        <f aca="false">+L1390-M1390</f>
        <v>2557.3</v>
      </c>
      <c r="O1390" s="149" t="n">
        <v>1</v>
      </c>
      <c r="P1390" s="145" t="n">
        <f aca="false">+N1390*O1390</f>
        <v>2557.3</v>
      </c>
      <c r="Q1390" s="149" t="n">
        <v>16</v>
      </c>
      <c r="R1390" s="149" t="n">
        <f aca="false">+P1390*Q1390</f>
        <v>40916.8</v>
      </c>
      <c r="S1390" s="145" t="n">
        <f aca="false">+P1390*3</f>
        <v>7671.9</v>
      </c>
      <c r="T1390" s="145" t="n">
        <f aca="false">P1390*3</f>
        <v>7671.9</v>
      </c>
      <c r="U1390" s="6"/>
      <c r="V1390" s="6" t="n">
        <f aca="false">+R1390+S1390+T1390</f>
        <v>56260.6</v>
      </c>
      <c r="W1390" s="20" t="n">
        <f aca="false">V1390-T1390</f>
        <v>48588.7</v>
      </c>
      <c r="X1390" s="43" t="n">
        <f aca="false">V1390-S1390-T1390</f>
        <v>40916.8</v>
      </c>
      <c r="Y1390" s="20" t="s">
        <v>171</v>
      </c>
      <c r="Z1390" s="20" t="s">
        <v>171</v>
      </c>
      <c r="AA1390" s="20" t="s">
        <v>18</v>
      </c>
      <c r="AC1390" s="20"/>
    </row>
    <row r="1391" customFormat="false" ht="15.75" hidden="false" customHeight="true" outlineLevel="0" collapsed="false">
      <c r="A1391" s="37" t="s">
        <v>731</v>
      </c>
      <c r="B1391" s="143" t="s">
        <v>234</v>
      </c>
      <c r="C1391" s="39" t="s">
        <v>987</v>
      </c>
      <c r="D1391" s="20" t="s">
        <v>171</v>
      </c>
      <c r="E1391" s="40" t="n">
        <v>5786175</v>
      </c>
      <c r="F1391" s="40" t="n">
        <v>12314918</v>
      </c>
      <c r="G1391" s="41" t="n">
        <v>30</v>
      </c>
      <c r="H1391" s="145" t="s">
        <v>33</v>
      </c>
      <c r="I1391" s="40"/>
      <c r="J1391" s="40" t="n">
        <v>25</v>
      </c>
      <c r="K1391" s="145" t="n">
        <v>0</v>
      </c>
      <c r="L1391" s="139" t="n">
        <v>1260</v>
      </c>
      <c r="M1391" s="145" t="n">
        <f aca="false">+G1391*0.095</f>
        <v>2.85</v>
      </c>
      <c r="N1391" s="145" t="n">
        <f aca="false">+L1391-M1391</f>
        <v>1257.15</v>
      </c>
      <c r="O1391" s="149" t="n">
        <v>1</v>
      </c>
      <c r="P1391" s="145" t="n">
        <f aca="false">+N1391*O1391</f>
        <v>1257.15</v>
      </c>
      <c r="Q1391" s="149" t="n">
        <v>16</v>
      </c>
      <c r="R1391" s="149" t="n">
        <f aca="false">+P1391*Q1391</f>
        <v>20114.4</v>
      </c>
      <c r="S1391" s="145" t="n">
        <f aca="false">+P1391*3</f>
        <v>3771.45</v>
      </c>
      <c r="T1391" s="145" t="n">
        <f aca="false">P1391*5</f>
        <v>6285.75</v>
      </c>
      <c r="U1391" s="6"/>
      <c r="V1391" s="6" t="n">
        <f aca="false">+R1391+S1391+T1391</f>
        <v>30171.6</v>
      </c>
      <c r="W1391" s="20" t="n">
        <f aca="false">V1391-T1391</f>
        <v>23885.85</v>
      </c>
      <c r="X1391" s="43" t="n">
        <f aca="false">V1391-S1391-T1391</f>
        <v>20114.4</v>
      </c>
      <c r="Y1391" s="20" t="s">
        <v>171</v>
      </c>
      <c r="Z1391" s="20" t="s">
        <v>171</v>
      </c>
      <c r="AA1391" s="20" t="s">
        <v>18</v>
      </c>
      <c r="AC1391" s="20"/>
    </row>
    <row r="1392" customFormat="false" ht="15.75" hidden="false" customHeight="true" outlineLevel="0" collapsed="false">
      <c r="A1392" s="37" t="s">
        <v>731</v>
      </c>
      <c r="B1392" s="143" t="s">
        <v>234</v>
      </c>
      <c r="C1392" s="39" t="s">
        <v>988</v>
      </c>
      <c r="D1392" s="20" t="s">
        <v>171</v>
      </c>
      <c r="E1392" s="40" t="n">
        <v>5786176</v>
      </c>
      <c r="F1392" s="40" t="n">
        <v>12314919</v>
      </c>
      <c r="G1392" s="41" t="n">
        <v>28</v>
      </c>
      <c r="H1392" s="145" t="s">
        <v>33</v>
      </c>
      <c r="I1392" s="40"/>
      <c r="J1392" s="40" t="n">
        <v>25</v>
      </c>
      <c r="K1392" s="145" t="n">
        <v>0</v>
      </c>
      <c r="L1392" s="139" t="n">
        <v>1260</v>
      </c>
      <c r="M1392" s="145" t="n">
        <f aca="false">+G1392*0.095</f>
        <v>2.66</v>
      </c>
      <c r="N1392" s="145" t="n">
        <f aca="false">+L1392-M1392</f>
        <v>1257.34</v>
      </c>
      <c r="O1392" s="149" t="n">
        <v>1</v>
      </c>
      <c r="P1392" s="145" t="n">
        <f aca="false">+N1392*O1392</f>
        <v>1257.34</v>
      </c>
      <c r="Q1392" s="149" t="n">
        <v>16</v>
      </c>
      <c r="R1392" s="149" t="n">
        <f aca="false">+P1392*Q1392</f>
        <v>20117.44</v>
      </c>
      <c r="S1392" s="145" t="n">
        <f aca="false">+P1392*3</f>
        <v>3772.02</v>
      </c>
      <c r="T1392" s="145" t="n">
        <f aca="false">P1392*5</f>
        <v>6286.7</v>
      </c>
      <c r="U1392" s="6"/>
      <c r="V1392" s="6" t="n">
        <f aca="false">+R1392+S1392+T1392</f>
        <v>30176.16</v>
      </c>
      <c r="W1392" s="20" t="n">
        <f aca="false">V1392-T1392</f>
        <v>23889.46</v>
      </c>
      <c r="X1392" s="43" t="n">
        <f aca="false">V1392-S1392-T1392</f>
        <v>20117.44</v>
      </c>
      <c r="Y1392" s="20" t="s">
        <v>171</v>
      </c>
      <c r="Z1392" s="20" t="s">
        <v>171</v>
      </c>
      <c r="AA1392" s="20" t="s">
        <v>18</v>
      </c>
      <c r="AC1392" s="20"/>
    </row>
    <row r="1393" customFormat="false" ht="15.75" hidden="false" customHeight="true" outlineLevel="0" collapsed="false">
      <c r="A1393" s="37" t="s">
        <v>731</v>
      </c>
      <c r="B1393" s="143" t="s">
        <v>234</v>
      </c>
      <c r="C1393" s="39" t="s">
        <v>933</v>
      </c>
      <c r="D1393" s="20" t="s">
        <v>171</v>
      </c>
      <c r="E1393" s="40" t="n">
        <v>5786177</v>
      </c>
      <c r="F1393" s="40" t="n">
        <v>12314920</v>
      </c>
      <c r="G1393" s="41" t="n">
        <v>20</v>
      </c>
      <c r="H1393" s="145" t="s">
        <v>33</v>
      </c>
      <c r="I1393" s="40"/>
      <c r="J1393" s="40" t="n">
        <v>25</v>
      </c>
      <c r="K1393" s="145" t="n">
        <v>0</v>
      </c>
      <c r="L1393" s="139" t="n">
        <v>842</v>
      </c>
      <c r="M1393" s="145" t="n">
        <f aca="false">+G1393*0.095</f>
        <v>1.9</v>
      </c>
      <c r="N1393" s="145" t="n">
        <f aca="false">+L1393-M1393</f>
        <v>840.1</v>
      </c>
      <c r="O1393" s="149" t="n">
        <v>1</v>
      </c>
      <c r="P1393" s="145" t="n">
        <f aca="false">+N1393*O1393</f>
        <v>840.1</v>
      </c>
      <c r="Q1393" s="149" t="n">
        <v>16</v>
      </c>
      <c r="R1393" s="149" t="n">
        <f aca="false">+P1393*Q1393</f>
        <v>13441.6</v>
      </c>
      <c r="S1393" s="145" t="n">
        <f aca="false">+P1393*3</f>
        <v>2520.3</v>
      </c>
      <c r="T1393" s="145" t="n">
        <f aca="false">P1393*5</f>
        <v>4200.5</v>
      </c>
      <c r="U1393" s="6"/>
      <c r="V1393" s="6" t="n">
        <f aca="false">+R1393+S1393+T1393</f>
        <v>20162.4</v>
      </c>
      <c r="W1393" s="20" t="n">
        <f aca="false">V1393-T1393</f>
        <v>15961.9</v>
      </c>
      <c r="X1393" s="43" t="n">
        <f aca="false">V1393-S1393-T1393</f>
        <v>13441.6</v>
      </c>
      <c r="Y1393" s="20" t="s">
        <v>171</v>
      </c>
      <c r="Z1393" s="20" t="s">
        <v>171</v>
      </c>
      <c r="AA1393" s="20" t="s">
        <v>18</v>
      </c>
      <c r="AC1393" s="20"/>
    </row>
    <row r="1394" customFormat="false" ht="15.75" hidden="false" customHeight="true" outlineLevel="0" collapsed="false">
      <c r="A1394" s="237" t="s">
        <v>315</v>
      </c>
      <c r="B1394" s="143" t="s">
        <v>209</v>
      </c>
      <c r="C1394" s="238" t="s">
        <v>989</v>
      </c>
      <c r="D1394" s="239" t="s">
        <v>312</v>
      </c>
      <c r="E1394" s="240" t="n">
        <v>5739189</v>
      </c>
      <c r="F1394" s="241"/>
      <c r="G1394" s="242" t="n">
        <v>20</v>
      </c>
      <c r="H1394" s="145" t="s">
        <v>33</v>
      </c>
      <c r="I1394" s="241"/>
      <c r="J1394" s="151" t="n">
        <v>0</v>
      </c>
      <c r="K1394" s="145" t="n">
        <v>0</v>
      </c>
      <c r="L1394" s="240" t="n">
        <v>900</v>
      </c>
      <c r="M1394" s="240" t="n">
        <f aca="false">G1394*0.095</f>
        <v>1.9</v>
      </c>
      <c r="N1394" s="240" t="n">
        <f aca="false">L1394-M1394</f>
        <v>898.1</v>
      </c>
      <c r="O1394" s="240" t="n">
        <v>1.04</v>
      </c>
      <c r="P1394" s="240" t="n">
        <f aca="false">N1394*O1394</f>
        <v>934.024</v>
      </c>
      <c r="Q1394" s="240" t="n">
        <v>16</v>
      </c>
      <c r="R1394" s="240" t="n">
        <f aca="false">P1394*Q1394</f>
        <v>14944.384</v>
      </c>
      <c r="S1394" s="240" t="n">
        <f aca="false">P1394*3</f>
        <v>2802.072</v>
      </c>
      <c r="T1394" s="240" t="n">
        <f aca="false">P1394*2</f>
        <v>1868.048</v>
      </c>
      <c r="U1394" s="240"/>
      <c r="V1394" s="240" t="n">
        <f aca="false">+R1394+S1394+T1394</f>
        <v>19614.504</v>
      </c>
      <c r="W1394" s="20" t="n">
        <f aca="false">V1394-T1394</f>
        <v>17746.456</v>
      </c>
      <c r="X1394" s="43" t="n">
        <f aca="false">V1394-S1394-T1394</f>
        <v>14944.384</v>
      </c>
      <c r="Y1394" s="239" t="s">
        <v>312</v>
      </c>
      <c r="Z1394" s="20" t="s">
        <v>35</v>
      </c>
      <c r="AA1394" s="20" t="s">
        <v>18</v>
      </c>
      <c r="AC1394" s="20"/>
    </row>
    <row r="1395" customFormat="false" ht="15.75" hidden="true" customHeight="true" outlineLevel="0" collapsed="false">
      <c r="A1395" s="37" t="s">
        <v>593</v>
      </c>
      <c r="B1395" s="143" t="s">
        <v>234</v>
      </c>
      <c r="C1395" s="39" t="s">
        <v>990</v>
      </c>
      <c r="D1395" s="20" t="s">
        <v>282</v>
      </c>
      <c r="E1395" s="40" t="n">
        <v>5789154</v>
      </c>
      <c r="F1395" s="40" t="n">
        <v>11955756</v>
      </c>
      <c r="G1395" s="41" t="n">
        <v>7</v>
      </c>
      <c r="H1395" s="145" t="s">
        <v>122</v>
      </c>
      <c r="I1395" s="40"/>
      <c r="J1395" s="40" t="n">
        <v>13.5</v>
      </c>
      <c r="K1395" s="145" t="n">
        <v>0</v>
      </c>
      <c r="L1395" s="139" t="n">
        <v>296</v>
      </c>
      <c r="M1395" s="145" t="n">
        <f aca="false">+G1395*0.095</f>
        <v>0.665</v>
      </c>
      <c r="N1395" s="145" t="n">
        <f aca="false">+L1395-M1395</f>
        <v>295.335</v>
      </c>
      <c r="O1395" s="149" t="n">
        <v>1</v>
      </c>
      <c r="P1395" s="145" t="n">
        <f aca="false">+N1395*O1395</f>
        <v>295.335</v>
      </c>
      <c r="Q1395" s="149" t="n">
        <v>19</v>
      </c>
      <c r="R1395" s="149" t="n">
        <f aca="false">+P1395*Q1395</f>
        <v>5611.365</v>
      </c>
      <c r="S1395" s="145" t="n">
        <f aca="false">+P1395*4</f>
        <v>1181.34</v>
      </c>
      <c r="T1395" s="145" t="n">
        <f aca="false">P1395*2</f>
        <v>590.67</v>
      </c>
      <c r="U1395" s="6"/>
      <c r="V1395" s="6" t="n">
        <f aca="false">+R1395+S1395+T1395</f>
        <v>7383.375</v>
      </c>
      <c r="W1395" s="20" t="n">
        <f aca="false">V1395-T1395</f>
        <v>6792.705</v>
      </c>
      <c r="X1395" s="43" t="n">
        <f aca="false">V1395-S1395-T1395</f>
        <v>5611.365</v>
      </c>
      <c r="Y1395" s="20" t="s">
        <v>282</v>
      </c>
      <c r="Z1395" s="20" t="s">
        <v>35</v>
      </c>
      <c r="AA1395" s="20" t="s">
        <v>18</v>
      </c>
      <c r="AC1395" s="20"/>
    </row>
    <row r="1396" customFormat="false" ht="15.75" hidden="true" customHeight="true" outlineLevel="0" collapsed="false">
      <c r="A1396" s="37" t="s">
        <v>593</v>
      </c>
      <c r="B1396" s="143" t="s">
        <v>234</v>
      </c>
      <c r="C1396" s="39" t="s">
        <v>991</v>
      </c>
      <c r="D1396" s="20" t="s">
        <v>282</v>
      </c>
      <c r="E1396" s="40" t="n">
        <v>5789155</v>
      </c>
      <c r="F1396" s="40" t="n">
        <v>11955757</v>
      </c>
      <c r="G1396" s="41" t="n">
        <v>3</v>
      </c>
      <c r="H1396" s="145" t="s">
        <v>122</v>
      </c>
      <c r="I1396" s="40"/>
      <c r="J1396" s="40" t="n">
        <v>13</v>
      </c>
      <c r="K1396" s="145" t="n">
        <v>0</v>
      </c>
      <c r="L1396" s="139" t="n">
        <v>152</v>
      </c>
      <c r="M1396" s="145" t="n">
        <f aca="false">+G1396*0.095</f>
        <v>0.285</v>
      </c>
      <c r="N1396" s="145" t="n">
        <f aca="false">+L1396-M1396</f>
        <v>151.715</v>
      </c>
      <c r="O1396" s="149" t="n">
        <v>1</v>
      </c>
      <c r="P1396" s="145" t="n">
        <f aca="false">+N1396*O1396</f>
        <v>151.715</v>
      </c>
      <c r="Q1396" s="149" t="n">
        <v>19</v>
      </c>
      <c r="R1396" s="149" t="n">
        <f aca="false">+P1396*Q1396</f>
        <v>2882.585</v>
      </c>
      <c r="S1396" s="145" t="n">
        <f aca="false">+P1396*4</f>
        <v>606.86</v>
      </c>
      <c r="T1396" s="145" t="n">
        <f aca="false">P1396*2</f>
        <v>303.43</v>
      </c>
      <c r="U1396" s="6"/>
      <c r="V1396" s="6" t="n">
        <f aca="false">+R1396+S1396+T1396</f>
        <v>3792.875</v>
      </c>
      <c r="W1396" s="20" t="n">
        <f aca="false">V1396-T1396</f>
        <v>3489.445</v>
      </c>
      <c r="X1396" s="43" t="n">
        <f aca="false">V1396-S1396-T1396</f>
        <v>2882.585</v>
      </c>
      <c r="Y1396" s="20" t="s">
        <v>282</v>
      </c>
      <c r="Z1396" s="20" t="s">
        <v>35</v>
      </c>
      <c r="AA1396" s="20" t="s">
        <v>18</v>
      </c>
      <c r="AC1396" s="20"/>
    </row>
    <row r="1397" customFormat="false" ht="15.75" hidden="true" customHeight="true" outlineLevel="0" collapsed="false">
      <c r="A1397" s="37" t="s">
        <v>593</v>
      </c>
      <c r="B1397" s="143" t="s">
        <v>234</v>
      </c>
      <c r="C1397" s="39" t="s">
        <v>992</v>
      </c>
      <c r="D1397" s="20" t="s">
        <v>282</v>
      </c>
      <c r="E1397" s="40" t="n">
        <v>5789156</v>
      </c>
      <c r="F1397" s="40" t="n">
        <v>11955758</v>
      </c>
      <c r="G1397" s="41" t="n">
        <v>10</v>
      </c>
      <c r="H1397" s="145" t="s">
        <v>122</v>
      </c>
      <c r="I1397" s="40"/>
      <c r="J1397" s="40" t="n">
        <v>13</v>
      </c>
      <c r="K1397" s="145" t="n">
        <v>0</v>
      </c>
      <c r="L1397" s="139" t="n">
        <v>375</v>
      </c>
      <c r="M1397" s="145" t="n">
        <f aca="false">+G1397*0.095</f>
        <v>0.95</v>
      </c>
      <c r="N1397" s="145" t="n">
        <f aca="false">+L1397-M1397</f>
        <v>374.05</v>
      </c>
      <c r="O1397" s="149" t="n">
        <v>1</v>
      </c>
      <c r="P1397" s="145" t="n">
        <f aca="false">+N1397*O1397</f>
        <v>374.05</v>
      </c>
      <c r="Q1397" s="149" t="n">
        <v>19</v>
      </c>
      <c r="R1397" s="149" t="n">
        <f aca="false">+P1397*Q1397</f>
        <v>7106.95</v>
      </c>
      <c r="S1397" s="145" t="n">
        <f aca="false">+P1397*4</f>
        <v>1496.2</v>
      </c>
      <c r="T1397" s="145" t="n">
        <f aca="false">P1397*2</f>
        <v>748.1</v>
      </c>
      <c r="U1397" s="6"/>
      <c r="V1397" s="6" t="n">
        <f aca="false">+R1397+S1397+T1397</f>
        <v>9351.25</v>
      </c>
      <c r="W1397" s="20" t="n">
        <f aca="false">V1397-T1397</f>
        <v>8603.15</v>
      </c>
      <c r="X1397" s="43" t="n">
        <f aca="false">V1397-S1397-T1397</f>
        <v>7106.95</v>
      </c>
      <c r="Y1397" s="20" t="s">
        <v>282</v>
      </c>
      <c r="Z1397" s="20" t="s">
        <v>35</v>
      </c>
      <c r="AA1397" s="20" t="s">
        <v>18</v>
      </c>
      <c r="AC1397" s="20"/>
    </row>
    <row r="1398" customFormat="false" ht="15.75" hidden="true" customHeight="true" outlineLevel="0" collapsed="false">
      <c r="A1398" s="37" t="s">
        <v>315</v>
      </c>
      <c r="B1398" s="143" t="s">
        <v>234</v>
      </c>
      <c r="C1398" s="39" t="s">
        <v>993</v>
      </c>
      <c r="D1398" s="20" t="s">
        <v>314</v>
      </c>
      <c r="E1398" s="40" t="n">
        <v>5786566</v>
      </c>
      <c r="F1398" s="40" t="n">
        <v>8742038</v>
      </c>
      <c r="G1398" s="41" t="n">
        <v>3</v>
      </c>
      <c r="H1398" s="145" t="s">
        <v>122</v>
      </c>
      <c r="I1398" s="40"/>
      <c r="J1398" s="40" t="n">
        <v>14</v>
      </c>
      <c r="K1398" s="145" t="n">
        <v>0</v>
      </c>
      <c r="L1398" s="139" t="n">
        <v>152</v>
      </c>
      <c r="M1398" s="145" t="n">
        <f aca="false">+G1398*0.095</f>
        <v>0.285</v>
      </c>
      <c r="N1398" s="145" t="n">
        <f aca="false">+L1398-M1398</f>
        <v>151.715</v>
      </c>
      <c r="O1398" s="149" t="n">
        <v>1</v>
      </c>
      <c r="P1398" s="145" t="n">
        <f aca="false">+N1398*O1398</f>
        <v>151.715</v>
      </c>
      <c r="Q1398" s="149" t="n">
        <v>19</v>
      </c>
      <c r="R1398" s="149" t="n">
        <f aca="false">+P1398*Q1398</f>
        <v>2882.585</v>
      </c>
      <c r="S1398" s="145" t="n">
        <f aca="false">+P1398*4</f>
        <v>606.86</v>
      </c>
      <c r="T1398" s="145" t="n">
        <f aca="false">P1398*2</f>
        <v>303.43</v>
      </c>
      <c r="U1398" s="6"/>
      <c r="V1398" s="6" t="n">
        <f aca="false">+R1398+S1398+T1398</f>
        <v>3792.875</v>
      </c>
      <c r="W1398" s="20" t="n">
        <f aca="false">V1398-T1398</f>
        <v>3489.445</v>
      </c>
      <c r="X1398" s="43" t="n">
        <f aca="false">V1398-S1398-T1398</f>
        <v>2882.585</v>
      </c>
      <c r="Y1398" s="20" t="s">
        <v>314</v>
      </c>
      <c r="Z1398" s="20" t="s">
        <v>35</v>
      </c>
      <c r="AA1398" s="20" t="s">
        <v>18</v>
      </c>
      <c r="AC1398" s="20"/>
    </row>
    <row r="1399" customFormat="false" ht="15.75" hidden="true" customHeight="true" outlineLevel="0" collapsed="false">
      <c r="A1399" s="37" t="s">
        <v>315</v>
      </c>
      <c r="B1399" s="143" t="s">
        <v>235</v>
      </c>
      <c r="C1399" s="39" t="s">
        <v>994</v>
      </c>
      <c r="D1399" s="20" t="s">
        <v>312</v>
      </c>
      <c r="E1399" s="40" t="n">
        <v>5786567</v>
      </c>
      <c r="F1399" s="40" t="n">
        <v>12312052</v>
      </c>
      <c r="G1399" s="41" t="n">
        <v>5</v>
      </c>
      <c r="H1399" s="145" t="s">
        <v>122</v>
      </c>
      <c r="I1399" s="40"/>
      <c r="J1399" s="40" t="n">
        <v>14</v>
      </c>
      <c r="K1399" s="145" t="n">
        <v>0</v>
      </c>
      <c r="L1399" s="139" t="n">
        <v>234</v>
      </c>
      <c r="M1399" s="145" t="n">
        <f aca="false">+G1399*0.095</f>
        <v>0.475</v>
      </c>
      <c r="N1399" s="145" t="n">
        <f aca="false">+L1399-M1399</f>
        <v>233.525</v>
      </c>
      <c r="O1399" s="149" t="n">
        <v>1</v>
      </c>
      <c r="P1399" s="145" t="n">
        <f aca="false">+N1399*O1399</f>
        <v>233.525</v>
      </c>
      <c r="Q1399" s="149" t="n">
        <v>19</v>
      </c>
      <c r="R1399" s="149" t="n">
        <f aca="false">+P1399*Q1399</f>
        <v>4436.975</v>
      </c>
      <c r="S1399" s="145" t="n">
        <f aca="false">+P1399*4</f>
        <v>934.1</v>
      </c>
      <c r="T1399" s="145" t="n">
        <f aca="false">P1399*2</f>
        <v>467.05</v>
      </c>
      <c r="U1399" s="6"/>
      <c r="V1399" s="6" t="n">
        <f aca="false">+R1399+S1399+T1399</f>
        <v>5838.125</v>
      </c>
      <c r="W1399" s="20" t="n">
        <f aca="false">V1399-T1399</f>
        <v>5371.075</v>
      </c>
      <c r="X1399" s="43" t="n">
        <f aca="false">V1399-S1399-T1399</f>
        <v>4436.975</v>
      </c>
      <c r="Y1399" s="20" t="s">
        <v>312</v>
      </c>
      <c r="Z1399" s="20" t="s">
        <v>35</v>
      </c>
      <c r="AA1399" s="20" t="s">
        <v>18</v>
      </c>
      <c r="AC1399" s="20"/>
    </row>
    <row r="1400" customFormat="false" ht="15.75" hidden="true" customHeight="true" outlineLevel="0" collapsed="false">
      <c r="A1400" s="37" t="s">
        <v>315</v>
      </c>
      <c r="B1400" s="143" t="s">
        <v>235</v>
      </c>
      <c r="C1400" s="39" t="s">
        <v>995</v>
      </c>
      <c r="D1400" s="20" t="s">
        <v>312</v>
      </c>
      <c r="E1400" s="40" t="n">
        <v>5786568</v>
      </c>
      <c r="F1400" s="40" t="n">
        <v>12312053</v>
      </c>
      <c r="G1400" s="41" t="n">
        <v>1</v>
      </c>
      <c r="H1400" s="145" t="s">
        <v>122</v>
      </c>
      <c r="I1400" s="40"/>
      <c r="J1400" s="40" t="n">
        <v>14</v>
      </c>
      <c r="K1400" s="145" t="n">
        <v>0</v>
      </c>
      <c r="L1400" s="139" t="n">
        <v>30</v>
      </c>
      <c r="M1400" s="145" t="n">
        <f aca="false">+G1400*0.095</f>
        <v>0.095</v>
      </c>
      <c r="N1400" s="145" t="n">
        <f aca="false">+L1400-M1400</f>
        <v>29.905</v>
      </c>
      <c r="O1400" s="149" t="n">
        <v>1</v>
      </c>
      <c r="P1400" s="145" t="n">
        <f aca="false">+N1400*O1400</f>
        <v>29.905</v>
      </c>
      <c r="Q1400" s="149" t="n">
        <v>19</v>
      </c>
      <c r="R1400" s="149" t="n">
        <f aca="false">+P1400*Q1400</f>
        <v>568.195</v>
      </c>
      <c r="S1400" s="145" t="n">
        <f aca="false">+P1400*4</f>
        <v>119.62</v>
      </c>
      <c r="T1400" s="145" t="n">
        <f aca="false">P1400*2</f>
        <v>59.81</v>
      </c>
      <c r="U1400" s="6"/>
      <c r="V1400" s="6" t="n">
        <f aca="false">+R1400+S1400+T1400</f>
        <v>747.625</v>
      </c>
      <c r="W1400" s="20" t="n">
        <f aca="false">V1400-T1400</f>
        <v>687.815</v>
      </c>
      <c r="X1400" s="43" t="n">
        <f aca="false">V1400-S1400-T1400</f>
        <v>568.195</v>
      </c>
      <c r="Y1400" s="20" t="s">
        <v>312</v>
      </c>
      <c r="Z1400" s="20" t="s">
        <v>35</v>
      </c>
      <c r="AA1400" s="20" t="s">
        <v>18</v>
      </c>
      <c r="AC1400" s="20"/>
    </row>
    <row r="1401" customFormat="false" ht="15.75" hidden="true" customHeight="true" outlineLevel="0" collapsed="false">
      <c r="A1401" s="37" t="s">
        <v>315</v>
      </c>
      <c r="B1401" s="143" t="s">
        <v>235</v>
      </c>
      <c r="C1401" s="39" t="s">
        <v>994</v>
      </c>
      <c r="D1401" s="20" t="s">
        <v>312</v>
      </c>
      <c r="E1401" s="40" t="n">
        <v>5786569</v>
      </c>
      <c r="F1401" s="40" t="n">
        <v>12312054</v>
      </c>
      <c r="G1401" s="41" t="n">
        <v>1</v>
      </c>
      <c r="H1401" s="145" t="s">
        <v>122</v>
      </c>
      <c r="I1401" s="40"/>
      <c r="J1401" s="40" t="n">
        <v>14</v>
      </c>
      <c r="K1401" s="145" t="n">
        <v>0</v>
      </c>
      <c r="L1401" s="139" t="n">
        <v>36</v>
      </c>
      <c r="M1401" s="145" t="n">
        <f aca="false">+G1401*0.095</f>
        <v>0.095</v>
      </c>
      <c r="N1401" s="145" t="n">
        <f aca="false">+L1401-M1401</f>
        <v>35.905</v>
      </c>
      <c r="O1401" s="149" t="n">
        <v>1</v>
      </c>
      <c r="P1401" s="145" t="n">
        <f aca="false">+N1401*O1401</f>
        <v>35.905</v>
      </c>
      <c r="Q1401" s="149" t="n">
        <v>19</v>
      </c>
      <c r="R1401" s="149" t="n">
        <f aca="false">+P1401*Q1401</f>
        <v>682.195</v>
      </c>
      <c r="S1401" s="145" t="n">
        <f aca="false">+P1401*4</f>
        <v>143.62</v>
      </c>
      <c r="T1401" s="145" t="n">
        <f aca="false">P1401*2</f>
        <v>71.81</v>
      </c>
      <c r="U1401" s="6"/>
      <c r="V1401" s="6" t="n">
        <f aca="false">+R1401+S1401+T1401</f>
        <v>897.625</v>
      </c>
      <c r="W1401" s="20" t="n">
        <f aca="false">V1401-T1401</f>
        <v>825.815</v>
      </c>
      <c r="X1401" s="43" t="n">
        <f aca="false">V1401-S1401-T1401</f>
        <v>682.195</v>
      </c>
      <c r="Y1401" s="20" t="s">
        <v>312</v>
      </c>
      <c r="Z1401" s="20" t="s">
        <v>35</v>
      </c>
      <c r="AA1401" s="20" t="s">
        <v>18</v>
      </c>
      <c r="AC1401" s="20"/>
    </row>
    <row r="1402" customFormat="false" ht="15.75" hidden="true" customHeight="true" outlineLevel="0" collapsed="false">
      <c r="A1402" s="37" t="s">
        <v>315</v>
      </c>
      <c r="B1402" s="143" t="s">
        <v>235</v>
      </c>
      <c r="C1402" s="39" t="s">
        <v>996</v>
      </c>
      <c r="D1402" s="20" t="s">
        <v>312</v>
      </c>
      <c r="E1402" s="40" t="n">
        <v>5786570</v>
      </c>
      <c r="F1402" s="40" t="n">
        <v>12312055</v>
      </c>
      <c r="G1402" s="41" t="n">
        <v>19</v>
      </c>
      <c r="H1402" s="145" t="s">
        <v>122</v>
      </c>
      <c r="I1402" s="40"/>
      <c r="J1402" s="40" t="n">
        <v>14</v>
      </c>
      <c r="K1402" s="145" t="n">
        <v>0</v>
      </c>
      <c r="L1402" s="139" t="n">
        <v>922</v>
      </c>
      <c r="M1402" s="145" t="n">
        <f aca="false">+G1402*0.095</f>
        <v>1.805</v>
      </c>
      <c r="N1402" s="145" t="n">
        <f aca="false">+L1402-M1402</f>
        <v>920.195</v>
      </c>
      <c r="O1402" s="149" t="n">
        <v>1</v>
      </c>
      <c r="P1402" s="145" t="n">
        <f aca="false">+N1402*O1402</f>
        <v>920.195</v>
      </c>
      <c r="Q1402" s="149" t="n">
        <v>19</v>
      </c>
      <c r="R1402" s="149" t="n">
        <f aca="false">+P1402*Q1402</f>
        <v>17483.705</v>
      </c>
      <c r="S1402" s="145" t="n">
        <f aca="false">+P1402*4</f>
        <v>3680.78</v>
      </c>
      <c r="T1402" s="145" t="n">
        <f aca="false">P1402*2</f>
        <v>1840.39</v>
      </c>
      <c r="U1402" s="6"/>
      <c r="V1402" s="6" t="n">
        <f aca="false">+R1402+S1402+T1402</f>
        <v>23004.875</v>
      </c>
      <c r="W1402" s="20" t="n">
        <f aca="false">V1402-T1402</f>
        <v>21164.485</v>
      </c>
      <c r="X1402" s="43" t="n">
        <f aca="false">V1402-S1402-T1402</f>
        <v>17483.705</v>
      </c>
      <c r="Y1402" s="20" t="s">
        <v>312</v>
      </c>
      <c r="Z1402" s="20" t="s">
        <v>35</v>
      </c>
      <c r="AA1402" s="20" t="s">
        <v>18</v>
      </c>
      <c r="AC1402" s="20"/>
    </row>
    <row r="1403" customFormat="false" ht="15.75" hidden="false" customHeight="true" outlineLevel="0" collapsed="false">
      <c r="A1403" s="37" t="s">
        <v>45</v>
      </c>
      <c r="B1403" s="143" t="s">
        <v>234</v>
      </c>
      <c r="C1403" s="39" t="s">
        <v>123</v>
      </c>
      <c r="D1403" s="20" t="s">
        <v>47</v>
      </c>
      <c r="E1403" s="40" t="n">
        <v>5092829</v>
      </c>
      <c r="F1403" s="40" t="n">
        <v>9984209</v>
      </c>
      <c r="G1403" s="41" t="n">
        <v>13</v>
      </c>
      <c r="H1403" s="145" t="s">
        <v>33</v>
      </c>
      <c r="I1403" s="40"/>
      <c r="J1403" s="40" t="n">
        <v>22</v>
      </c>
      <c r="K1403" s="145" t="n">
        <v>0</v>
      </c>
      <c r="L1403" s="139" t="n">
        <v>669</v>
      </c>
      <c r="M1403" s="145" t="n">
        <f aca="false">+G1403*0.095</f>
        <v>1.235</v>
      </c>
      <c r="N1403" s="145" t="n">
        <f aca="false">+L1403-M1403</f>
        <v>667.765</v>
      </c>
      <c r="O1403" s="149" t="n">
        <v>1.04</v>
      </c>
      <c r="P1403" s="145" t="n">
        <f aca="false">+N1403*O1403</f>
        <v>694.4756</v>
      </c>
      <c r="Q1403" s="149" t="n">
        <v>16</v>
      </c>
      <c r="R1403" s="149" t="n">
        <f aca="false">+P1403*Q1403</f>
        <v>11111.6096</v>
      </c>
      <c r="S1403" s="145" t="n">
        <f aca="false">+P1403*3</f>
        <v>2083.4268</v>
      </c>
      <c r="T1403" s="145"/>
      <c r="U1403" s="6"/>
      <c r="V1403" s="6" t="n">
        <f aca="false">+R1403+S1403+T1403</f>
        <v>13195.0364</v>
      </c>
      <c r="W1403" s="20" t="n">
        <f aca="false">V1403-T1403</f>
        <v>13195.0364</v>
      </c>
      <c r="X1403" s="43" t="n">
        <f aca="false">V1403-S1403-T1403</f>
        <v>11111.6096</v>
      </c>
      <c r="Y1403" s="20" t="s">
        <v>103</v>
      </c>
      <c r="Z1403" s="2" t="s">
        <v>49</v>
      </c>
      <c r="AA1403" s="20" t="s">
        <v>18</v>
      </c>
      <c r="AC1403" s="20"/>
    </row>
    <row r="1404" customFormat="false" ht="15.75" hidden="true" customHeight="true" outlineLevel="0" collapsed="false">
      <c r="A1404" s="37" t="s">
        <v>315</v>
      </c>
      <c r="B1404" s="143" t="s">
        <v>236</v>
      </c>
      <c r="C1404" s="39" t="s">
        <v>997</v>
      </c>
      <c r="D1404" s="20" t="s">
        <v>328</v>
      </c>
      <c r="E1404" s="40" t="n">
        <v>5786571</v>
      </c>
      <c r="F1404" s="40" t="n">
        <v>11956402</v>
      </c>
      <c r="G1404" s="41" t="n">
        <v>43</v>
      </c>
      <c r="H1404" s="145" t="s">
        <v>122</v>
      </c>
      <c r="I1404" s="40"/>
      <c r="J1404" s="40" t="n">
        <v>14</v>
      </c>
      <c r="K1404" s="145" t="n">
        <v>0</v>
      </c>
      <c r="L1404" s="139" t="n">
        <v>2156</v>
      </c>
      <c r="M1404" s="145" t="n">
        <f aca="false">+G1404*0.095</f>
        <v>4.085</v>
      </c>
      <c r="N1404" s="145" t="n">
        <f aca="false">+L1404-M1404</f>
        <v>2151.915</v>
      </c>
      <c r="O1404" s="149" t="n">
        <v>1</v>
      </c>
      <c r="P1404" s="145" t="n">
        <f aca="false">+N1404*O1404</f>
        <v>2151.915</v>
      </c>
      <c r="Q1404" s="149" t="n">
        <v>19</v>
      </c>
      <c r="R1404" s="149" t="n">
        <f aca="false">+P1404*Q1404</f>
        <v>40886.385</v>
      </c>
      <c r="S1404" s="145" t="n">
        <f aca="false">+P1404*4</f>
        <v>8607.66</v>
      </c>
      <c r="T1404" s="145"/>
      <c r="U1404" s="6"/>
      <c r="V1404" s="6" t="n">
        <f aca="false">+R1404+S1404+T1404</f>
        <v>49494.045</v>
      </c>
      <c r="W1404" s="20" t="n">
        <f aca="false">V1404-T1404</f>
        <v>49494.045</v>
      </c>
      <c r="X1404" s="43" t="n">
        <f aca="false">V1404-S1404-T1404</f>
        <v>40886.385</v>
      </c>
      <c r="Y1404" s="20" t="s">
        <v>328</v>
      </c>
      <c r="Z1404" s="20" t="s">
        <v>35</v>
      </c>
      <c r="AA1404" s="20" t="s">
        <v>18</v>
      </c>
      <c r="AC1404" s="20"/>
    </row>
    <row r="1405" customFormat="false" ht="15.75" hidden="true" customHeight="true" outlineLevel="0" collapsed="false">
      <c r="A1405" s="37" t="s">
        <v>315</v>
      </c>
      <c r="B1405" s="143" t="s">
        <v>238</v>
      </c>
      <c r="C1405" s="39" t="s">
        <v>998</v>
      </c>
      <c r="D1405" s="20" t="s">
        <v>328</v>
      </c>
      <c r="E1405" s="40" t="n">
        <v>5786572</v>
      </c>
      <c r="F1405" s="40" t="n">
        <v>11956404</v>
      </c>
      <c r="G1405" s="41" t="n">
        <v>7</v>
      </c>
      <c r="H1405" s="145" t="s">
        <v>122</v>
      </c>
      <c r="I1405" s="40"/>
      <c r="J1405" s="40" t="n">
        <v>14</v>
      </c>
      <c r="K1405" s="145" t="n">
        <v>0</v>
      </c>
      <c r="L1405" s="139" t="n">
        <v>327</v>
      </c>
      <c r="M1405" s="145" t="n">
        <f aca="false">+G1405*0.095</f>
        <v>0.665</v>
      </c>
      <c r="N1405" s="145" t="n">
        <f aca="false">+L1405-M1405</f>
        <v>326.335</v>
      </c>
      <c r="O1405" s="149" t="n">
        <v>1</v>
      </c>
      <c r="P1405" s="145" t="n">
        <f aca="false">+N1405*O1405</f>
        <v>326.335</v>
      </c>
      <c r="Q1405" s="149" t="n">
        <v>23</v>
      </c>
      <c r="R1405" s="149" t="n">
        <f aca="false">+P1405*Q1405</f>
        <v>7505.705</v>
      </c>
      <c r="S1405" s="145"/>
      <c r="T1405" s="145"/>
      <c r="U1405" s="6" t="n">
        <f aca="false">P1405*3</f>
        <v>979.005</v>
      </c>
      <c r="V1405" s="6" t="n">
        <f aca="false">+R1405+S1405+T1405+U1405</f>
        <v>8484.71</v>
      </c>
      <c r="W1405" s="20" t="n">
        <f aca="false">V1405-T1405</f>
        <v>8484.71</v>
      </c>
      <c r="X1405" s="43" t="n">
        <f aca="false">V1405-S1405-T1405</f>
        <v>8484.71</v>
      </c>
      <c r="Y1405" s="20" t="s">
        <v>328</v>
      </c>
      <c r="Z1405" s="20" t="s">
        <v>35</v>
      </c>
      <c r="AA1405" s="20" t="s">
        <v>20</v>
      </c>
      <c r="AC1405" s="20"/>
    </row>
    <row r="1406" customFormat="false" ht="15.75" hidden="false" customHeight="true" outlineLevel="0" collapsed="false">
      <c r="A1406" s="37" t="s">
        <v>731</v>
      </c>
      <c r="B1406" s="143" t="s">
        <v>237</v>
      </c>
      <c r="C1406" s="39" t="s">
        <v>999</v>
      </c>
      <c r="D1406" s="20" t="s">
        <v>171</v>
      </c>
      <c r="E1406" s="40" t="n">
        <v>5786178</v>
      </c>
      <c r="F1406" s="40" t="n">
        <v>12314921</v>
      </c>
      <c r="G1406" s="41" t="n">
        <v>20</v>
      </c>
      <c r="H1406" s="145" t="s">
        <v>33</v>
      </c>
      <c r="I1406" s="40"/>
      <c r="J1406" s="40" t="n">
        <v>25</v>
      </c>
      <c r="K1406" s="145" t="n">
        <v>0</v>
      </c>
      <c r="L1406" s="139" t="n">
        <v>902</v>
      </c>
      <c r="M1406" s="145" t="n">
        <f aca="false">+G1406*0.095</f>
        <v>1.9</v>
      </c>
      <c r="N1406" s="145" t="n">
        <f aca="false">+L1406-M1406</f>
        <v>900.1</v>
      </c>
      <c r="O1406" s="149" t="n">
        <v>1</v>
      </c>
      <c r="P1406" s="145" t="n">
        <f aca="false">+N1406*O1406</f>
        <v>900.1</v>
      </c>
      <c r="Q1406" s="149" t="n">
        <v>16</v>
      </c>
      <c r="R1406" s="149" t="n">
        <f aca="false">+P1406*Q1406</f>
        <v>14401.6</v>
      </c>
      <c r="S1406" s="145" t="n">
        <f aca="false">+P1406*3</f>
        <v>2700.3</v>
      </c>
      <c r="T1406" s="145" t="n">
        <f aca="false">P1406*5</f>
        <v>4500.5</v>
      </c>
      <c r="U1406" s="6"/>
      <c r="V1406" s="6" t="n">
        <f aca="false">+R1406+S1406+T1406</f>
        <v>21602.4</v>
      </c>
      <c r="W1406" s="20" t="n">
        <f aca="false">V1406-T1406</f>
        <v>17101.9</v>
      </c>
      <c r="X1406" s="43" t="n">
        <f aca="false">V1406-S1406-T1406</f>
        <v>14401.6</v>
      </c>
      <c r="Y1406" s="20" t="s">
        <v>171</v>
      </c>
      <c r="Z1406" s="20" t="s">
        <v>171</v>
      </c>
      <c r="AA1406" s="20" t="s">
        <v>18</v>
      </c>
      <c r="AC1406" s="20"/>
    </row>
    <row r="1407" customFormat="false" ht="15.75" hidden="false" customHeight="true" outlineLevel="0" collapsed="false">
      <c r="A1407" s="37" t="s">
        <v>731</v>
      </c>
      <c r="B1407" s="143" t="s">
        <v>237</v>
      </c>
      <c r="C1407" s="39" t="s">
        <v>1000</v>
      </c>
      <c r="D1407" s="20" t="s">
        <v>171</v>
      </c>
      <c r="E1407" s="40" t="n">
        <v>5786179</v>
      </c>
      <c r="F1407" s="40" t="n">
        <v>12314922</v>
      </c>
      <c r="G1407" s="41" t="n">
        <v>27</v>
      </c>
      <c r="H1407" s="145" t="s">
        <v>33</v>
      </c>
      <c r="I1407" s="40"/>
      <c r="J1407" s="40" t="n">
        <v>25</v>
      </c>
      <c r="K1407" s="145" t="n">
        <v>0</v>
      </c>
      <c r="L1407" s="139" t="n">
        <v>1256</v>
      </c>
      <c r="M1407" s="145" t="n">
        <f aca="false">+G1407*0.095</f>
        <v>2.565</v>
      </c>
      <c r="N1407" s="145" t="n">
        <f aca="false">+L1407-M1407</f>
        <v>1253.435</v>
      </c>
      <c r="O1407" s="149" t="n">
        <v>1</v>
      </c>
      <c r="P1407" s="145" t="n">
        <f aca="false">+N1407*O1407</f>
        <v>1253.435</v>
      </c>
      <c r="Q1407" s="149" t="n">
        <v>16</v>
      </c>
      <c r="R1407" s="149" t="n">
        <f aca="false">+P1407*Q1407</f>
        <v>20054.96</v>
      </c>
      <c r="S1407" s="145" t="n">
        <f aca="false">+P1407*3</f>
        <v>3760.305</v>
      </c>
      <c r="T1407" s="145" t="n">
        <f aca="false">P1407*5</f>
        <v>6267.175</v>
      </c>
      <c r="U1407" s="6"/>
      <c r="V1407" s="6" t="n">
        <f aca="false">+R1407+S1407+T1407</f>
        <v>30082.44</v>
      </c>
      <c r="W1407" s="20" t="n">
        <f aca="false">V1407-T1407</f>
        <v>23815.265</v>
      </c>
      <c r="X1407" s="43" t="n">
        <f aca="false">V1407-S1407-T1407</f>
        <v>20054.96</v>
      </c>
      <c r="Y1407" s="20" t="s">
        <v>171</v>
      </c>
      <c r="Z1407" s="20" t="s">
        <v>171</v>
      </c>
      <c r="AA1407" s="20" t="s">
        <v>18</v>
      </c>
      <c r="AC1407" s="20"/>
    </row>
    <row r="1408" customFormat="false" ht="15.75" hidden="false" customHeight="true" outlineLevel="0" collapsed="false">
      <c r="A1408" s="37" t="s">
        <v>731</v>
      </c>
      <c r="B1408" s="143" t="s">
        <v>237</v>
      </c>
      <c r="C1408" s="39" t="s">
        <v>1000</v>
      </c>
      <c r="D1408" s="20" t="s">
        <v>171</v>
      </c>
      <c r="E1408" s="40" t="n">
        <v>5786180</v>
      </c>
      <c r="F1408" s="40" t="n">
        <v>12314923</v>
      </c>
      <c r="G1408" s="41" t="n">
        <v>3</v>
      </c>
      <c r="H1408" s="145" t="s">
        <v>33</v>
      </c>
      <c r="I1408" s="40"/>
      <c r="J1408" s="40" t="n">
        <v>25</v>
      </c>
      <c r="K1408" s="145" t="n">
        <v>0</v>
      </c>
      <c r="L1408" s="139" t="n">
        <v>139</v>
      </c>
      <c r="M1408" s="145" t="n">
        <f aca="false">+G1408*0.095</f>
        <v>0.285</v>
      </c>
      <c r="N1408" s="145" t="n">
        <f aca="false">+L1408-M1408</f>
        <v>138.715</v>
      </c>
      <c r="O1408" s="149" t="n">
        <v>1</v>
      </c>
      <c r="P1408" s="145" t="n">
        <f aca="false">+N1408*O1408</f>
        <v>138.715</v>
      </c>
      <c r="Q1408" s="149" t="n">
        <v>16</v>
      </c>
      <c r="R1408" s="149" t="n">
        <f aca="false">+P1408*Q1408</f>
        <v>2219.44</v>
      </c>
      <c r="S1408" s="145" t="n">
        <f aca="false">+P1408*3</f>
        <v>416.145</v>
      </c>
      <c r="T1408" s="145"/>
      <c r="U1408" s="6"/>
      <c r="V1408" s="6" t="n">
        <f aca="false">+R1408+S1408+T1408</f>
        <v>2635.585</v>
      </c>
      <c r="W1408" s="20" t="n">
        <f aca="false">V1408-T1408</f>
        <v>2635.585</v>
      </c>
      <c r="X1408" s="43" t="n">
        <f aca="false">V1408-S1408-T1408</f>
        <v>2219.44</v>
      </c>
      <c r="Y1408" s="20" t="s">
        <v>171</v>
      </c>
      <c r="Z1408" s="20" t="s">
        <v>171</v>
      </c>
      <c r="AA1408" s="20" t="s">
        <v>18</v>
      </c>
      <c r="AC1408" s="20"/>
    </row>
    <row r="1409" customFormat="false" ht="15.75" hidden="false" customHeight="true" outlineLevel="0" collapsed="false">
      <c r="A1409" s="37" t="s">
        <v>731</v>
      </c>
      <c r="B1409" s="143" t="s">
        <v>237</v>
      </c>
      <c r="C1409" s="39" t="s">
        <v>1001</v>
      </c>
      <c r="D1409" s="20" t="s">
        <v>171</v>
      </c>
      <c r="E1409" s="40" t="n">
        <v>5786181</v>
      </c>
      <c r="F1409" s="40" t="n">
        <v>12314924</v>
      </c>
      <c r="G1409" s="41" t="n">
        <v>29</v>
      </c>
      <c r="H1409" s="145" t="s">
        <v>33</v>
      </c>
      <c r="I1409" s="40"/>
      <c r="J1409" s="40" t="n">
        <v>25</v>
      </c>
      <c r="K1409" s="145" t="n">
        <v>0</v>
      </c>
      <c r="L1409" s="139" t="n">
        <v>1251</v>
      </c>
      <c r="M1409" s="145" t="n">
        <f aca="false">+G1409*0.095</f>
        <v>2.755</v>
      </c>
      <c r="N1409" s="145" t="n">
        <f aca="false">+L1409-M1409</f>
        <v>1248.245</v>
      </c>
      <c r="O1409" s="149" t="n">
        <v>1</v>
      </c>
      <c r="P1409" s="145" t="n">
        <f aca="false">+N1409*O1409</f>
        <v>1248.245</v>
      </c>
      <c r="Q1409" s="149" t="n">
        <v>16</v>
      </c>
      <c r="R1409" s="149" t="n">
        <f aca="false">+P1409*Q1409</f>
        <v>19971.92</v>
      </c>
      <c r="S1409" s="145" t="n">
        <f aca="false">+P1409*3</f>
        <v>3744.735</v>
      </c>
      <c r="T1409" s="145" t="n">
        <f aca="false">P1409*5</f>
        <v>6241.225</v>
      </c>
      <c r="U1409" s="6"/>
      <c r="V1409" s="6" t="n">
        <f aca="false">+R1409+S1409+T1409</f>
        <v>29957.88</v>
      </c>
      <c r="W1409" s="20" t="n">
        <f aca="false">V1409-T1409</f>
        <v>23716.655</v>
      </c>
      <c r="X1409" s="43" t="n">
        <f aca="false">V1409-S1409-T1409</f>
        <v>19971.92</v>
      </c>
      <c r="Y1409" s="20" t="s">
        <v>171</v>
      </c>
      <c r="Z1409" s="20" t="s">
        <v>171</v>
      </c>
      <c r="AA1409" s="20" t="s">
        <v>18</v>
      </c>
      <c r="AC1409" s="20"/>
    </row>
    <row r="1410" customFormat="false" ht="15.75" hidden="false" customHeight="true" outlineLevel="0" collapsed="false">
      <c r="A1410" s="37" t="s">
        <v>731</v>
      </c>
      <c r="B1410" s="143" t="s">
        <v>237</v>
      </c>
      <c r="C1410" s="39" t="s">
        <v>984</v>
      </c>
      <c r="D1410" s="20" t="s">
        <v>171</v>
      </c>
      <c r="E1410" s="40" t="n">
        <v>5786182</v>
      </c>
      <c r="F1410" s="40" t="n">
        <v>12314925</v>
      </c>
      <c r="G1410" s="41" t="n">
        <v>30</v>
      </c>
      <c r="H1410" s="145" t="s">
        <v>33</v>
      </c>
      <c r="I1410" s="40"/>
      <c r="J1410" s="40" t="n">
        <v>25</v>
      </c>
      <c r="K1410" s="145" t="n">
        <v>0</v>
      </c>
      <c r="L1410" s="139" t="n">
        <v>1260</v>
      </c>
      <c r="M1410" s="145" t="n">
        <f aca="false">+G1410*0.095</f>
        <v>2.85</v>
      </c>
      <c r="N1410" s="145" t="n">
        <f aca="false">+L1410-M1410</f>
        <v>1257.15</v>
      </c>
      <c r="O1410" s="149" t="n">
        <v>1</v>
      </c>
      <c r="P1410" s="145" t="n">
        <f aca="false">+N1410*O1410</f>
        <v>1257.15</v>
      </c>
      <c r="Q1410" s="149" t="n">
        <v>16</v>
      </c>
      <c r="R1410" s="149" t="n">
        <f aca="false">+P1410*Q1410</f>
        <v>20114.4</v>
      </c>
      <c r="S1410" s="145" t="n">
        <f aca="false">+P1410*3</f>
        <v>3771.45</v>
      </c>
      <c r="T1410" s="145" t="n">
        <f aca="false">P1410*5</f>
        <v>6285.75</v>
      </c>
      <c r="U1410" s="6"/>
      <c r="V1410" s="6" t="n">
        <f aca="false">+R1410+S1410+T1410</f>
        <v>30171.6</v>
      </c>
      <c r="W1410" s="20" t="n">
        <f aca="false">V1410-T1410</f>
        <v>23885.85</v>
      </c>
      <c r="X1410" s="43" t="n">
        <f aca="false">V1410-S1410-T1410</f>
        <v>20114.4</v>
      </c>
      <c r="Y1410" s="20" t="s">
        <v>171</v>
      </c>
      <c r="Z1410" s="20" t="s">
        <v>171</v>
      </c>
      <c r="AA1410" s="20" t="s">
        <v>18</v>
      </c>
      <c r="AC1410" s="20"/>
    </row>
    <row r="1411" customFormat="false" ht="15.75" hidden="false" customHeight="true" outlineLevel="0" collapsed="false">
      <c r="A1411" s="37" t="s">
        <v>731</v>
      </c>
      <c r="B1411" s="143" t="s">
        <v>239</v>
      </c>
      <c r="C1411" s="39" t="s">
        <v>1002</v>
      </c>
      <c r="D1411" s="20" t="s">
        <v>171</v>
      </c>
      <c r="E1411" s="40" t="n">
        <v>5786183</v>
      </c>
      <c r="F1411" s="40" t="n">
        <v>12314926</v>
      </c>
      <c r="G1411" s="41" t="n">
        <v>26</v>
      </c>
      <c r="H1411" s="145" t="s">
        <v>33</v>
      </c>
      <c r="I1411" s="40"/>
      <c r="J1411" s="40" t="n">
        <v>25</v>
      </c>
      <c r="K1411" s="145" t="n">
        <v>0</v>
      </c>
      <c r="L1411" s="139" t="n">
        <v>1206</v>
      </c>
      <c r="M1411" s="145" t="n">
        <f aca="false">+G1411*0.095</f>
        <v>2.47</v>
      </c>
      <c r="N1411" s="145" t="n">
        <f aca="false">+L1411-M1411</f>
        <v>1203.53</v>
      </c>
      <c r="O1411" s="149" t="n">
        <v>1</v>
      </c>
      <c r="P1411" s="145" t="n">
        <f aca="false">+N1411*O1411</f>
        <v>1203.53</v>
      </c>
      <c r="Q1411" s="149" t="n">
        <v>17</v>
      </c>
      <c r="R1411" s="149" t="n">
        <f aca="false">+P1411*Q1411</f>
        <v>20460.01</v>
      </c>
      <c r="S1411" s="145"/>
      <c r="T1411" s="145"/>
      <c r="U1411" s="6" t="n">
        <f aca="false">P1411*6</f>
        <v>7221.18</v>
      </c>
      <c r="V1411" s="6" t="n">
        <f aca="false">+R1411+S1411+T1411+U1411</f>
        <v>27681.19</v>
      </c>
      <c r="W1411" s="20" t="n">
        <f aca="false">V1411-T1411</f>
        <v>27681.19</v>
      </c>
      <c r="X1411" s="43" t="n">
        <f aca="false">V1411-S1411-T1411</f>
        <v>27681.19</v>
      </c>
      <c r="Y1411" s="20" t="s">
        <v>171</v>
      </c>
      <c r="Z1411" s="20" t="s">
        <v>171</v>
      </c>
      <c r="AA1411" s="20" t="s">
        <v>20</v>
      </c>
      <c r="AC1411" s="20"/>
    </row>
    <row r="1412" customFormat="false" ht="15.75" hidden="false" customHeight="true" outlineLevel="0" collapsed="false">
      <c r="A1412" s="37" t="s">
        <v>731</v>
      </c>
      <c r="B1412" s="143" t="s">
        <v>239</v>
      </c>
      <c r="C1412" s="39" t="s">
        <v>1003</v>
      </c>
      <c r="D1412" s="20" t="s">
        <v>171</v>
      </c>
      <c r="E1412" s="40" t="n">
        <v>5786184</v>
      </c>
      <c r="F1412" s="40" t="n">
        <v>12314927</v>
      </c>
      <c r="G1412" s="41" t="n">
        <v>25</v>
      </c>
      <c r="H1412" s="145" t="s">
        <v>33</v>
      </c>
      <c r="I1412" s="40"/>
      <c r="J1412" s="40" t="n">
        <v>25</v>
      </c>
      <c r="K1412" s="145" t="n">
        <v>0</v>
      </c>
      <c r="L1412" s="139" t="n">
        <v>992</v>
      </c>
      <c r="M1412" s="145" t="n">
        <f aca="false">+G1412*0.095</f>
        <v>2.375</v>
      </c>
      <c r="N1412" s="145" t="n">
        <f aca="false">+L1412-M1412</f>
        <v>989.625</v>
      </c>
      <c r="O1412" s="149" t="n">
        <v>1</v>
      </c>
      <c r="P1412" s="145" t="n">
        <f aca="false">+N1412*O1412</f>
        <v>989.625</v>
      </c>
      <c r="Q1412" s="149" t="n">
        <v>17</v>
      </c>
      <c r="R1412" s="149" t="n">
        <f aca="false">+P1412*Q1412</f>
        <v>16823.625</v>
      </c>
      <c r="S1412" s="145"/>
      <c r="T1412" s="145"/>
      <c r="U1412" s="6" t="n">
        <f aca="false">P1412*6</f>
        <v>5937.75</v>
      </c>
      <c r="V1412" s="6" t="n">
        <f aca="false">+R1412+S1412+T1412+U1412</f>
        <v>22761.375</v>
      </c>
      <c r="W1412" s="20" t="n">
        <f aca="false">V1412-T1412</f>
        <v>22761.375</v>
      </c>
      <c r="X1412" s="43" t="n">
        <f aca="false">V1412-S1412-T1412</f>
        <v>22761.375</v>
      </c>
      <c r="Y1412" s="20" t="s">
        <v>171</v>
      </c>
      <c r="Z1412" s="20" t="s">
        <v>171</v>
      </c>
      <c r="AA1412" s="20" t="s">
        <v>20</v>
      </c>
      <c r="AC1412" s="20"/>
    </row>
    <row r="1413" customFormat="false" ht="15.75" hidden="false" customHeight="true" outlineLevel="0" collapsed="false">
      <c r="A1413" s="37" t="s">
        <v>731</v>
      </c>
      <c r="B1413" s="143" t="s">
        <v>239</v>
      </c>
      <c r="C1413" s="39" t="s">
        <v>1004</v>
      </c>
      <c r="D1413" s="20" t="s">
        <v>171</v>
      </c>
      <c r="E1413" s="40" t="n">
        <v>5786185</v>
      </c>
      <c r="F1413" s="40" t="n">
        <v>12314928</v>
      </c>
      <c r="G1413" s="41" t="n">
        <v>51</v>
      </c>
      <c r="H1413" s="145" t="s">
        <v>33</v>
      </c>
      <c r="I1413" s="40"/>
      <c r="J1413" s="40" t="n">
        <v>25</v>
      </c>
      <c r="K1413" s="145" t="n">
        <v>0</v>
      </c>
      <c r="L1413" s="139" t="n">
        <v>2426</v>
      </c>
      <c r="M1413" s="145" t="n">
        <f aca="false">+G1413*0.095</f>
        <v>4.845</v>
      </c>
      <c r="N1413" s="145" t="n">
        <f aca="false">+L1413-M1413</f>
        <v>2421.155</v>
      </c>
      <c r="O1413" s="149" t="n">
        <v>1</v>
      </c>
      <c r="P1413" s="145" t="n">
        <f aca="false">+N1413*O1413</f>
        <v>2421.155</v>
      </c>
      <c r="Q1413" s="149" t="n">
        <v>17</v>
      </c>
      <c r="R1413" s="149" t="n">
        <f aca="false">+P1413*Q1413</f>
        <v>41159.635</v>
      </c>
      <c r="S1413" s="145"/>
      <c r="T1413" s="145"/>
      <c r="U1413" s="6" t="n">
        <f aca="false">P1413*6</f>
        <v>14526.93</v>
      </c>
      <c r="V1413" s="6" t="n">
        <f aca="false">+R1413+S1413+T1413+U1413</f>
        <v>55686.565</v>
      </c>
      <c r="W1413" s="20" t="n">
        <f aca="false">V1413-T1413</f>
        <v>55686.565</v>
      </c>
      <c r="X1413" s="43" t="n">
        <f aca="false">V1413-S1413-T1413</f>
        <v>55686.565</v>
      </c>
      <c r="Y1413" s="20" t="s">
        <v>171</v>
      </c>
      <c r="Z1413" s="20" t="s">
        <v>171</v>
      </c>
      <c r="AA1413" s="20" t="s">
        <v>20</v>
      </c>
      <c r="AC1413" s="20"/>
    </row>
    <row r="1414" customFormat="false" ht="15.75" hidden="false" customHeight="true" outlineLevel="0" collapsed="false">
      <c r="A1414" s="37" t="s">
        <v>731</v>
      </c>
      <c r="B1414" s="143" t="s">
        <v>239</v>
      </c>
      <c r="C1414" s="39" t="s">
        <v>1005</v>
      </c>
      <c r="D1414" s="20" t="s">
        <v>171</v>
      </c>
      <c r="E1414" s="40" t="n">
        <v>5786186</v>
      </c>
      <c r="F1414" s="40" t="n">
        <v>12314929</v>
      </c>
      <c r="G1414" s="41" t="n">
        <v>16</v>
      </c>
      <c r="H1414" s="145" t="s">
        <v>33</v>
      </c>
      <c r="I1414" s="40"/>
      <c r="J1414" s="40" t="n">
        <v>22</v>
      </c>
      <c r="K1414" s="145" t="n">
        <v>0</v>
      </c>
      <c r="L1414" s="139" t="n">
        <v>672</v>
      </c>
      <c r="M1414" s="145" t="n">
        <f aca="false">+G1414*0.095</f>
        <v>1.52</v>
      </c>
      <c r="N1414" s="145" t="n">
        <f aca="false">+L1414-M1414</f>
        <v>670.48</v>
      </c>
      <c r="O1414" s="149" t="n">
        <v>1.04</v>
      </c>
      <c r="P1414" s="145" t="n">
        <f aca="false">+N1414*O1414</f>
        <v>697.2992</v>
      </c>
      <c r="Q1414" s="149"/>
      <c r="R1414" s="149"/>
      <c r="S1414" s="145"/>
      <c r="T1414" s="145" t="n">
        <v>3486.49</v>
      </c>
      <c r="U1414" s="6"/>
      <c r="V1414" s="6" t="n">
        <f aca="false">+R1414+S1414+T1414+U1414</f>
        <v>3486.49</v>
      </c>
      <c r="W1414" s="20" t="n">
        <f aca="false">V1414-T1414</f>
        <v>0</v>
      </c>
      <c r="X1414" s="43" t="n">
        <f aca="false">V1414-S1414-T1414</f>
        <v>0</v>
      </c>
      <c r="Y1414" s="20" t="s">
        <v>171</v>
      </c>
      <c r="Z1414" s="20" t="s">
        <v>171</v>
      </c>
      <c r="AA1414" s="20" t="s">
        <v>18</v>
      </c>
      <c r="AC1414" s="20"/>
    </row>
    <row r="1415" customFormat="false" ht="15.75" hidden="false" customHeight="true" outlineLevel="0" collapsed="false">
      <c r="A1415" s="37" t="s">
        <v>731</v>
      </c>
      <c r="B1415" s="143" t="s">
        <v>239</v>
      </c>
      <c r="C1415" s="39" t="s">
        <v>954</v>
      </c>
      <c r="D1415" s="20" t="s">
        <v>171</v>
      </c>
      <c r="E1415" s="40" t="n">
        <v>5786187</v>
      </c>
      <c r="F1415" s="40" t="n">
        <v>12314930</v>
      </c>
      <c r="G1415" s="41" t="n">
        <v>16</v>
      </c>
      <c r="H1415" s="145" t="s">
        <v>33</v>
      </c>
      <c r="I1415" s="40"/>
      <c r="J1415" s="40" t="n">
        <v>25</v>
      </c>
      <c r="K1415" s="145" t="n">
        <v>0</v>
      </c>
      <c r="L1415" s="139" t="n">
        <v>672</v>
      </c>
      <c r="M1415" s="145" t="n">
        <f aca="false">+G1415*0.095</f>
        <v>1.52</v>
      </c>
      <c r="N1415" s="145" t="n">
        <f aca="false">+L1415-M1415</f>
        <v>670.48</v>
      </c>
      <c r="O1415" s="149" t="n">
        <v>1</v>
      </c>
      <c r="P1415" s="145" t="n">
        <f aca="false">+N1415*O1415</f>
        <v>670.48</v>
      </c>
      <c r="Q1415" s="149"/>
      <c r="R1415" s="149"/>
      <c r="S1415" s="145"/>
      <c r="T1415" s="145" t="n">
        <v>3352.4</v>
      </c>
      <c r="U1415" s="6"/>
      <c r="V1415" s="6" t="n">
        <f aca="false">+R1415+S1415+T1415+U1415</f>
        <v>3352.4</v>
      </c>
      <c r="W1415" s="20" t="n">
        <f aca="false">V1415-T1415</f>
        <v>0</v>
      </c>
      <c r="X1415" s="43" t="n">
        <f aca="false">V1415-S1415-T1415</f>
        <v>0</v>
      </c>
      <c r="Y1415" s="20" t="s">
        <v>171</v>
      </c>
      <c r="Z1415" s="20" t="s">
        <v>171</v>
      </c>
      <c r="AA1415" s="20" t="s">
        <v>18</v>
      </c>
      <c r="AC1415" s="20"/>
    </row>
    <row r="1416" customFormat="false" ht="15.75" hidden="true" customHeight="true" outlineLevel="0" collapsed="false">
      <c r="A1416" s="37" t="s">
        <v>29</v>
      </c>
      <c r="B1416" s="143" t="s">
        <v>240</v>
      </c>
      <c r="C1416" s="39" t="s">
        <v>1006</v>
      </c>
      <c r="D1416" s="20" t="s">
        <v>328</v>
      </c>
      <c r="E1416" s="40" t="n">
        <v>5789948</v>
      </c>
      <c r="F1416" s="40" t="n">
        <v>11956405</v>
      </c>
      <c r="G1416" s="41" t="n">
        <v>45</v>
      </c>
      <c r="H1416" s="145" t="s">
        <v>122</v>
      </c>
      <c r="I1416" s="40"/>
      <c r="J1416" s="40" t="n">
        <v>13.5</v>
      </c>
      <c r="K1416" s="145" t="n">
        <v>0</v>
      </c>
      <c r="L1416" s="139" t="n">
        <v>2256</v>
      </c>
      <c r="M1416" s="145" t="n">
        <f aca="false">+G1416*0.095</f>
        <v>4.275</v>
      </c>
      <c r="N1416" s="145" t="n">
        <f aca="false">+L1416-M1416</f>
        <v>2251.725</v>
      </c>
      <c r="O1416" s="149" t="n">
        <v>1</v>
      </c>
      <c r="P1416" s="145" t="n">
        <f aca="false">+N1416*O1416</f>
        <v>2251.725</v>
      </c>
      <c r="Q1416" s="149" t="n">
        <v>23</v>
      </c>
      <c r="R1416" s="149" t="n">
        <f aca="false">+P1416*Q1416</f>
        <v>51789.675</v>
      </c>
      <c r="S1416" s="145"/>
      <c r="T1416" s="145"/>
      <c r="U1416" s="6" t="n">
        <f aca="false">P1416*3</f>
        <v>6755.175</v>
      </c>
      <c r="V1416" s="6" t="n">
        <f aca="false">+R1416+S1416+T1416+U1416</f>
        <v>58544.85</v>
      </c>
      <c r="W1416" s="20" t="n">
        <f aca="false">V1416-T1416</f>
        <v>58544.85</v>
      </c>
      <c r="X1416" s="43" t="n">
        <f aca="false">V1416-S1416-T1416</f>
        <v>58544.85</v>
      </c>
      <c r="Y1416" s="20" t="s">
        <v>328</v>
      </c>
      <c r="Z1416" s="20" t="s">
        <v>35</v>
      </c>
      <c r="AA1416" s="20" t="s">
        <v>20</v>
      </c>
      <c r="AC1416" s="20"/>
    </row>
    <row r="1417" customFormat="false" ht="15.75" hidden="true" customHeight="true" outlineLevel="0" collapsed="false">
      <c r="A1417" s="37" t="s">
        <v>45</v>
      </c>
      <c r="B1417" s="143" t="s">
        <v>240</v>
      </c>
      <c r="C1417" s="39" t="s">
        <v>1007</v>
      </c>
      <c r="D1417" s="20" t="s">
        <v>1008</v>
      </c>
      <c r="E1417" s="40" t="n">
        <v>5092830</v>
      </c>
      <c r="F1417" s="40" t="n">
        <v>11955079</v>
      </c>
      <c r="G1417" s="41" t="n">
        <v>2</v>
      </c>
      <c r="H1417" s="145" t="s">
        <v>122</v>
      </c>
      <c r="I1417" s="40"/>
      <c r="J1417" s="40" t="n">
        <v>13</v>
      </c>
      <c r="K1417" s="145" t="n">
        <v>0</v>
      </c>
      <c r="L1417" s="139" t="n">
        <v>105</v>
      </c>
      <c r="M1417" s="145" t="n">
        <f aca="false">+G1417*0.095</f>
        <v>0.19</v>
      </c>
      <c r="N1417" s="145" t="n">
        <f aca="false">+L1417-M1417</f>
        <v>104.81</v>
      </c>
      <c r="O1417" s="149" t="n">
        <v>1</v>
      </c>
      <c r="P1417" s="145" t="n">
        <f aca="false">+N1417*O1417</f>
        <v>104.81</v>
      </c>
      <c r="Q1417" s="149" t="n">
        <v>23</v>
      </c>
      <c r="R1417" s="149" t="n">
        <f aca="false">+P1417*Q1417</f>
        <v>2410.63</v>
      </c>
      <c r="S1417" s="145"/>
      <c r="T1417" s="145"/>
      <c r="U1417" s="6" t="n">
        <f aca="false">P1417*3</f>
        <v>314.43</v>
      </c>
      <c r="V1417" s="6" t="n">
        <f aca="false">+R1417+S1417+T1417+U1417</f>
        <v>2725.06</v>
      </c>
      <c r="W1417" s="20" t="n">
        <f aca="false">V1417-T1417</f>
        <v>2725.06</v>
      </c>
      <c r="X1417" s="43" t="n">
        <f aca="false">V1417-S1417-T1417</f>
        <v>2725.06</v>
      </c>
      <c r="Y1417" s="20" t="s">
        <v>1009</v>
      </c>
      <c r="Z1417" s="2" t="s">
        <v>49</v>
      </c>
      <c r="AA1417" s="20" t="s">
        <v>20</v>
      </c>
      <c r="AC1417" s="20"/>
    </row>
    <row r="1418" customFormat="false" ht="15.75" hidden="false" customHeight="true" outlineLevel="0" collapsed="false">
      <c r="A1418" s="37" t="s">
        <v>45</v>
      </c>
      <c r="B1418" s="143" t="s">
        <v>240</v>
      </c>
      <c r="C1418" s="39" t="s">
        <v>1010</v>
      </c>
      <c r="D1418" s="20" t="s">
        <v>1008</v>
      </c>
      <c r="E1418" s="40" t="n">
        <v>5092831</v>
      </c>
      <c r="F1418" s="40" t="n">
        <v>11955080</v>
      </c>
      <c r="G1418" s="41" t="n">
        <v>76</v>
      </c>
      <c r="H1418" s="145" t="s">
        <v>33</v>
      </c>
      <c r="I1418" s="40"/>
      <c r="J1418" s="40" t="n">
        <v>22</v>
      </c>
      <c r="K1418" s="145" t="n">
        <v>0</v>
      </c>
      <c r="L1418" s="139" t="n">
        <v>3184</v>
      </c>
      <c r="M1418" s="145" t="n">
        <f aca="false">+G1418*0.095</f>
        <v>7.22</v>
      </c>
      <c r="N1418" s="145" t="n">
        <f aca="false">+L1418-M1418</f>
        <v>3176.78</v>
      </c>
      <c r="O1418" s="149" t="n">
        <v>1.04</v>
      </c>
      <c r="P1418" s="145" t="n">
        <f aca="false">+N1418*O1418</f>
        <v>3303.8512</v>
      </c>
      <c r="Q1418" s="149" t="n">
        <v>17</v>
      </c>
      <c r="R1418" s="149" t="n">
        <f aca="false">+P1418*Q1418</f>
        <v>56165.4704</v>
      </c>
      <c r="S1418" s="145"/>
      <c r="T1418" s="145"/>
      <c r="U1418" s="6" t="n">
        <f aca="false">P1418*6</f>
        <v>19823.1072</v>
      </c>
      <c r="V1418" s="6" t="n">
        <f aca="false">+R1418+S1418+T1418+U1418</f>
        <v>75988.5776</v>
      </c>
      <c r="W1418" s="20" t="n">
        <f aca="false">V1418-T1418</f>
        <v>75988.5776</v>
      </c>
      <c r="X1418" s="43" t="n">
        <f aca="false">V1418-S1418-T1418</f>
        <v>75988.5776</v>
      </c>
      <c r="Y1418" s="20" t="s">
        <v>1009</v>
      </c>
      <c r="Z1418" s="2" t="s">
        <v>49</v>
      </c>
      <c r="AA1418" s="20" t="s">
        <v>20</v>
      </c>
      <c r="AC1418" s="20"/>
    </row>
    <row r="1419" customFormat="false" ht="15.75" hidden="true" customHeight="true" outlineLevel="0" collapsed="false">
      <c r="A1419" s="37" t="s">
        <v>45</v>
      </c>
      <c r="B1419" s="143" t="s">
        <v>240</v>
      </c>
      <c r="C1419" s="39" t="s">
        <v>1011</v>
      </c>
      <c r="D1419" s="20" t="s">
        <v>1008</v>
      </c>
      <c r="E1419" s="40" t="n">
        <v>5092832</v>
      </c>
      <c r="F1419" s="40" t="n">
        <v>11955081</v>
      </c>
      <c r="G1419" s="41" t="n">
        <v>4</v>
      </c>
      <c r="H1419" s="145" t="s">
        <v>122</v>
      </c>
      <c r="I1419" s="40"/>
      <c r="J1419" s="40" t="n">
        <v>14</v>
      </c>
      <c r="K1419" s="145" t="n">
        <v>0</v>
      </c>
      <c r="L1419" s="139" t="n">
        <v>182</v>
      </c>
      <c r="M1419" s="145" t="n">
        <f aca="false">+G1419*0.095</f>
        <v>0.38</v>
      </c>
      <c r="N1419" s="145" t="n">
        <f aca="false">+L1419-M1419</f>
        <v>181.62</v>
      </c>
      <c r="O1419" s="149" t="n">
        <v>1</v>
      </c>
      <c r="P1419" s="145" t="n">
        <f aca="false">+N1419*O1419</f>
        <v>181.62</v>
      </c>
      <c r="Q1419" s="149" t="n">
        <v>23</v>
      </c>
      <c r="R1419" s="149" t="n">
        <f aca="false">+P1419*Q1419</f>
        <v>4177.26</v>
      </c>
      <c r="S1419" s="145"/>
      <c r="T1419" s="145"/>
      <c r="U1419" s="6" t="n">
        <f aca="false">P1419*3</f>
        <v>544.86</v>
      </c>
      <c r="V1419" s="6" t="n">
        <f aca="false">+R1419+S1419+T1419+U1419</f>
        <v>4722.12</v>
      </c>
      <c r="W1419" s="20" t="n">
        <f aca="false">V1419-T1419</f>
        <v>4722.12</v>
      </c>
      <c r="X1419" s="43" t="n">
        <f aca="false">V1419-S1419-T1419</f>
        <v>4722.12</v>
      </c>
      <c r="Y1419" s="20" t="s">
        <v>1009</v>
      </c>
      <c r="Z1419" s="2" t="s">
        <v>49</v>
      </c>
      <c r="AA1419" s="20" t="s">
        <v>20</v>
      </c>
      <c r="AC1419" s="20"/>
    </row>
    <row r="1420" customFormat="false" ht="15.75" hidden="true" customHeight="true" outlineLevel="0" collapsed="false">
      <c r="A1420" s="37" t="s">
        <v>29</v>
      </c>
      <c r="B1420" s="143" t="s">
        <v>241</v>
      </c>
      <c r="C1420" s="39" t="s">
        <v>1012</v>
      </c>
      <c r="D1420" s="20" t="s">
        <v>328</v>
      </c>
      <c r="E1420" s="40" t="n">
        <v>5789949</v>
      </c>
      <c r="F1420" s="40" t="n">
        <v>11951406</v>
      </c>
      <c r="G1420" s="41" t="n">
        <v>85</v>
      </c>
      <c r="H1420" s="145" t="s">
        <v>122</v>
      </c>
      <c r="I1420" s="40"/>
      <c r="J1420" s="40" t="n">
        <v>13</v>
      </c>
      <c r="K1420" s="145" t="n">
        <v>0</v>
      </c>
      <c r="L1420" s="139" t="n">
        <v>3806</v>
      </c>
      <c r="M1420" s="145" t="n">
        <f aca="false">+G1420*0.095</f>
        <v>8.075</v>
      </c>
      <c r="N1420" s="145" t="n">
        <f aca="false">+L1420-M1420</f>
        <v>3797.925</v>
      </c>
      <c r="O1420" s="149" t="n">
        <v>1</v>
      </c>
      <c r="P1420" s="145" t="n">
        <f aca="false">+N1420*O1420</f>
        <v>3797.925</v>
      </c>
      <c r="Q1420" s="149" t="n">
        <v>23</v>
      </c>
      <c r="R1420" s="149" t="n">
        <f aca="false">+P1420*Q1420</f>
        <v>87352.275</v>
      </c>
      <c r="S1420" s="145"/>
      <c r="T1420" s="145"/>
      <c r="U1420" s="6" t="n">
        <f aca="false">P1420*3</f>
        <v>11393.775</v>
      </c>
      <c r="V1420" s="6" t="n">
        <f aca="false">+R1420+S1420+T1420+U1420</f>
        <v>98746.05</v>
      </c>
      <c r="W1420" s="20" t="n">
        <f aca="false">V1420-T1420</f>
        <v>98746.05</v>
      </c>
      <c r="X1420" s="43" t="n">
        <f aca="false">V1420-S1420-T1420</f>
        <v>98746.05</v>
      </c>
      <c r="Y1420" s="20" t="s">
        <v>328</v>
      </c>
      <c r="Z1420" s="20" t="s">
        <v>35</v>
      </c>
      <c r="AA1420" s="20" t="s">
        <v>20</v>
      </c>
      <c r="AC1420" s="20"/>
    </row>
    <row r="1421" customFormat="false" ht="15.75" hidden="false" customHeight="true" outlineLevel="0" collapsed="false">
      <c r="A1421" s="37" t="s">
        <v>731</v>
      </c>
      <c r="B1421" s="143" t="s">
        <v>240</v>
      </c>
      <c r="C1421" s="39" t="s">
        <v>1013</v>
      </c>
      <c r="D1421" s="20" t="s">
        <v>171</v>
      </c>
      <c r="E1421" s="40" t="n">
        <v>5786188</v>
      </c>
      <c r="F1421" s="40" t="n">
        <v>12314929</v>
      </c>
      <c r="G1421" s="41" t="n">
        <v>77</v>
      </c>
      <c r="H1421" s="145" t="s">
        <v>33</v>
      </c>
      <c r="I1421" s="40"/>
      <c r="J1421" s="40" t="n">
        <v>25</v>
      </c>
      <c r="K1421" s="145" t="n">
        <v>0</v>
      </c>
      <c r="L1421" s="139" t="n">
        <v>3622</v>
      </c>
      <c r="M1421" s="145" t="n">
        <f aca="false">+G1421*0.095</f>
        <v>7.315</v>
      </c>
      <c r="N1421" s="145" t="n">
        <f aca="false">+L1421-M1421</f>
        <v>3614.685</v>
      </c>
      <c r="O1421" s="149" t="n">
        <v>1</v>
      </c>
      <c r="P1421" s="145" t="n">
        <f aca="false">+N1421*O1421</f>
        <v>3614.685</v>
      </c>
      <c r="Q1421" s="149" t="n">
        <v>17</v>
      </c>
      <c r="R1421" s="149" t="n">
        <f aca="false">+P1421*Q1421</f>
        <v>61449.645</v>
      </c>
      <c r="S1421" s="145"/>
      <c r="T1421" s="145"/>
      <c r="U1421" s="6" t="n">
        <f aca="false">P1421*6</f>
        <v>21688.11</v>
      </c>
      <c r="V1421" s="6" t="n">
        <f aca="false">+R1421+S1421+T1421+U1421</f>
        <v>83137.755</v>
      </c>
      <c r="W1421" s="20" t="n">
        <f aca="false">V1421-T1421</f>
        <v>83137.755</v>
      </c>
      <c r="X1421" s="43" t="n">
        <f aca="false">V1421-S1421-T1421</f>
        <v>83137.755</v>
      </c>
      <c r="Y1421" s="20" t="s">
        <v>171</v>
      </c>
      <c r="Z1421" s="20" t="s">
        <v>171</v>
      </c>
      <c r="AA1421" s="20" t="s">
        <v>20</v>
      </c>
      <c r="AC1421" s="20"/>
    </row>
    <row r="1422" customFormat="false" ht="15.75" hidden="false" customHeight="true" outlineLevel="0" collapsed="false">
      <c r="A1422" s="37" t="s">
        <v>731</v>
      </c>
      <c r="B1422" s="143" t="s">
        <v>240</v>
      </c>
      <c r="C1422" s="39" t="s">
        <v>1014</v>
      </c>
      <c r="D1422" s="20" t="s">
        <v>171</v>
      </c>
      <c r="E1422" s="40" t="n">
        <v>5786189</v>
      </c>
      <c r="F1422" s="40" t="n">
        <v>12314930</v>
      </c>
      <c r="G1422" s="41" t="n">
        <v>20</v>
      </c>
      <c r="H1422" s="145" t="s">
        <v>33</v>
      </c>
      <c r="I1422" s="40"/>
      <c r="J1422" s="40" t="n">
        <v>25</v>
      </c>
      <c r="K1422" s="145" t="n">
        <v>0</v>
      </c>
      <c r="L1422" s="139" t="n">
        <v>912</v>
      </c>
      <c r="M1422" s="145" t="n">
        <f aca="false">+G1422*0.095</f>
        <v>1.9</v>
      </c>
      <c r="N1422" s="145" t="n">
        <f aca="false">+L1422-M1422</f>
        <v>910.1</v>
      </c>
      <c r="O1422" s="149" t="n">
        <v>1</v>
      </c>
      <c r="P1422" s="145" t="n">
        <f aca="false">+N1422*O1422</f>
        <v>910.1</v>
      </c>
      <c r="Q1422" s="149" t="n">
        <v>17</v>
      </c>
      <c r="R1422" s="149" t="n">
        <f aca="false">+P1422*Q1422</f>
        <v>15471.7</v>
      </c>
      <c r="S1422" s="145"/>
      <c r="T1422" s="145"/>
      <c r="U1422" s="6" t="n">
        <f aca="false">P1422*6</f>
        <v>5460.6</v>
      </c>
      <c r="V1422" s="6" t="n">
        <f aca="false">+R1422+S1422+T1422+U1422</f>
        <v>20932.3</v>
      </c>
      <c r="W1422" s="20" t="n">
        <f aca="false">V1422-T1422</f>
        <v>20932.3</v>
      </c>
      <c r="X1422" s="43" t="n">
        <f aca="false">V1422-S1422-T1422</f>
        <v>20932.3</v>
      </c>
      <c r="Y1422" s="20" t="s">
        <v>171</v>
      </c>
      <c r="Z1422" s="20" t="s">
        <v>171</v>
      </c>
      <c r="AA1422" s="20" t="s">
        <v>20</v>
      </c>
      <c r="AC1422" s="20"/>
    </row>
    <row r="1423" customFormat="false" ht="15.75" hidden="false" customHeight="true" outlineLevel="0" collapsed="false">
      <c r="A1423" s="37" t="s">
        <v>731</v>
      </c>
      <c r="B1423" s="143" t="s">
        <v>240</v>
      </c>
      <c r="C1423" s="39" t="s">
        <v>1015</v>
      </c>
      <c r="D1423" s="20" t="s">
        <v>171</v>
      </c>
      <c r="E1423" s="40" t="n">
        <v>5786190</v>
      </c>
      <c r="F1423" s="40" t="n">
        <v>12314931</v>
      </c>
      <c r="G1423" s="41" t="n">
        <v>20</v>
      </c>
      <c r="H1423" s="145" t="s">
        <v>33</v>
      </c>
      <c r="I1423" s="40"/>
      <c r="J1423" s="40" t="n">
        <v>25</v>
      </c>
      <c r="K1423" s="145" t="n">
        <v>0</v>
      </c>
      <c r="L1423" s="139" t="n">
        <v>915</v>
      </c>
      <c r="M1423" s="145" t="n">
        <f aca="false">+G1423*0.095</f>
        <v>1.9</v>
      </c>
      <c r="N1423" s="145" t="n">
        <f aca="false">+L1423-M1423</f>
        <v>913.1</v>
      </c>
      <c r="O1423" s="149" t="n">
        <v>1</v>
      </c>
      <c r="P1423" s="145" t="n">
        <f aca="false">+N1423*O1423</f>
        <v>913.1</v>
      </c>
      <c r="Q1423" s="149" t="n">
        <v>17</v>
      </c>
      <c r="R1423" s="149" t="n">
        <f aca="false">+P1423*Q1423</f>
        <v>15522.7</v>
      </c>
      <c r="S1423" s="145"/>
      <c r="T1423" s="145"/>
      <c r="U1423" s="6" t="n">
        <f aca="false">P1423*6</f>
        <v>5478.6</v>
      </c>
      <c r="V1423" s="6" t="n">
        <f aca="false">+R1423+S1423+T1423+U1423</f>
        <v>21001.3</v>
      </c>
      <c r="W1423" s="20" t="n">
        <f aca="false">V1423-T1423</f>
        <v>21001.3</v>
      </c>
      <c r="X1423" s="43" t="n">
        <f aca="false">V1423-S1423-T1423</f>
        <v>21001.3</v>
      </c>
      <c r="Y1423" s="20" t="s">
        <v>171</v>
      </c>
      <c r="Z1423" s="20" t="s">
        <v>171</v>
      </c>
      <c r="AA1423" s="20" t="s">
        <v>20</v>
      </c>
      <c r="AC1423" s="20"/>
    </row>
    <row r="1424" customFormat="false" ht="15.75" hidden="false" customHeight="true" outlineLevel="0" collapsed="false">
      <c r="A1424" s="37" t="s">
        <v>731</v>
      </c>
      <c r="B1424" s="143" t="s">
        <v>240</v>
      </c>
      <c r="C1424" s="39" t="s">
        <v>1016</v>
      </c>
      <c r="D1424" s="20" t="s">
        <v>171</v>
      </c>
      <c r="E1424" s="40" t="n">
        <v>5786191</v>
      </c>
      <c r="F1424" s="40" t="n">
        <v>12314932</v>
      </c>
      <c r="G1424" s="41" t="n">
        <v>18</v>
      </c>
      <c r="H1424" s="145" t="s">
        <v>33</v>
      </c>
      <c r="I1424" s="40"/>
      <c r="J1424" s="40" t="n">
        <v>25</v>
      </c>
      <c r="K1424" s="145" t="n">
        <v>0</v>
      </c>
      <c r="L1424" s="139" t="n">
        <v>690</v>
      </c>
      <c r="M1424" s="145" t="n">
        <f aca="false">+G1424*0.095</f>
        <v>1.71</v>
      </c>
      <c r="N1424" s="145" t="n">
        <f aca="false">+L1424-M1424</f>
        <v>688.29</v>
      </c>
      <c r="O1424" s="149" t="n">
        <v>1</v>
      </c>
      <c r="P1424" s="145" t="n">
        <f aca="false">+N1424*O1424</f>
        <v>688.29</v>
      </c>
      <c r="Q1424" s="149" t="n">
        <v>17</v>
      </c>
      <c r="R1424" s="149" t="n">
        <f aca="false">+P1424*Q1424</f>
        <v>11700.93</v>
      </c>
      <c r="S1424" s="145"/>
      <c r="T1424" s="145"/>
      <c r="U1424" s="6" t="n">
        <f aca="false">P1424*6</f>
        <v>4129.74</v>
      </c>
      <c r="V1424" s="6" t="n">
        <f aca="false">+R1424+S1424+T1424+U1424</f>
        <v>15830.67</v>
      </c>
      <c r="W1424" s="20" t="n">
        <f aca="false">V1424-T1424</f>
        <v>15830.67</v>
      </c>
      <c r="X1424" s="43" t="n">
        <f aca="false">V1424-S1424-T1424</f>
        <v>15830.67</v>
      </c>
      <c r="Y1424" s="20" t="s">
        <v>171</v>
      </c>
      <c r="Z1424" s="20" t="s">
        <v>171</v>
      </c>
      <c r="AA1424" s="20" t="s">
        <v>20</v>
      </c>
      <c r="AC1424" s="20"/>
    </row>
    <row r="1425" customFormat="false" ht="15.75" hidden="false" customHeight="true" outlineLevel="0" collapsed="false">
      <c r="A1425" s="37" t="s">
        <v>731</v>
      </c>
      <c r="B1425" s="143" t="s">
        <v>240</v>
      </c>
      <c r="C1425" s="39" t="s">
        <v>954</v>
      </c>
      <c r="D1425" s="20" t="s">
        <v>171</v>
      </c>
      <c r="E1425" s="40" t="n">
        <v>5786192</v>
      </c>
      <c r="F1425" s="40" t="n">
        <v>12314933</v>
      </c>
      <c r="G1425" s="41" t="n">
        <v>25</v>
      </c>
      <c r="H1425" s="145" t="s">
        <v>33</v>
      </c>
      <c r="I1425" s="40"/>
      <c r="J1425" s="40" t="n">
        <v>25</v>
      </c>
      <c r="K1425" s="145" t="n">
        <v>0</v>
      </c>
      <c r="L1425" s="139" t="n">
        <v>1177</v>
      </c>
      <c r="M1425" s="145" t="n">
        <f aca="false">+G1425*0.095</f>
        <v>2.375</v>
      </c>
      <c r="N1425" s="145" t="n">
        <f aca="false">+L1425-M1425</f>
        <v>1174.625</v>
      </c>
      <c r="O1425" s="149" t="n">
        <v>1</v>
      </c>
      <c r="P1425" s="145" t="n">
        <f aca="false">+N1425*O1425</f>
        <v>1174.625</v>
      </c>
      <c r="Q1425" s="149" t="n">
        <v>17</v>
      </c>
      <c r="R1425" s="149" t="n">
        <f aca="false">+P1425*Q1425</f>
        <v>19968.625</v>
      </c>
      <c r="S1425" s="145"/>
      <c r="T1425" s="145"/>
      <c r="U1425" s="6" t="n">
        <f aca="false">P1425*6</f>
        <v>7047.75</v>
      </c>
      <c r="V1425" s="6" t="n">
        <f aca="false">+R1425+S1425+T1425+U1425</f>
        <v>27016.375</v>
      </c>
      <c r="W1425" s="20" t="n">
        <f aca="false">V1425-T1425</f>
        <v>27016.375</v>
      </c>
      <c r="X1425" s="43" t="n">
        <f aca="false">V1425-S1425-T1425</f>
        <v>27016.375</v>
      </c>
      <c r="Y1425" s="20" t="s">
        <v>171</v>
      </c>
      <c r="Z1425" s="20" t="s">
        <v>171</v>
      </c>
      <c r="AA1425" s="20" t="s">
        <v>20</v>
      </c>
      <c r="AC1425" s="20"/>
    </row>
    <row r="1426" customFormat="false" ht="15.75" hidden="false" customHeight="true" outlineLevel="0" collapsed="false">
      <c r="A1426" s="37" t="s">
        <v>731</v>
      </c>
      <c r="B1426" s="143" t="s">
        <v>241</v>
      </c>
      <c r="C1426" s="39" t="s">
        <v>933</v>
      </c>
      <c r="D1426" s="20" t="s">
        <v>171</v>
      </c>
      <c r="E1426" s="40" t="n">
        <v>5786193</v>
      </c>
      <c r="F1426" s="40" t="n">
        <v>12314934</v>
      </c>
      <c r="G1426" s="41" t="n">
        <v>14</v>
      </c>
      <c r="H1426" s="145" t="s">
        <v>33</v>
      </c>
      <c r="I1426" s="40"/>
      <c r="J1426" s="40" t="n">
        <v>25</v>
      </c>
      <c r="K1426" s="145" t="n">
        <v>0</v>
      </c>
      <c r="L1426" s="139" t="n">
        <v>598</v>
      </c>
      <c r="M1426" s="145" t="n">
        <f aca="false">+G1426*0.095</f>
        <v>1.33</v>
      </c>
      <c r="N1426" s="145" t="n">
        <f aca="false">+L1426-M1426</f>
        <v>596.67</v>
      </c>
      <c r="O1426" s="149" t="n">
        <v>1</v>
      </c>
      <c r="P1426" s="145" t="n">
        <f aca="false">+N1426*O1426</f>
        <v>596.67</v>
      </c>
      <c r="Q1426" s="149" t="n">
        <v>17</v>
      </c>
      <c r="R1426" s="149" t="n">
        <f aca="false">+P1426*Q1426</f>
        <v>10143.39</v>
      </c>
      <c r="S1426" s="145"/>
      <c r="T1426" s="145"/>
      <c r="U1426" s="6" t="n">
        <f aca="false">P1426*6</f>
        <v>3580.02</v>
      </c>
      <c r="V1426" s="6" t="n">
        <f aca="false">+R1426+S1426+T1426+U1426</f>
        <v>13723.41</v>
      </c>
      <c r="W1426" s="20" t="n">
        <f aca="false">V1426-T1426</f>
        <v>13723.41</v>
      </c>
      <c r="X1426" s="43" t="n">
        <f aca="false">V1426-S1426-T1426</f>
        <v>13723.41</v>
      </c>
      <c r="Y1426" s="20" t="s">
        <v>171</v>
      </c>
      <c r="Z1426" s="20" t="s">
        <v>171</v>
      </c>
      <c r="AA1426" s="20" t="s">
        <v>20</v>
      </c>
      <c r="AC1426" s="20"/>
    </row>
    <row r="1427" customFormat="false" ht="15.75" hidden="false" customHeight="true" outlineLevel="0" collapsed="false">
      <c r="A1427" s="37" t="s">
        <v>731</v>
      </c>
      <c r="B1427" s="143" t="s">
        <v>241</v>
      </c>
      <c r="C1427" s="39" t="s">
        <v>1017</v>
      </c>
      <c r="D1427" s="20" t="s">
        <v>171</v>
      </c>
      <c r="E1427" s="40" t="n">
        <v>5786194</v>
      </c>
      <c r="F1427" s="40" t="n">
        <v>12314935</v>
      </c>
      <c r="G1427" s="41" t="n">
        <v>20</v>
      </c>
      <c r="H1427" s="145" t="s">
        <v>33</v>
      </c>
      <c r="I1427" s="40"/>
      <c r="J1427" s="40" t="n">
        <v>25</v>
      </c>
      <c r="K1427" s="145" t="n">
        <v>0</v>
      </c>
      <c r="L1427" s="139" t="n">
        <v>888</v>
      </c>
      <c r="M1427" s="145" t="n">
        <f aca="false">+G1427*0.095</f>
        <v>1.9</v>
      </c>
      <c r="N1427" s="145" t="n">
        <f aca="false">+L1427-M1427</f>
        <v>886.1</v>
      </c>
      <c r="O1427" s="149" t="n">
        <v>1</v>
      </c>
      <c r="P1427" s="145" t="n">
        <f aca="false">+N1427*O1427</f>
        <v>886.1</v>
      </c>
      <c r="Q1427" s="149" t="n">
        <v>17</v>
      </c>
      <c r="R1427" s="149" t="n">
        <f aca="false">+P1427*Q1427</f>
        <v>15063.7</v>
      </c>
      <c r="S1427" s="145"/>
      <c r="T1427" s="145"/>
      <c r="U1427" s="6" t="n">
        <f aca="false">P1427*6</f>
        <v>5316.6</v>
      </c>
      <c r="V1427" s="6" t="n">
        <f aca="false">+R1427+S1427+T1427+U1427</f>
        <v>20380.3</v>
      </c>
      <c r="W1427" s="20" t="n">
        <f aca="false">V1427-T1427</f>
        <v>20380.3</v>
      </c>
      <c r="X1427" s="43" t="n">
        <f aca="false">V1427-S1427-T1427</f>
        <v>20380.3</v>
      </c>
      <c r="Y1427" s="20" t="s">
        <v>171</v>
      </c>
      <c r="Z1427" s="20" t="s">
        <v>171</v>
      </c>
      <c r="AA1427" s="20" t="s">
        <v>20</v>
      </c>
      <c r="AC1427" s="20"/>
    </row>
    <row r="1428" customFormat="false" ht="15.75" hidden="false" customHeight="true" outlineLevel="0" collapsed="false">
      <c r="A1428" s="37" t="s">
        <v>731</v>
      </c>
      <c r="B1428" s="143" t="s">
        <v>241</v>
      </c>
      <c r="C1428" s="39" t="s">
        <v>1018</v>
      </c>
      <c r="D1428" s="20" t="s">
        <v>171</v>
      </c>
      <c r="E1428" s="40" t="n">
        <v>5786195</v>
      </c>
      <c r="F1428" s="40" t="n">
        <v>12314936</v>
      </c>
      <c r="G1428" s="41" t="n">
        <v>93</v>
      </c>
      <c r="H1428" s="145" t="s">
        <v>33</v>
      </c>
      <c r="I1428" s="40"/>
      <c r="J1428" s="40" t="n">
        <v>25</v>
      </c>
      <c r="K1428" s="145" t="n">
        <v>0</v>
      </c>
      <c r="L1428" s="139" t="n">
        <v>3994</v>
      </c>
      <c r="M1428" s="145" t="n">
        <f aca="false">+G1428*0.095</f>
        <v>8.835</v>
      </c>
      <c r="N1428" s="145" t="n">
        <f aca="false">+L1428-M1428</f>
        <v>3985.165</v>
      </c>
      <c r="O1428" s="149" t="n">
        <v>1</v>
      </c>
      <c r="P1428" s="145" t="n">
        <f aca="false">+N1428*O1428</f>
        <v>3985.165</v>
      </c>
      <c r="Q1428" s="149" t="n">
        <v>17</v>
      </c>
      <c r="R1428" s="149" t="n">
        <f aca="false">+P1428*Q1428</f>
        <v>67747.805</v>
      </c>
      <c r="S1428" s="145"/>
      <c r="T1428" s="145"/>
      <c r="U1428" s="6" t="n">
        <f aca="false">P1428*6</f>
        <v>23910.99</v>
      </c>
      <c r="V1428" s="6" t="n">
        <f aca="false">+R1428+S1428+T1428+U1428</f>
        <v>91658.795</v>
      </c>
      <c r="W1428" s="20" t="n">
        <f aca="false">V1428-T1428</f>
        <v>91658.795</v>
      </c>
      <c r="X1428" s="43" t="n">
        <f aca="false">V1428-S1428-T1428</f>
        <v>91658.795</v>
      </c>
      <c r="Y1428" s="20" t="s">
        <v>171</v>
      </c>
      <c r="Z1428" s="20" t="s">
        <v>171</v>
      </c>
      <c r="AA1428" s="20" t="s">
        <v>20</v>
      </c>
      <c r="AC1428" s="20"/>
    </row>
    <row r="1429" customFormat="false" ht="15.75" hidden="false" customHeight="true" outlineLevel="0" collapsed="false">
      <c r="A1429" s="37" t="s">
        <v>731</v>
      </c>
      <c r="B1429" s="143" t="s">
        <v>241</v>
      </c>
      <c r="C1429" s="39" t="s">
        <v>1019</v>
      </c>
      <c r="D1429" s="20" t="s">
        <v>171</v>
      </c>
      <c r="E1429" s="40" t="n">
        <v>5786196</v>
      </c>
      <c r="F1429" s="40" t="n">
        <v>12314937</v>
      </c>
      <c r="G1429" s="41" t="n">
        <v>16</v>
      </c>
      <c r="H1429" s="145" t="s">
        <v>33</v>
      </c>
      <c r="I1429" s="40"/>
      <c r="J1429" s="40" t="n">
        <v>25</v>
      </c>
      <c r="K1429" s="145" t="n">
        <v>0</v>
      </c>
      <c r="L1429" s="139" t="n">
        <v>699</v>
      </c>
      <c r="M1429" s="145" t="n">
        <f aca="false">+G1429*0.095</f>
        <v>1.52</v>
      </c>
      <c r="N1429" s="145" t="n">
        <f aca="false">+L1429-M1429</f>
        <v>697.48</v>
      </c>
      <c r="O1429" s="149" t="n">
        <v>1</v>
      </c>
      <c r="P1429" s="145" t="n">
        <f aca="false">+N1429*O1429</f>
        <v>697.48</v>
      </c>
      <c r="Q1429" s="149" t="n">
        <v>17</v>
      </c>
      <c r="R1429" s="149" t="n">
        <f aca="false">+P1429*Q1429</f>
        <v>11857.16</v>
      </c>
      <c r="S1429" s="145"/>
      <c r="T1429" s="145"/>
      <c r="U1429" s="6" t="n">
        <f aca="false">P1429*6</f>
        <v>4184.88</v>
      </c>
      <c r="V1429" s="6" t="n">
        <f aca="false">+R1429+S1429+T1429+U1429</f>
        <v>16042.04</v>
      </c>
      <c r="W1429" s="20" t="n">
        <f aca="false">V1429-T1429</f>
        <v>16042.04</v>
      </c>
      <c r="X1429" s="43" t="n">
        <f aca="false">V1429-S1429-T1429</f>
        <v>16042.04</v>
      </c>
      <c r="Y1429" s="20" t="s">
        <v>171</v>
      </c>
      <c r="Z1429" s="20" t="s">
        <v>171</v>
      </c>
      <c r="AA1429" s="20" t="s">
        <v>20</v>
      </c>
      <c r="AC1429" s="20"/>
    </row>
    <row r="1430" customFormat="false" ht="15.75" hidden="false" customHeight="true" outlineLevel="0" collapsed="false">
      <c r="A1430" s="37" t="s">
        <v>731</v>
      </c>
      <c r="B1430" s="143" t="s">
        <v>241</v>
      </c>
      <c r="C1430" s="39" t="s">
        <v>953</v>
      </c>
      <c r="D1430" s="20" t="s">
        <v>171</v>
      </c>
      <c r="E1430" s="40" t="n">
        <v>5786197</v>
      </c>
      <c r="F1430" s="40" t="n">
        <v>12314938</v>
      </c>
      <c r="G1430" s="41" t="n">
        <v>65</v>
      </c>
      <c r="H1430" s="145" t="s">
        <v>33</v>
      </c>
      <c r="I1430" s="40"/>
      <c r="J1430" s="40" t="n">
        <v>25</v>
      </c>
      <c r="K1430" s="145" t="n">
        <v>0</v>
      </c>
      <c r="L1430" s="139" t="n">
        <v>2746</v>
      </c>
      <c r="M1430" s="145" t="n">
        <f aca="false">+G1430*0.095</f>
        <v>6.175</v>
      </c>
      <c r="N1430" s="145" t="n">
        <f aca="false">+L1430-M1430</f>
        <v>2739.825</v>
      </c>
      <c r="O1430" s="149" t="n">
        <v>1</v>
      </c>
      <c r="P1430" s="145" t="n">
        <f aca="false">+N1430*O1430</f>
        <v>2739.825</v>
      </c>
      <c r="Q1430" s="149" t="n">
        <v>17</v>
      </c>
      <c r="R1430" s="149" t="n">
        <f aca="false">+P1430*Q1430</f>
        <v>46577.025</v>
      </c>
      <c r="S1430" s="145"/>
      <c r="T1430" s="145"/>
      <c r="U1430" s="6" t="n">
        <f aca="false">P1430*6</f>
        <v>16438.95</v>
      </c>
      <c r="V1430" s="6" t="n">
        <f aca="false">+R1430+S1430+T1430+U1430</f>
        <v>63015.975</v>
      </c>
      <c r="W1430" s="20" t="n">
        <f aca="false">V1430-T1430</f>
        <v>63015.975</v>
      </c>
      <c r="X1430" s="43" t="n">
        <f aca="false">V1430-S1430-T1430</f>
        <v>63015.975</v>
      </c>
      <c r="Y1430" s="20" t="s">
        <v>171</v>
      </c>
      <c r="Z1430" s="20" t="s">
        <v>171</v>
      </c>
      <c r="AA1430" s="20" t="s">
        <v>20</v>
      </c>
      <c r="AC1430" s="20"/>
    </row>
    <row r="1431" customFormat="false" ht="15.75" hidden="false" customHeight="true" outlineLevel="0" collapsed="false">
      <c r="A1431" s="37" t="s">
        <v>731</v>
      </c>
      <c r="B1431" s="143" t="s">
        <v>242</v>
      </c>
      <c r="C1431" s="39" t="s">
        <v>999</v>
      </c>
      <c r="D1431" s="20" t="s">
        <v>171</v>
      </c>
      <c r="E1431" s="40" t="n">
        <v>5786198</v>
      </c>
      <c r="F1431" s="40" t="n">
        <v>12314939</v>
      </c>
      <c r="G1431" s="41" t="n">
        <v>80</v>
      </c>
      <c r="H1431" s="145" t="s">
        <v>33</v>
      </c>
      <c r="I1431" s="40"/>
      <c r="J1431" s="40" t="n">
        <v>29.9</v>
      </c>
      <c r="K1431" s="145" t="n">
        <v>0</v>
      </c>
      <c r="L1431" s="139" t="n">
        <v>3448</v>
      </c>
      <c r="M1431" s="145" t="n">
        <f aca="false">+G1431*0.095</f>
        <v>7.6</v>
      </c>
      <c r="N1431" s="145" t="n">
        <f aca="false">+L1431-M1431</f>
        <v>3440.4</v>
      </c>
      <c r="O1431" s="149" t="n">
        <v>0.934</v>
      </c>
      <c r="P1431" s="145" t="n">
        <f aca="false">+N1431*O1431</f>
        <v>3213.3336</v>
      </c>
      <c r="Q1431" s="149" t="n">
        <v>17</v>
      </c>
      <c r="R1431" s="149" t="n">
        <f aca="false">+P1431*Q1431</f>
        <v>54626.6712</v>
      </c>
      <c r="S1431" s="145"/>
      <c r="T1431" s="145"/>
      <c r="U1431" s="6" t="n">
        <f aca="false">P1431*6</f>
        <v>19280.0016</v>
      </c>
      <c r="V1431" s="6" t="n">
        <f aca="false">+R1431+S1431+T1431+U1431</f>
        <v>73906.6728</v>
      </c>
      <c r="W1431" s="20" t="n">
        <f aca="false">V1431-T1431</f>
        <v>73906.6728</v>
      </c>
      <c r="X1431" s="43" t="n">
        <f aca="false">V1431-S1431-T1431</f>
        <v>73906.6728</v>
      </c>
      <c r="Y1431" s="20" t="s">
        <v>171</v>
      </c>
      <c r="Z1431" s="20" t="s">
        <v>171</v>
      </c>
      <c r="AA1431" s="20" t="s">
        <v>20</v>
      </c>
      <c r="AC1431" s="20"/>
    </row>
    <row r="1432" customFormat="false" ht="15.75" hidden="false" customHeight="true" outlineLevel="0" collapsed="false">
      <c r="A1432" s="37" t="s">
        <v>731</v>
      </c>
      <c r="B1432" s="143" t="s">
        <v>242</v>
      </c>
      <c r="C1432" s="39" t="s">
        <v>983</v>
      </c>
      <c r="D1432" s="20" t="s">
        <v>171</v>
      </c>
      <c r="E1432" s="40" t="n">
        <v>5786199</v>
      </c>
      <c r="F1432" s="40" t="n">
        <v>12314940</v>
      </c>
      <c r="G1432" s="41" t="n">
        <v>120</v>
      </c>
      <c r="H1432" s="145" t="s">
        <v>33</v>
      </c>
      <c r="I1432" s="40"/>
      <c r="J1432" s="40" t="n">
        <v>25</v>
      </c>
      <c r="K1432" s="145" t="n">
        <v>0</v>
      </c>
      <c r="L1432" s="139" t="n">
        <v>5259</v>
      </c>
      <c r="M1432" s="145" t="n">
        <f aca="false">+G1432*0.095</f>
        <v>11.4</v>
      </c>
      <c r="N1432" s="145" t="n">
        <f aca="false">+L1432-M1432</f>
        <v>5247.6</v>
      </c>
      <c r="O1432" s="149" t="n">
        <v>1</v>
      </c>
      <c r="P1432" s="145" t="n">
        <f aca="false">+N1432*O1432</f>
        <v>5247.6</v>
      </c>
      <c r="Q1432" s="149" t="n">
        <v>17</v>
      </c>
      <c r="R1432" s="149" t="n">
        <f aca="false">+P1432*Q1432</f>
        <v>89209.2</v>
      </c>
      <c r="S1432" s="145"/>
      <c r="T1432" s="145"/>
      <c r="U1432" s="6" t="n">
        <f aca="false">P1432*6</f>
        <v>31485.6</v>
      </c>
      <c r="V1432" s="6" t="n">
        <f aca="false">+R1432+S1432+T1432+U1432</f>
        <v>120694.8</v>
      </c>
      <c r="W1432" s="20" t="n">
        <f aca="false">V1432-T1432</f>
        <v>120694.8</v>
      </c>
      <c r="X1432" s="43" t="n">
        <f aca="false">V1432-S1432-T1432</f>
        <v>120694.8</v>
      </c>
      <c r="Y1432" s="20" t="s">
        <v>171</v>
      </c>
      <c r="Z1432" s="20" t="s">
        <v>171</v>
      </c>
      <c r="AA1432" s="20" t="s">
        <v>20</v>
      </c>
      <c r="AC1432" s="20"/>
    </row>
    <row r="1433" customFormat="false" ht="15.75" hidden="false" customHeight="true" outlineLevel="0" collapsed="false">
      <c r="A1433" s="37" t="s">
        <v>29</v>
      </c>
      <c r="B1433" s="143" t="s">
        <v>243</v>
      </c>
      <c r="C1433" s="39" t="s">
        <v>1020</v>
      </c>
      <c r="D1433" s="20" t="s">
        <v>328</v>
      </c>
      <c r="E1433" s="40" t="n">
        <v>5789950</v>
      </c>
      <c r="F1433" s="40" t="n">
        <v>11956407</v>
      </c>
      <c r="G1433" s="41" t="n">
        <v>154</v>
      </c>
      <c r="H1433" s="145" t="s">
        <v>33</v>
      </c>
      <c r="I1433" s="40"/>
      <c r="J1433" s="40" t="n">
        <v>25</v>
      </c>
      <c r="K1433" s="145" t="n">
        <v>0</v>
      </c>
      <c r="L1433" s="139" t="n">
        <v>6638</v>
      </c>
      <c r="M1433" s="145" t="n">
        <f aca="false">+G1433*0.095</f>
        <v>14.63</v>
      </c>
      <c r="N1433" s="145" t="n">
        <f aca="false">+L1433-M1433</f>
        <v>6623.37</v>
      </c>
      <c r="O1433" s="149" t="n">
        <v>1</v>
      </c>
      <c r="P1433" s="145" t="n">
        <f aca="false">+N1433*O1433</f>
        <v>6623.37</v>
      </c>
      <c r="Q1433" s="149" t="n">
        <v>17</v>
      </c>
      <c r="R1433" s="149" t="n">
        <f aca="false">+P1433*Q1433</f>
        <v>112597.29</v>
      </c>
      <c r="S1433" s="145"/>
      <c r="T1433" s="145"/>
      <c r="U1433" s="6" t="n">
        <f aca="false">P1433*6</f>
        <v>39740.22</v>
      </c>
      <c r="V1433" s="6" t="n">
        <f aca="false">+R1433+S1433+T1433+U1433</f>
        <v>152337.51</v>
      </c>
      <c r="W1433" s="20" t="n">
        <f aca="false">V1433-T1433</f>
        <v>152337.51</v>
      </c>
      <c r="X1433" s="43" t="n">
        <f aca="false">V1433-S1433-T1433</f>
        <v>152337.51</v>
      </c>
      <c r="Y1433" s="20" t="s">
        <v>328</v>
      </c>
      <c r="Z1433" s="20" t="s">
        <v>35</v>
      </c>
      <c r="AA1433" s="20" t="s">
        <v>20</v>
      </c>
      <c r="AC1433" s="20"/>
    </row>
    <row r="1434" customFormat="false" ht="15.75" hidden="true" customHeight="true" outlineLevel="0" collapsed="false">
      <c r="A1434" s="37" t="s">
        <v>29</v>
      </c>
      <c r="B1434" s="143" t="s">
        <v>243</v>
      </c>
      <c r="C1434" s="39" t="s">
        <v>1021</v>
      </c>
      <c r="D1434" s="20" t="s">
        <v>328</v>
      </c>
      <c r="E1434" s="40" t="n">
        <v>5789451</v>
      </c>
      <c r="F1434" s="40" t="n">
        <v>11956408</v>
      </c>
      <c r="G1434" s="41" t="n">
        <v>86</v>
      </c>
      <c r="H1434" s="145" t="s">
        <v>122</v>
      </c>
      <c r="I1434" s="40"/>
      <c r="J1434" s="40" t="n">
        <v>13.8</v>
      </c>
      <c r="K1434" s="145" t="n">
        <v>0</v>
      </c>
      <c r="L1434" s="139" t="n">
        <v>4339</v>
      </c>
      <c r="M1434" s="145" t="n">
        <f aca="false">+G1434*0.095</f>
        <v>8.17</v>
      </c>
      <c r="N1434" s="145" t="n">
        <f aca="false">+L1434-M1434</f>
        <v>4330.83</v>
      </c>
      <c r="O1434" s="149" t="n">
        <v>1</v>
      </c>
      <c r="P1434" s="145" t="n">
        <f aca="false">+N1434*O1434</f>
        <v>4330.83</v>
      </c>
      <c r="Q1434" s="149" t="n">
        <v>23</v>
      </c>
      <c r="R1434" s="149" t="n">
        <f aca="false">+P1434*Q1434</f>
        <v>99609.09</v>
      </c>
      <c r="S1434" s="145"/>
      <c r="T1434" s="145"/>
      <c r="U1434" s="6" t="n">
        <f aca="false">P1434*3</f>
        <v>12992.49</v>
      </c>
      <c r="V1434" s="6" t="n">
        <f aca="false">+R1434+S1434+T1434+U1434</f>
        <v>112601.58</v>
      </c>
      <c r="W1434" s="20" t="n">
        <f aca="false">V1434-T1434</f>
        <v>112601.58</v>
      </c>
      <c r="X1434" s="43" t="n">
        <f aca="false">V1434-S1434-T1434</f>
        <v>112601.58</v>
      </c>
      <c r="Y1434" s="20" t="s">
        <v>328</v>
      </c>
      <c r="Z1434" s="20" t="s">
        <v>35</v>
      </c>
      <c r="AA1434" s="20" t="s">
        <v>20</v>
      </c>
      <c r="AC1434" s="20"/>
    </row>
    <row r="1435" customFormat="false" ht="15.75" hidden="false" customHeight="true" outlineLevel="0" collapsed="false">
      <c r="A1435" s="37" t="s">
        <v>29</v>
      </c>
      <c r="B1435" s="143" t="s">
        <v>244</v>
      </c>
      <c r="C1435" s="243" t="s">
        <v>1020</v>
      </c>
      <c r="D1435" s="243" t="s">
        <v>328</v>
      </c>
      <c r="E1435" s="243" t="n">
        <v>5789452</v>
      </c>
      <c r="F1435" s="244" t="n">
        <v>11956409</v>
      </c>
      <c r="G1435" s="244" t="n">
        <v>60</v>
      </c>
      <c r="H1435" s="145" t="s">
        <v>33</v>
      </c>
      <c r="I1435" s="245"/>
      <c r="J1435" s="246" t="n">
        <v>25</v>
      </c>
      <c r="K1435" s="145" t="n">
        <v>92</v>
      </c>
      <c r="L1435" s="244" t="n">
        <v>2648</v>
      </c>
      <c r="M1435" s="145" t="n">
        <f aca="false">+G1435*0.095</f>
        <v>5.7</v>
      </c>
      <c r="N1435" s="145" t="n">
        <f aca="false">+L1435-M1435</f>
        <v>2642.3</v>
      </c>
      <c r="O1435" s="149" t="n">
        <v>1</v>
      </c>
      <c r="P1435" s="145" t="n">
        <f aca="false">+N1435*O1435</f>
        <v>2642.3</v>
      </c>
      <c r="Q1435" s="149" t="n">
        <v>17</v>
      </c>
      <c r="R1435" s="149" t="n">
        <f aca="false">+P1435*Q1435</f>
        <v>44919.1</v>
      </c>
      <c r="S1435" s="145"/>
      <c r="T1435" s="145"/>
      <c r="U1435" s="6" t="n">
        <f aca="false">P1435*6</f>
        <v>15853.8</v>
      </c>
      <c r="V1435" s="6" t="n">
        <f aca="false">+R1435+S1435+T1435+U1435</f>
        <v>60772.9</v>
      </c>
      <c r="W1435" s="20" t="n">
        <f aca="false">V1435-T1435</f>
        <v>60772.9</v>
      </c>
      <c r="X1435" s="43" t="n">
        <f aca="false">V1435-S1435-T1435</f>
        <v>60772.9</v>
      </c>
      <c r="Y1435" s="243" t="s">
        <v>328</v>
      </c>
      <c r="Z1435" s="20" t="s">
        <v>35</v>
      </c>
      <c r="AA1435" s="20" t="s">
        <v>20</v>
      </c>
      <c r="AC1435" s="20"/>
    </row>
    <row r="1436" customFormat="false" ht="15.75" hidden="false" customHeight="true" outlineLevel="0" collapsed="false">
      <c r="A1436" s="37" t="s">
        <v>315</v>
      </c>
      <c r="B1436" s="143" t="s">
        <v>232</v>
      </c>
      <c r="C1436" s="39" t="s">
        <v>1022</v>
      </c>
      <c r="D1436" s="20" t="s">
        <v>314</v>
      </c>
      <c r="E1436" s="40" t="n">
        <v>5786551</v>
      </c>
      <c r="F1436" s="40" t="n">
        <v>8742034</v>
      </c>
      <c r="G1436" s="41" t="n">
        <v>16</v>
      </c>
      <c r="H1436" s="145" t="s">
        <v>33</v>
      </c>
      <c r="I1436" s="40"/>
      <c r="J1436" s="40" t="n">
        <v>25</v>
      </c>
      <c r="K1436" s="145" t="n">
        <v>0</v>
      </c>
      <c r="L1436" s="139" t="n">
        <v>678</v>
      </c>
      <c r="M1436" s="145" t="n">
        <f aca="false">+G1436*0.095</f>
        <v>1.52</v>
      </c>
      <c r="N1436" s="145" t="n">
        <f aca="false">+L1436-M1436</f>
        <v>676.48</v>
      </c>
      <c r="O1436" s="149" t="n">
        <v>1</v>
      </c>
      <c r="P1436" s="145" t="n">
        <f aca="false">+N1436*O1436</f>
        <v>676.48</v>
      </c>
      <c r="Q1436" s="149" t="n">
        <v>16</v>
      </c>
      <c r="R1436" s="149" t="n">
        <f aca="false">+P1436*Q1436</f>
        <v>10823.68</v>
      </c>
      <c r="S1436" s="145" t="n">
        <f aca="false">+P1436*3</f>
        <v>2029.44</v>
      </c>
      <c r="T1436" s="145" t="n">
        <f aca="false">P1436*2</f>
        <v>1352.96</v>
      </c>
      <c r="U1436" s="6"/>
      <c r="V1436" s="6" t="n">
        <f aca="false">+R1436+S1436+T1436</f>
        <v>14206.08</v>
      </c>
      <c r="W1436" s="20" t="n">
        <f aca="false">V1436-T1436</f>
        <v>12853.12</v>
      </c>
      <c r="X1436" s="43" t="n">
        <f aca="false">V1436-S1436-T1436</f>
        <v>10823.68</v>
      </c>
      <c r="Y1436" s="20" t="s">
        <v>314</v>
      </c>
      <c r="Z1436" s="20" t="s">
        <v>35</v>
      </c>
      <c r="AA1436" s="20" t="s">
        <v>18</v>
      </c>
      <c r="AC1436" s="20"/>
    </row>
    <row r="1437" customFormat="false" ht="15.75" hidden="false" customHeight="true" outlineLevel="0" collapsed="false">
      <c r="A1437" s="37" t="s">
        <v>315</v>
      </c>
      <c r="B1437" s="143" t="s">
        <v>232</v>
      </c>
      <c r="C1437" s="39" t="s">
        <v>1023</v>
      </c>
      <c r="D1437" s="20" t="s">
        <v>314</v>
      </c>
      <c r="E1437" s="40" t="n">
        <v>5786552</v>
      </c>
      <c r="F1437" s="40" t="n">
        <v>8742035</v>
      </c>
      <c r="G1437" s="41" t="n">
        <v>6</v>
      </c>
      <c r="H1437" s="145" t="s">
        <v>33</v>
      </c>
      <c r="I1437" s="40"/>
      <c r="J1437" s="40" t="n">
        <v>14</v>
      </c>
      <c r="K1437" s="145" t="n">
        <v>0</v>
      </c>
      <c r="L1437" s="139" t="n">
        <v>241</v>
      </c>
      <c r="M1437" s="145" t="n">
        <f aca="false">+G1437*0.095</f>
        <v>0.57</v>
      </c>
      <c r="N1437" s="145" t="n">
        <f aca="false">+L1437-M1437</f>
        <v>240.43</v>
      </c>
      <c r="O1437" s="149" t="n">
        <v>1</v>
      </c>
      <c r="P1437" s="145" t="n">
        <f aca="false">+N1437*O1437</f>
        <v>240.43</v>
      </c>
      <c r="Q1437" s="149" t="n">
        <v>16</v>
      </c>
      <c r="R1437" s="149" t="n">
        <f aca="false">+P1437*Q1437</f>
        <v>3846.88</v>
      </c>
      <c r="S1437" s="145" t="n">
        <f aca="false">+P1437*3</f>
        <v>721.29</v>
      </c>
      <c r="T1437" s="145" t="n">
        <f aca="false">P1437*2</f>
        <v>480.86</v>
      </c>
      <c r="U1437" s="6"/>
      <c r="V1437" s="6" t="n">
        <f aca="false">+R1437+S1437+T1437</f>
        <v>5049.03</v>
      </c>
      <c r="W1437" s="20" t="n">
        <f aca="false">V1437-T1437</f>
        <v>4568.17</v>
      </c>
      <c r="X1437" s="43" t="n">
        <f aca="false">V1437-S1437-T1437</f>
        <v>3846.88</v>
      </c>
      <c r="Y1437" s="20" t="s">
        <v>314</v>
      </c>
      <c r="Z1437" s="20" t="s">
        <v>35</v>
      </c>
      <c r="AA1437" s="20" t="s">
        <v>18</v>
      </c>
      <c r="AC1437" s="20"/>
    </row>
    <row r="1438" customFormat="false" ht="15.75" hidden="false" customHeight="true" outlineLevel="0" collapsed="false">
      <c r="A1438" s="37" t="s">
        <v>45</v>
      </c>
      <c r="B1438" s="143" t="s">
        <v>243</v>
      </c>
      <c r="C1438" s="39" t="s">
        <v>1024</v>
      </c>
      <c r="D1438" s="20" t="s">
        <v>1008</v>
      </c>
      <c r="E1438" s="40" t="n">
        <v>5092833</v>
      </c>
      <c r="F1438" s="40" t="n">
        <v>12239401</v>
      </c>
      <c r="G1438" s="41" t="n">
        <v>25</v>
      </c>
      <c r="H1438" s="145" t="s">
        <v>33</v>
      </c>
      <c r="I1438" s="40"/>
      <c r="J1438" s="40" t="n">
        <v>25</v>
      </c>
      <c r="K1438" s="145" t="n">
        <v>0</v>
      </c>
      <c r="L1438" s="139" t="n">
        <v>1071</v>
      </c>
      <c r="M1438" s="145" t="n">
        <f aca="false">+G1438*0.095</f>
        <v>2.375</v>
      </c>
      <c r="N1438" s="145" t="n">
        <f aca="false">+L1438-M1438</f>
        <v>1068.625</v>
      </c>
      <c r="O1438" s="149" t="n">
        <v>1</v>
      </c>
      <c r="P1438" s="145" t="n">
        <f aca="false">+N1438*O1438</f>
        <v>1068.625</v>
      </c>
      <c r="Q1438" s="149" t="n">
        <v>17</v>
      </c>
      <c r="R1438" s="149" t="n">
        <f aca="false">+P1438*Q1438</f>
        <v>18166.625</v>
      </c>
      <c r="S1438" s="145"/>
      <c r="T1438" s="145"/>
      <c r="U1438" s="6" t="n">
        <f aca="false">P1438*6</f>
        <v>6411.75</v>
      </c>
      <c r="V1438" s="6" t="n">
        <f aca="false">+R1438+S1438+T1438+U1438</f>
        <v>24578.375</v>
      </c>
      <c r="W1438" s="20" t="n">
        <f aca="false">V1438-T1438</f>
        <v>24578.375</v>
      </c>
      <c r="X1438" s="43" t="n">
        <f aca="false">V1438-S1438-T1438</f>
        <v>24578.375</v>
      </c>
      <c r="Y1438" s="20" t="s">
        <v>1009</v>
      </c>
      <c r="Z1438" s="2" t="s">
        <v>49</v>
      </c>
      <c r="AA1438" s="20" t="s">
        <v>20</v>
      </c>
      <c r="AC1438" s="20"/>
    </row>
    <row r="1439" customFormat="false" ht="15.75" hidden="false" customHeight="true" outlineLevel="0" collapsed="false">
      <c r="A1439" s="37" t="s">
        <v>45</v>
      </c>
      <c r="B1439" s="143" t="s">
        <v>243</v>
      </c>
      <c r="C1439" s="39" t="s">
        <v>1025</v>
      </c>
      <c r="D1439" s="20" t="s">
        <v>1008</v>
      </c>
      <c r="E1439" s="40" t="n">
        <v>5092834</v>
      </c>
      <c r="F1439" s="40" t="n">
        <v>12239402</v>
      </c>
      <c r="G1439" s="41" t="n">
        <v>14</v>
      </c>
      <c r="H1439" s="145" t="s">
        <v>33</v>
      </c>
      <c r="I1439" s="40"/>
      <c r="J1439" s="40" t="n">
        <v>25</v>
      </c>
      <c r="K1439" s="145" t="n">
        <v>0</v>
      </c>
      <c r="L1439" s="139" t="n">
        <v>518</v>
      </c>
      <c r="M1439" s="145" t="n">
        <f aca="false">+G1439*0.095</f>
        <v>1.33</v>
      </c>
      <c r="N1439" s="145" t="n">
        <f aca="false">+L1439-M1439</f>
        <v>516.67</v>
      </c>
      <c r="O1439" s="149" t="n">
        <v>1</v>
      </c>
      <c r="P1439" s="145" t="n">
        <f aca="false">+N1439*O1439</f>
        <v>516.67</v>
      </c>
      <c r="Q1439" s="149" t="n">
        <v>17</v>
      </c>
      <c r="R1439" s="149" t="n">
        <f aca="false">+P1439*Q1439</f>
        <v>8783.39</v>
      </c>
      <c r="S1439" s="145"/>
      <c r="T1439" s="145"/>
      <c r="U1439" s="6" t="n">
        <f aca="false">P1439*6</f>
        <v>3100.02</v>
      </c>
      <c r="V1439" s="6" t="n">
        <f aca="false">+R1439+S1439+T1439+U1439</f>
        <v>11883.41</v>
      </c>
      <c r="W1439" s="20" t="n">
        <f aca="false">V1439-T1439</f>
        <v>11883.41</v>
      </c>
      <c r="X1439" s="43" t="n">
        <f aca="false">V1439-S1439-T1439</f>
        <v>11883.41</v>
      </c>
      <c r="Y1439" s="20" t="s">
        <v>1009</v>
      </c>
      <c r="Z1439" s="2" t="s">
        <v>49</v>
      </c>
      <c r="AA1439" s="20" t="s">
        <v>20</v>
      </c>
      <c r="AC1439" s="20"/>
    </row>
    <row r="1440" customFormat="false" ht="15.75" hidden="false" customHeight="true" outlineLevel="0" collapsed="false">
      <c r="A1440" s="37" t="s">
        <v>45</v>
      </c>
      <c r="B1440" s="143" t="s">
        <v>243</v>
      </c>
      <c r="C1440" s="39" t="s">
        <v>1026</v>
      </c>
      <c r="D1440" s="20" t="s">
        <v>1008</v>
      </c>
      <c r="E1440" s="40" t="n">
        <v>5092835</v>
      </c>
      <c r="F1440" s="40" t="n">
        <v>12239403</v>
      </c>
      <c r="G1440" s="41" t="n">
        <v>19</v>
      </c>
      <c r="H1440" s="145" t="s">
        <v>33</v>
      </c>
      <c r="I1440" s="40"/>
      <c r="J1440" s="40" t="n">
        <v>25</v>
      </c>
      <c r="K1440" s="145" t="n">
        <v>0</v>
      </c>
      <c r="L1440" s="139" t="n">
        <v>890</v>
      </c>
      <c r="M1440" s="145" t="n">
        <f aca="false">+G1440*0.095</f>
        <v>1.805</v>
      </c>
      <c r="N1440" s="145" t="n">
        <f aca="false">+L1440-M1440</f>
        <v>888.195</v>
      </c>
      <c r="O1440" s="149" t="n">
        <v>1</v>
      </c>
      <c r="P1440" s="145" t="n">
        <f aca="false">+N1440*O1440</f>
        <v>888.195</v>
      </c>
      <c r="Q1440" s="149" t="n">
        <v>17</v>
      </c>
      <c r="R1440" s="149" t="n">
        <f aca="false">+P1440*Q1440</f>
        <v>15099.315</v>
      </c>
      <c r="S1440" s="145"/>
      <c r="T1440" s="145"/>
      <c r="U1440" s="6" t="n">
        <f aca="false">P1440*6</f>
        <v>5329.17</v>
      </c>
      <c r="V1440" s="6" t="n">
        <f aca="false">+R1440+S1440+T1440+U1440</f>
        <v>20428.485</v>
      </c>
      <c r="W1440" s="20" t="n">
        <f aca="false">V1440-T1440</f>
        <v>20428.485</v>
      </c>
      <c r="X1440" s="43" t="n">
        <f aca="false">V1440-S1440-T1440</f>
        <v>20428.485</v>
      </c>
      <c r="Y1440" s="20" t="s">
        <v>1009</v>
      </c>
      <c r="Z1440" s="2" t="s">
        <v>49</v>
      </c>
      <c r="AA1440" s="20" t="s">
        <v>20</v>
      </c>
      <c r="AC1440" s="20"/>
    </row>
    <row r="1441" customFormat="false" ht="15.75" hidden="false" customHeight="true" outlineLevel="0" collapsed="false">
      <c r="A1441" s="37" t="s">
        <v>45</v>
      </c>
      <c r="B1441" s="143" t="s">
        <v>243</v>
      </c>
      <c r="C1441" s="39" t="s">
        <v>1024</v>
      </c>
      <c r="D1441" s="20" t="s">
        <v>1008</v>
      </c>
      <c r="E1441" s="40" t="n">
        <v>5092836</v>
      </c>
      <c r="F1441" s="40" t="n">
        <v>12239404</v>
      </c>
      <c r="G1441" s="41" t="n">
        <v>14</v>
      </c>
      <c r="H1441" s="145" t="s">
        <v>33</v>
      </c>
      <c r="I1441" s="40"/>
      <c r="J1441" s="40" t="n">
        <v>25</v>
      </c>
      <c r="K1441" s="145" t="n">
        <v>0</v>
      </c>
      <c r="L1441" s="139" t="n">
        <v>666</v>
      </c>
      <c r="M1441" s="145" t="n">
        <f aca="false">+G1441*0.095</f>
        <v>1.33</v>
      </c>
      <c r="N1441" s="145" t="n">
        <f aca="false">+L1441-M1441</f>
        <v>664.67</v>
      </c>
      <c r="O1441" s="149" t="n">
        <v>1</v>
      </c>
      <c r="P1441" s="145" t="n">
        <f aca="false">+N1441*O1441</f>
        <v>664.67</v>
      </c>
      <c r="Q1441" s="149" t="n">
        <v>17</v>
      </c>
      <c r="R1441" s="149" t="n">
        <f aca="false">+P1441*Q1441</f>
        <v>11299.39</v>
      </c>
      <c r="S1441" s="145"/>
      <c r="T1441" s="145"/>
      <c r="U1441" s="6" t="n">
        <f aca="false">P1441*6</f>
        <v>3988.02</v>
      </c>
      <c r="V1441" s="6" t="n">
        <f aca="false">+R1441+S1441+T1441+U1441</f>
        <v>15287.41</v>
      </c>
      <c r="W1441" s="20" t="n">
        <f aca="false">V1441-T1441</f>
        <v>15287.41</v>
      </c>
      <c r="X1441" s="43" t="n">
        <f aca="false">V1441-S1441-T1441</f>
        <v>15287.41</v>
      </c>
      <c r="Y1441" s="20" t="s">
        <v>1009</v>
      </c>
      <c r="Z1441" s="2" t="s">
        <v>49</v>
      </c>
      <c r="AA1441" s="20" t="s">
        <v>20</v>
      </c>
      <c r="AC1441" s="20"/>
    </row>
    <row r="1442" customFormat="false" ht="15.75" hidden="false" customHeight="true" outlineLevel="0" collapsed="false">
      <c r="A1442" s="37" t="s">
        <v>45</v>
      </c>
      <c r="B1442" s="143" t="s">
        <v>243</v>
      </c>
      <c r="C1442" s="39" t="s">
        <v>1027</v>
      </c>
      <c r="D1442" s="20" t="s">
        <v>1008</v>
      </c>
      <c r="E1442" s="40" t="n">
        <v>5092837</v>
      </c>
      <c r="F1442" s="40" t="n">
        <v>12239405</v>
      </c>
      <c r="G1442" s="41" t="n">
        <v>32</v>
      </c>
      <c r="H1442" s="145" t="s">
        <v>33</v>
      </c>
      <c r="I1442" s="40"/>
      <c r="J1442" s="40" t="n">
        <v>25</v>
      </c>
      <c r="K1442" s="145" t="n">
        <v>0</v>
      </c>
      <c r="L1442" s="139" t="n">
        <v>1579</v>
      </c>
      <c r="M1442" s="145" t="n">
        <f aca="false">+G1442*0.095</f>
        <v>3.04</v>
      </c>
      <c r="N1442" s="145" t="n">
        <f aca="false">+L1442-M1442</f>
        <v>1575.96</v>
      </c>
      <c r="O1442" s="149" t="n">
        <v>1</v>
      </c>
      <c r="P1442" s="145" t="n">
        <f aca="false">+N1442*O1442</f>
        <v>1575.96</v>
      </c>
      <c r="Q1442" s="149" t="n">
        <v>17</v>
      </c>
      <c r="R1442" s="149" t="n">
        <f aca="false">+P1442*Q1442</f>
        <v>26791.32</v>
      </c>
      <c r="S1442" s="145"/>
      <c r="T1442" s="145"/>
      <c r="U1442" s="6" t="n">
        <f aca="false">P1442*6</f>
        <v>9455.76</v>
      </c>
      <c r="V1442" s="6" t="n">
        <f aca="false">+R1442+S1442+T1442+U1442</f>
        <v>36247.08</v>
      </c>
      <c r="W1442" s="20" t="n">
        <f aca="false">V1442-T1442</f>
        <v>36247.08</v>
      </c>
      <c r="X1442" s="43" t="n">
        <f aca="false">V1442-S1442-T1442</f>
        <v>36247.08</v>
      </c>
      <c r="Y1442" s="20" t="s">
        <v>1009</v>
      </c>
      <c r="Z1442" s="2" t="s">
        <v>49</v>
      </c>
      <c r="AA1442" s="20" t="s">
        <v>20</v>
      </c>
      <c r="AC1442" s="20"/>
    </row>
    <row r="1443" customFormat="false" ht="15.75" hidden="false" customHeight="true" outlineLevel="0" collapsed="false">
      <c r="A1443" s="37" t="s">
        <v>45</v>
      </c>
      <c r="B1443" s="143" t="s">
        <v>244</v>
      </c>
      <c r="C1443" s="39" t="s">
        <v>1028</v>
      </c>
      <c r="D1443" s="20" t="s">
        <v>1008</v>
      </c>
      <c r="E1443" s="40" t="n">
        <v>5092838</v>
      </c>
      <c r="F1443" s="40" t="n">
        <v>12239406</v>
      </c>
      <c r="G1443" s="41" t="n">
        <v>14</v>
      </c>
      <c r="H1443" s="145" t="s">
        <v>33</v>
      </c>
      <c r="I1443" s="40"/>
      <c r="J1443" s="40" t="n">
        <v>25</v>
      </c>
      <c r="K1443" s="145" t="n">
        <v>0</v>
      </c>
      <c r="L1443" s="139" t="n">
        <v>646</v>
      </c>
      <c r="M1443" s="145" t="n">
        <f aca="false">+G1443*0.095</f>
        <v>1.33</v>
      </c>
      <c r="N1443" s="145" t="n">
        <f aca="false">+L1443-M1443</f>
        <v>644.67</v>
      </c>
      <c r="O1443" s="149" t="n">
        <v>1</v>
      </c>
      <c r="P1443" s="145" t="n">
        <f aca="false">+N1443*O1443</f>
        <v>644.67</v>
      </c>
      <c r="Q1443" s="149" t="n">
        <v>17</v>
      </c>
      <c r="R1443" s="149" t="n">
        <f aca="false">+P1443*Q1443</f>
        <v>10959.39</v>
      </c>
      <c r="S1443" s="145"/>
      <c r="T1443" s="145"/>
      <c r="U1443" s="6" t="n">
        <f aca="false">P1443*6</f>
        <v>3868.02</v>
      </c>
      <c r="V1443" s="6" t="n">
        <f aca="false">+R1443+S1443+T1443+U1443</f>
        <v>14827.41</v>
      </c>
      <c r="W1443" s="20" t="n">
        <f aca="false">V1443-T1443</f>
        <v>14827.41</v>
      </c>
      <c r="X1443" s="43" t="n">
        <f aca="false">V1443-S1443-T1443</f>
        <v>14827.41</v>
      </c>
      <c r="Y1443" s="20" t="s">
        <v>1009</v>
      </c>
      <c r="Z1443" s="2" t="s">
        <v>49</v>
      </c>
      <c r="AA1443" s="20" t="s">
        <v>20</v>
      </c>
      <c r="AC1443" s="20"/>
    </row>
    <row r="1444" customFormat="false" ht="15.75" hidden="false" customHeight="true" outlineLevel="0" collapsed="false">
      <c r="A1444" s="37" t="s">
        <v>45</v>
      </c>
      <c r="B1444" s="143" t="s">
        <v>244</v>
      </c>
      <c r="C1444" s="39" t="s">
        <v>1029</v>
      </c>
      <c r="D1444" s="20" t="s">
        <v>1008</v>
      </c>
      <c r="E1444" s="40" t="n">
        <v>5092839</v>
      </c>
      <c r="F1444" s="40" t="n">
        <v>12239407</v>
      </c>
      <c r="G1444" s="41" t="n">
        <v>2</v>
      </c>
      <c r="H1444" s="145" t="s">
        <v>33</v>
      </c>
      <c r="I1444" s="40"/>
      <c r="J1444" s="40" t="n">
        <v>25</v>
      </c>
      <c r="K1444" s="145" t="n">
        <v>0</v>
      </c>
      <c r="L1444" s="139" t="n">
        <v>85</v>
      </c>
      <c r="M1444" s="145" t="n">
        <f aca="false">+G1444*0.095</f>
        <v>0.19</v>
      </c>
      <c r="N1444" s="145" t="n">
        <f aca="false">+L1444-M1444</f>
        <v>84.81</v>
      </c>
      <c r="O1444" s="149" t="n">
        <v>1</v>
      </c>
      <c r="P1444" s="145" t="n">
        <f aca="false">+N1444*O1444</f>
        <v>84.81</v>
      </c>
      <c r="Q1444" s="149" t="n">
        <v>17</v>
      </c>
      <c r="R1444" s="149" t="n">
        <f aca="false">+P1444*Q1444</f>
        <v>1441.77</v>
      </c>
      <c r="S1444" s="145"/>
      <c r="T1444" s="145"/>
      <c r="U1444" s="6" t="n">
        <f aca="false">P1444*6</f>
        <v>508.86</v>
      </c>
      <c r="V1444" s="6" t="n">
        <f aca="false">+R1444+S1444+T1444+U1444</f>
        <v>1950.63</v>
      </c>
      <c r="W1444" s="20" t="n">
        <f aca="false">V1444-T1444</f>
        <v>1950.63</v>
      </c>
      <c r="X1444" s="43" t="n">
        <f aca="false">V1444-S1444-T1444</f>
        <v>1950.63</v>
      </c>
      <c r="Y1444" s="20" t="s">
        <v>1009</v>
      </c>
      <c r="Z1444" s="2" t="s">
        <v>49</v>
      </c>
      <c r="AA1444" s="20" t="s">
        <v>20</v>
      </c>
      <c r="AC1444" s="20"/>
    </row>
    <row r="1445" customFormat="false" ht="15.75" hidden="false" customHeight="true" outlineLevel="0" collapsed="false">
      <c r="A1445" s="20" t="s">
        <v>29</v>
      </c>
      <c r="B1445" s="143" t="s">
        <v>197</v>
      </c>
      <c r="C1445" s="20" t="s">
        <v>1030</v>
      </c>
      <c r="D1445" s="20" t="s">
        <v>282</v>
      </c>
      <c r="E1445" s="20" t="n">
        <v>5789801</v>
      </c>
      <c r="F1445" s="20" t="n">
        <v>11956052</v>
      </c>
      <c r="G1445" s="20" t="n">
        <v>2</v>
      </c>
      <c r="H1445" s="145" t="s">
        <v>33</v>
      </c>
      <c r="I1445" s="20"/>
      <c r="J1445" s="20" t="n">
        <v>25</v>
      </c>
      <c r="K1445" s="145" t="n">
        <v>0</v>
      </c>
      <c r="L1445" s="20" t="n">
        <v>100</v>
      </c>
      <c r="M1445" s="20" t="n">
        <v>0.19</v>
      </c>
      <c r="N1445" s="20" t="n">
        <v>99.81</v>
      </c>
      <c r="O1445" s="20" t="n">
        <v>1</v>
      </c>
      <c r="P1445" s="20" t="n">
        <v>99.81</v>
      </c>
      <c r="Q1445" s="20" t="n">
        <v>16</v>
      </c>
      <c r="R1445" s="20" t="n">
        <v>1596.96</v>
      </c>
      <c r="S1445" s="20" t="n">
        <v>199.62</v>
      </c>
      <c r="T1445" s="20" t="n">
        <v>299.43</v>
      </c>
      <c r="V1445" s="20" t="n">
        <v>2096.01</v>
      </c>
      <c r="W1445" s="20" t="n">
        <f aca="false">V1445-T1445</f>
        <v>1796.58</v>
      </c>
      <c r="X1445" s="43" t="n">
        <f aca="false">V1445-S1445-T1445</f>
        <v>1596.96</v>
      </c>
      <c r="Y1445" s="20" t="s">
        <v>282</v>
      </c>
      <c r="Z1445" s="20" t="s">
        <v>35</v>
      </c>
      <c r="AA1445" s="20" t="s">
        <v>18</v>
      </c>
      <c r="AD1445" s="20"/>
    </row>
    <row r="1446" customFormat="false" ht="15.75" hidden="false" customHeight="true" outlineLevel="0" collapsed="false">
      <c r="A1446" s="20" t="s">
        <v>29</v>
      </c>
      <c r="B1446" s="143" t="s">
        <v>198</v>
      </c>
      <c r="C1446" s="20" t="s">
        <v>1030</v>
      </c>
      <c r="D1446" s="20" t="s">
        <v>282</v>
      </c>
      <c r="E1446" s="20" t="n">
        <v>5789807</v>
      </c>
      <c r="F1446" s="20" t="n">
        <v>11956058</v>
      </c>
      <c r="G1446" s="20" t="n">
        <v>2</v>
      </c>
      <c r="H1446" s="145" t="s">
        <v>33</v>
      </c>
      <c r="I1446" s="20"/>
      <c r="J1446" s="20" t="n">
        <v>25</v>
      </c>
      <c r="K1446" s="145" t="n">
        <v>0</v>
      </c>
      <c r="L1446" s="20" t="n">
        <v>100</v>
      </c>
      <c r="M1446" s="20" t="n">
        <v>0.19</v>
      </c>
      <c r="N1446" s="20" t="n">
        <v>99.81</v>
      </c>
      <c r="O1446" s="20" t="n">
        <v>1</v>
      </c>
      <c r="P1446" s="20" t="n">
        <v>99.81</v>
      </c>
      <c r="Q1446" s="20" t="n">
        <v>16</v>
      </c>
      <c r="R1446" s="20" t="n">
        <v>1596.96</v>
      </c>
      <c r="S1446" s="20" t="n">
        <v>199.62</v>
      </c>
      <c r="T1446" s="20" t="n">
        <v>299.43</v>
      </c>
      <c r="V1446" s="20" t="n">
        <v>2096.01</v>
      </c>
      <c r="W1446" s="20" t="n">
        <f aca="false">V1446-T1446</f>
        <v>1796.58</v>
      </c>
      <c r="X1446" s="43" t="n">
        <f aca="false">V1446-S1446-T1446</f>
        <v>1596.96</v>
      </c>
      <c r="Y1446" s="20" t="s">
        <v>282</v>
      </c>
      <c r="Z1446" s="20" t="s">
        <v>35</v>
      </c>
      <c r="AA1446" s="20" t="s">
        <v>18</v>
      </c>
      <c r="AD1446" s="20"/>
    </row>
    <row r="1447" customFormat="false" ht="15.75" hidden="false" customHeight="true" outlineLevel="0" collapsed="false">
      <c r="A1447" s="20" t="s">
        <v>45</v>
      </c>
      <c r="B1447" s="143" t="s">
        <v>245</v>
      </c>
      <c r="C1447" s="20" t="s">
        <v>1026</v>
      </c>
      <c r="D1447" s="20" t="s">
        <v>1008</v>
      </c>
      <c r="E1447" s="20" t="n">
        <v>5092840</v>
      </c>
      <c r="F1447" s="20" t="n">
        <v>12239408</v>
      </c>
      <c r="G1447" s="20" t="n">
        <v>2</v>
      </c>
      <c r="H1447" s="145" t="s">
        <v>33</v>
      </c>
      <c r="I1447" s="20"/>
      <c r="J1447" s="20" t="n">
        <v>25</v>
      </c>
      <c r="K1447" s="145" t="n">
        <v>0</v>
      </c>
      <c r="L1447" s="20" t="n">
        <v>111</v>
      </c>
      <c r="M1447" s="145" t="n">
        <f aca="false">+G1447*0.095</f>
        <v>0.19</v>
      </c>
      <c r="N1447" s="145" t="n">
        <f aca="false">+L1447-M1447</f>
        <v>110.81</v>
      </c>
      <c r="O1447" s="149" t="n">
        <v>1</v>
      </c>
      <c r="P1447" s="145" t="n">
        <f aca="false">+N1447*O1447</f>
        <v>110.81</v>
      </c>
      <c r="Q1447" s="149" t="n">
        <v>17</v>
      </c>
      <c r="R1447" s="149" t="n">
        <f aca="false">+P1447*Q1447</f>
        <v>1883.77</v>
      </c>
      <c r="S1447" s="145"/>
      <c r="T1447" s="145"/>
      <c r="U1447" s="6" t="n">
        <f aca="false">P1447*6</f>
        <v>664.86</v>
      </c>
      <c r="V1447" s="6" t="n">
        <f aca="false">+R1447+S1447+T1447+U1447</f>
        <v>2548.63</v>
      </c>
      <c r="W1447" s="20" t="n">
        <f aca="false">V1447-T1447</f>
        <v>2548.63</v>
      </c>
      <c r="X1447" s="43" t="n">
        <f aca="false">V1447-S1447-T1447</f>
        <v>2548.63</v>
      </c>
      <c r="Y1447" s="20" t="s">
        <v>1009</v>
      </c>
      <c r="Z1447" s="2" t="s">
        <v>49</v>
      </c>
      <c r="AA1447" s="20" t="s">
        <v>20</v>
      </c>
      <c r="AD1447" s="20"/>
    </row>
    <row r="1448" customFormat="false" ht="15.75" hidden="true" customHeight="true" outlineLevel="0" collapsed="false">
      <c r="A1448" s="20" t="s">
        <v>45</v>
      </c>
      <c r="B1448" s="143" t="s">
        <v>245</v>
      </c>
      <c r="C1448" s="20" t="s">
        <v>1031</v>
      </c>
      <c r="D1448" s="20" t="s">
        <v>1008</v>
      </c>
      <c r="E1448" s="20" t="n">
        <v>5092841</v>
      </c>
      <c r="F1448" s="20" t="n">
        <v>12239409</v>
      </c>
      <c r="G1448" s="20" t="n">
        <v>3</v>
      </c>
      <c r="H1448" s="145" t="s">
        <v>122</v>
      </c>
      <c r="I1448" s="20"/>
      <c r="J1448" s="20" t="n">
        <v>14</v>
      </c>
      <c r="K1448" s="145" t="n">
        <v>0</v>
      </c>
      <c r="L1448" s="20" t="n">
        <v>143</v>
      </c>
      <c r="M1448" s="145" t="n">
        <f aca="false">+G1448*0.095</f>
        <v>0.285</v>
      </c>
      <c r="N1448" s="145" t="n">
        <f aca="false">+L1448-M1448</f>
        <v>142.715</v>
      </c>
      <c r="O1448" s="149" t="n">
        <v>1</v>
      </c>
      <c r="P1448" s="145" t="n">
        <f aca="false">+N1448*O1448</f>
        <v>142.715</v>
      </c>
      <c r="Q1448" s="149" t="n">
        <v>23</v>
      </c>
      <c r="R1448" s="149" t="n">
        <f aca="false">+P1448*Q1448</f>
        <v>3282.445</v>
      </c>
      <c r="S1448" s="145"/>
      <c r="T1448" s="145"/>
      <c r="U1448" s="6" t="n">
        <f aca="false">P1448*4</f>
        <v>570.86</v>
      </c>
      <c r="V1448" s="6" t="n">
        <f aca="false">+R1448+S1448+T1448+U1448</f>
        <v>3853.305</v>
      </c>
      <c r="W1448" s="20" t="n">
        <f aca="false">V1448-T1448</f>
        <v>3853.305</v>
      </c>
      <c r="X1448" s="43" t="n">
        <f aca="false">V1448-S1448-T1448</f>
        <v>3853.305</v>
      </c>
      <c r="Y1448" s="20" t="s">
        <v>1009</v>
      </c>
      <c r="Z1448" s="2" t="s">
        <v>49</v>
      </c>
      <c r="AA1448" s="20" t="s">
        <v>20</v>
      </c>
      <c r="AD1448" s="20"/>
    </row>
    <row r="1449" customFormat="false" ht="15.75" hidden="true" customHeight="true" outlineLevel="0" collapsed="false">
      <c r="A1449" s="20" t="s">
        <v>45</v>
      </c>
      <c r="B1449" s="143" t="s">
        <v>250</v>
      </c>
      <c r="C1449" s="20" t="s">
        <v>1027</v>
      </c>
      <c r="D1449" s="20" t="s">
        <v>1008</v>
      </c>
      <c r="E1449" s="20" t="n">
        <v>5092842</v>
      </c>
      <c r="F1449" s="20" t="n">
        <v>12239410</v>
      </c>
      <c r="G1449" s="20" t="n">
        <v>25</v>
      </c>
      <c r="H1449" s="145" t="s">
        <v>122</v>
      </c>
      <c r="I1449" s="20"/>
      <c r="J1449" s="20" t="n">
        <v>14</v>
      </c>
      <c r="K1449" s="145" t="n">
        <v>0</v>
      </c>
      <c r="L1449" s="20" t="n">
        <v>1166</v>
      </c>
      <c r="M1449" s="145" t="n">
        <f aca="false">+G1449*0.095</f>
        <v>2.375</v>
      </c>
      <c r="N1449" s="145" t="n">
        <f aca="false">+L1449-M1449</f>
        <v>1163.625</v>
      </c>
      <c r="O1449" s="149" t="n">
        <v>1</v>
      </c>
      <c r="P1449" s="145" t="n">
        <f aca="false">+N1449*O1449</f>
        <v>1163.625</v>
      </c>
      <c r="Q1449" s="149" t="n">
        <v>23</v>
      </c>
      <c r="R1449" s="149" t="n">
        <f aca="false">+P1449*Q1449</f>
        <v>26763.375</v>
      </c>
      <c r="S1449" s="145"/>
      <c r="T1449" s="145"/>
      <c r="U1449" s="6" t="n">
        <f aca="false">P1449*5</f>
        <v>5818.125</v>
      </c>
      <c r="V1449" s="6" t="n">
        <f aca="false">+R1449+S1449+T1449+U1449</f>
        <v>32581.5</v>
      </c>
      <c r="W1449" s="20" t="n">
        <f aca="false">V1449-T1449</f>
        <v>32581.5</v>
      </c>
      <c r="X1449" s="43" t="n">
        <f aca="false">V1449-S1449-T1449</f>
        <v>32581.5</v>
      </c>
      <c r="Y1449" s="20" t="s">
        <v>1009</v>
      </c>
      <c r="Z1449" s="2" t="s">
        <v>49</v>
      </c>
      <c r="AA1449" s="20" t="s">
        <v>20</v>
      </c>
      <c r="AD1449" s="20"/>
    </row>
    <row r="1450" customFormat="false" ht="15.75" hidden="true" customHeight="true" outlineLevel="0" collapsed="false">
      <c r="A1450" s="20" t="s">
        <v>45</v>
      </c>
      <c r="B1450" s="143" t="s">
        <v>250</v>
      </c>
      <c r="C1450" s="20" t="s">
        <v>1032</v>
      </c>
      <c r="D1450" s="20" t="s">
        <v>1008</v>
      </c>
      <c r="E1450" s="20" t="n">
        <v>5092843</v>
      </c>
      <c r="F1450" s="20" t="n">
        <v>12239411</v>
      </c>
      <c r="G1450" s="20" t="n">
        <v>2</v>
      </c>
      <c r="H1450" s="145" t="s">
        <v>122</v>
      </c>
      <c r="I1450" s="20"/>
      <c r="J1450" s="20" t="n">
        <v>14</v>
      </c>
      <c r="K1450" s="145" t="n">
        <v>0</v>
      </c>
      <c r="L1450" s="20" t="n">
        <v>98</v>
      </c>
      <c r="M1450" s="145" t="n">
        <f aca="false">+G1450*0.095</f>
        <v>0.19</v>
      </c>
      <c r="N1450" s="145" t="n">
        <f aca="false">+L1450-M1450</f>
        <v>97.81</v>
      </c>
      <c r="O1450" s="149" t="n">
        <v>1</v>
      </c>
      <c r="P1450" s="145" t="n">
        <f aca="false">+N1450*O1450</f>
        <v>97.81</v>
      </c>
      <c r="Q1450" s="149" t="n">
        <v>23</v>
      </c>
      <c r="R1450" s="149" t="n">
        <f aca="false">+P1450*Q1450</f>
        <v>2249.63</v>
      </c>
      <c r="S1450" s="145"/>
      <c r="T1450" s="145"/>
      <c r="U1450" s="6" t="n">
        <f aca="false">P1450*5</f>
        <v>489.05</v>
      </c>
      <c r="V1450" s="6" t="n">
        <f aca="false">+R1450+S1450+T1450+U1450</f>
        <v>2738.68</v>
      </c>
      <c r="W1450" s="20" t="n">
        <f aca="false">V1450-T1450</f>
        <v>2738.68</v>
      </c>
      <c r="X1450" s="43" t="n">
        <f aca="false">V1450-S1450-T1450</f>
        <v>2738.68</v>
      </c>
      <c r="Y1450" s="20" t="s">
        <v>1009</v>
      </c>
      <c r="Z1450" s="2" t="s">
        <v>49</v>
      </c>
      <c r="AA1450" s="20" t="s">
        <v>20</v>
      </c>
      <c r="AD1450" s="20"/>
    </row>
    <row r="1451" customFormat="false" ht="15.75" hidden="true" customHeight="true" outlineLevel="0" collapsed="false">
      <c r="A1451" s="20" t="s">
        <v>45</v>
      </c>
      <c r="B1451" s="143" t="s">
        <v>250</v>
      </c>
      <c r="C1451" s="20" t="s">
        <v>1033</v>
      </c>
      <c r="D1451" s="20" t="s">
        <v>1008</v>
      </c>
      <c r="E1451" s="20" t="n">
        <v>5092844</v>
      </c>
      <c r="F1451" s="20" t="n">
        <v>12239412</v>
      </c>
      <c r="G1451" s="20" t="n">
        <v>34</v>
      </c>
      <c r="H1451" s="145" t="s">
        <v>122</v>
      </c>
      <c r="I1451" s="20"/>
      <c r="J1451" s="20" t="n">
        <v>14</v>
      </c>
      <c r="K1451" s="145" t="n">
        <v>0</v>
      </c>
      <c r="L1451" s="20" t="n">
        <v>1669</v>
      </c>
      <c r="M1451" s="145" t="n">
        <f aca="false">+G1451*0.095</f>
        <v>3.23</v>
      </c>
      <c r="N1451" s="145" t="n">
        <f aca="false">+L1451-M1451</f>
        <v>1665.77</v>
      </c>
      <c r="O1451" s="149" t="n">
        <v>1</v>
      </c>
      <c r="P1451" s="145" t="n">
        <f aca="false">+N1451*O1451</f>
        <v>1665.77</v>
      </c>
      <c r="Q1451" s="149" t="n">
        <v>23</v>
      </c>
      <c r="R1451" s="149" t="n">
        <f aca="false">+P1451*Q1451</f>
        <v>38312.71</v>
      </c>
      <c r="S1451" s="145"/>
      <c r="T1451" s="145"/>
      <c r="U1451" s="6" t="n">
        <f aca="false">P1451*5</f>
        <v>8328.85</v>
      </c>
      <c r="V1451" s="6" t="n">
        <f aca="false">+R1451+S1451+T1451+U1451</f>
        <v>46641.56</v>
      </c>
      <c r="W1451" s="20" t="n">
        <f aca="false">V1451-T1451</f>
        <v>46641.56</v>
      </c>
      <c r="X1451" s="43" t="n">
        <f aca="false">V1451-S1451-T1451</f>
        <v>46641.56</v>
      </c>
      <c r="Y1451" s="20" t="s">
        <v>1009</v>
      </c>
      <c r="Z1451" s="2" t="s">
        <v>49</v>
      </c>
      <c r="AA1451" s="20" t="s">
        <v>20</v>
      </c>
      <c r="AD1451" s="20"/>
    </row>
    <row r="1452" customFormat="false" ht="15.75" hidden="true" customHeight="true" outlineLevel="0" collapsed="false">
      <c r="A1452" s="20" t="s">
        <v>45</v>
      </c>
      <c r="B1452" s="143" t="s">
        <v>250</v>
      </c>
      <c r="C1452" s="20" t="s">
        <v>1034</v>
      </c>
      <c r="D1452" s="20" t="s">
        <v>1008</v>
      </c>
      <c r="E1452" s="20" t="n">
        <v>5092845</v>
      </c>
      <c r="F1452" s="20" t="n">
        <v>12239413</v>
      </c>
      <c r="G1452" s="20" t="n">
        <v>23</v>
      </c>
      <c r="H1452" s="145" t="s">
        <v>122</v>
      </c>
      <c r="I1452" s="20"/>
      <c r="J1452" s="20" t="n">
        <v>14</v>
      </c>
      <c r="K1452" s="145" t="n">
        <v>0</v>
      </c>
      <c r="L1452" s="20" t="n">
        <v>1141</v>
      </c>
      <c r="M1452" s="145" t="n">
        <f aca="false">+G1452*0.095</f>
        <v>2.185</v>
      </c>
      <c r="N1452" s="145" t="n">
        <f aca="false">+L1452-M1452</f>
        <v>1138.815</v>
      </c>
      <c r="O1452" s="149" t="n">
        <v>1</v>
      </c>
      <c r="P1452" s="145" t="n">
        <f aca="false">+N1452*O1452</f>
        <v>1138.815</v>
      </c>
      <c r="Q1452" s="149" t="n">
        <v>23</v>
      </c>
      <c r="R1452" s="149" t="n">
        <f aca="false">+P1452*Q1452</f>
        <v>26192.745</v>
      </c>
      <c r="S1452" s="145"/>
      <c r="T1452" s="145"/>
      <c r="U1452" s="6" t="n">
        <f aca="false">P1452*5</f>
        <v>5694.075</v>
      </c>
      <c r="V1452" s="6" t="n">
        <f aca="false">+R1452+S1452+T1452+U1452</f>
        <v>31886.82</v>
      </c>
      <c r="W1452" s="20" t="n">
        <f aca="false">V1452-T1452</f>
        <v>31886.82</v>
      </c>
      <c r="X1452" s="43" t="n">
        <f aca="false">V1452-S1452-T1452</f>
        <v>31886.82</v>
      </c>
      <c r="Y1452" s="20" t="s">
        <v>1009</v>
      </c>
      <c r="Z1452" s="2" t="s">
        <v>49</v>
      </c>
      <c r="AA1452" s="20" t="s">
        <v>20</v>
      </c>
      <c r="AD1452" s="20"/>
    </row>
    <row r="1453" customFormat="false" ht="15.75" hidden="true" customHeight="true" outlineLevel="0" collapsed="false">
      <c r="A1453" s="20" t="s">
        <v>29</v>
      </c>
      <c r="B1453" s="143" t="s">
        <v>246</v>
      </c>
      <c r="C1453" s="20" t="s">
        <v>1012</v>
      </c>
      <c r="D1453" s="20" t="s">
        <v>328</v>
      </c>
      <c r="E1453" s="20" t="n">
        <v>5789453</v>
      </c>
      <c r="F1453" s="20" t="n">
        <v>11956417</v>
      </c>
      <c r="G1453" s="20" t="n">
        <v>80</v>
      </c>
      <c r="H1453" s="145" t="s">
        <v>122</v>
      </c>
      <c r="I1453" s="20"/>
      <c r="J1453" s="20" t="n">
        <v>14</v>
      </c>
      <c r="K1453" s="145" t="n">
        <v>92</v>
      </c>
      <c r="L1453" s="20" t="n">
        <v>3699</v>
      </c>
      <c r="M1453" s="145" t="n">
        <f aca="false">+G1453*0.095</f>
        <v>7.6</v>
      </c>
      <c r="N1453" s="145" t="n">
        <f aca="false">+L1453-M1453</f>
        <v>3691.4</v>
      </c>
      <c r="O1453" s="149" t="n">
        <v>1</v>
      </c>
      <c r="P1453" s="145" t="n">
        <f aca="false">+N1453*O1453</f>
        <v>3691.4</v>
      </c>
      <c r="Q1453" s="149" t="n">
        <v>23</v>
      </c>
      <c r="R1453" s="149" t="n">
        <f aca="false">+P1453*Q1453</f>
        <v>84902.2</v>
      </c>
      <c r="S1453" s="145"/>
      <c r="T1453" s="145"/>
      <c r="U1453" s="6" t="n">
        <f aca="false">P1453*3</f>
        <v>11074.2</v>
      </c>
      <c r="V1453" s="6" t="n">
        <f aca="false">+R1453+S1453+T1453+U1453</f>
        <v>95976.4</v>
      </c>
      <c r="W1453" s="20" t="n">
        <f aca="false">V1453-T1453</f>
        <v>95976.4</v>
      </c>
      <c r="X1453" s="43" t="n">
        <f aca="false">V1453-S1453-T1453</f>
        <v>95976.4</v>
      </c>
      <c r="Y1453" s="20" t="s">
        <v>328</v>
      </c>
      <c r="Z1453" s="20" t="s">
        <v>35</v>
      </c>
      <c r="AA1453" s="20" t="s">
        <v>20</v>
      </c>
      <c r="AD1453" s="20"/>
    </row>
    <row r="1454" customFormat="false" ht="15.75" hidden="false" customHeight="true" outlineLevel="0" collapsed="false">
      <c r="A1454" s="20" t="s">
        <v>29</v>
      </c>
      <c r="B1454" s="143" t="s">
        <v>247</v>
      </c>
      <c r="C1454" s="20" t="s">
        <v>1020</v>
      </c>
      <c r="D1454" s="20" t="s">
        <v>328</v>
      </c>
      <c r="E1454" s="20" t="n">
        <v>5789454</v>
      </c>
      <c r="F1454" s="20" t="n">
        <v>11956419</v>
      </c>
      <c r="G1454" s="20" t="n">
        <v>29</v>
      </c>
      <c r="H1454" s="145" t="s">
        <v>33</v>
      </c>
      <c r="I1454" s="20"/>
      <c r="J1454" s="20" t="n">
        <v>25</v>
      </c>
      <c r="K1454" s="145" t="n">
        <v>94</v>
      </c>
      <c r="L1454" s="20" t="n">
        <v>1237</v>
      </c>
      <c r="M1454" s="145" t="n">
        <f aca="false">+G1454*0.095</f>
        <v>2.755</v>
      </c>
      <c r="N1454" s="145" t="n">
        <f aca="false">+L1454-M1454</f>
        <v>1234.245</v>
      </c>
      <c r="O1454" s="149" t="n">
        <v>1</v>
      </c>
      <c r="P1454" s="145" t="n">
        <f aca="false">+N1454*O1454</f>
        <v>1234.245</v>
      </c>
      <c r="Q1454" s="149" t="n">
        <v>17</v>
      </c>
      <c r="R1454" s="149" t="n">
        <f aca="false">+P1454*Q1454</f>
        <v>20982.165</v>
      </c>
      <c r="S1454" s="145"/>
      <c r="T1454" s="145"/>
      <c r="U1454" s="6" t="n">
        <f aca="false">P1454*6</f>
        <v>7405.47</v>
      </c>
      <c r="V1454" s="6" t="n">
        <f aca="false">+R1454+S1454+T1454+U1454</f>
        <v>28387.635</v>
      </c>
      <c r="W1454" s="20" t="n">
        <f aca="false">V1454-T1454</f>
        <v>28387.635</v>
      </c>
      <c r="X1454" s="43" t="n">
        <f aca="false">V1454-S1454-T1454</f>
        <v>28387.635</v>
      </c>
      <c r="Y1454" s="20" t="s">
        <v>328</v>
      </c>
      <c r="Z1454" s="20" t="s">
        <v>35</v>
      </c>
      <c r="AA1454" s="20" t="s">
        <v>20</v>
      </c>
      <c r="AD1454" s="20"/>
    </row>
    <row r="1455" customFormat="false" ht="15.75" hidden="true" customHeight="true" outlineLevel="0" collapsed="false">
      <c r="A1455" s="20" t="s">
        <v>29</v>
      </c>
      <c r="B1455" s="143" t="s">
        <v>248</v>
      </c>
      <c r="C1455" s="20" t="s">
        <v>1020</v>
      </c>
      <c r="D1455" s="20" t="s">
        <v>328</v>
      </c>
      <c r="E1455" s="20" t="n">
        <v>5789455</v>
      </c>
      <c r="F1455" s="20" t="n">
        <v>11956428</v>
      </c>
      <c r="G1455" s="20" t="n">
        <v>35</v>
      </c>
      <c r="H1455" s="145" t="s">
        <v>122</v>
      </c>
      <c r="I1455" s="20"/>
      <c r="J1455" s="20" t="n">
        <v>14</v>
      </c>
      <c r="K1455" s="145" t="n">
        <v>91</v>
      </c>
      <c r="L1455" s="20" t="n">
        <v>1589</v>
      </c>
      <c r="M1455" s="145" t="n">
        <f aca="false">+G1455*0.095</f>
        <v>3.325</v>
      </c>
      <c r="N1455" s="145" t="n">
        <f aca="false">+L1455-M1455</f>
        <v>1585.675</v>
      </c>
      <c r="O1455" s="149" t="n">
        <v>1</v>
      </c>
      <c r="P1455" s="145" t="n">
        <f aca="false">+N1455*O1455</f>
        <v>1585.675</v>
      </c>
      <c r="Q1455" s="149" t="n">
        <v>23</v>
      </c>
      <c r="R1455" s="149" t="n">
        <f aca="false">+P1455*Q1455</f>
        <v>36470.525</v>
      </c>
      <c r="S1455" s="145"/>
      <c r="T1455" s="145"/>
      <c r="U1455" s="6" t="n">
        <f aca="false">P1455*5</f>
        <v>7928.375</v>
      </c>
      <c r="V1455" s="6" t="n">
        <f aca="false">+R1455+S1455+T1455+U1455</f>
        <v>44398.9</v>
      </c>
      <c r="W1455" s="20" t="n">
        <f aca="false">V1455-T1455</f>
        <v>44398.9</v>
      </c>
      <c r="X1455" s="43" t="n">
        <f aca="false">V1455-S1455-T1455</f>
        <v>44398.9</v>
      </c>
      <c r="Y1455" s="20" t="s">
        <v>328</v>
      </c>
      <c r="Z1455" s="20" t="s">
        <v>35</v>
      </c>
      <c r="AA1455" s="20" t="s">
        <v>20</v>
      </c>
      <c r="AD1455" s="20"/>
    </row>
    <row r="1456" customFormat="false" ht="15.75" hidden="true" customHeight="true" outlineLevel="0" collapsed="false">
      <c r="A1456" s="20" t="s">
        <v>29</v>
      </c>
      <c r="B1456" s="143" t="s">
        <v>248</v>
      </c>
      <c r="C1456" s="20" t="s">
        <v>1035</v>
      </c>
      <c r="D1456" s="20" t="s">
        <v>328</v>
      </c>
      <c r="E1456" s="20" t="n">
        <v>5789456</v>
      </c>
      <c r="F1456" s="20" t="n">
        <v>11956429</v>
      </c>
      <c r="G1456" s="20" t="n">
        <v>140</v>
      </c>
      <c r="H1456" s="145" t="s">
        <v>122</v>
      </c>
      <c r="I1456" s="20"/>
      <c r="J1456" s="20" t="n">
        <v>14</v>
      </c>
      <c r="K1456" s="145" t="n">
        <v>93</v>
      </c>
      <c r="L1456" s="20" t="n">
        <v>7840</v>
      </c>
      <c r="M1456" s="145" t="n">
        <f aca="false">+G1456*0.095</f>
        <v>13.3</v>
      </c>
      <c r="N1456" s="145" t="n">
        <f aca="false">+L1456-M1456</f>
        <v>7826.7</v>
      </c>
      <c r="O1456" s="149" t="n">
        <v>1</v>
      </c>
      <c r="P1456" s="145" t="n">
        <f aca="false">+N1456*O1456</f>
        <v>7826.7</v>
      </c>
      <c r="Q1456" s="149" t="n">
        <v>23</v>
      </c>
      <c r="R1456" s="149" t="n">
        <f aca="false">+P1456*Q1456</f>
        <v>180014.1</v>
      </c>
      <c r="S1456" s="145"/>
      <c r="T1456" s="145"/>
      <c r="U1456" s="6" t="n">
        <f aca="false">P1456*5</f>
        <v>39133.5</v>
      </c>
      <c r="V1456" s="6" t="n">
        <f aca="false">+R1456+S1456+T1456+U1456</f>
        <v>219147.6</v>
      </c>
      <c r="W1456" s="20" t="n">
        <f aca="false">V1456-T1456</f>
        <v>219147.6</v>
      </c>
      <c r="X1456" s="43" t="n">
        <f aca="false">V1456-S1456-T1456</f>
        <v>219147.6</v>
      </c>
      <c r="Y1456" s="20" t="s">
        <v>328</v>
      </c>
      <c r="Z1456" s="20" t="s">
        <v>35</v>
      </c>
      <c r="AA1456" s="20" t="s">
        <v>20</v>
      </c>
      <c r="AD1456" s="20"/>
    </row>
    <row r="1457" customFormat="false" ht="15.75" hidden="true" customHeight="true" outlineLevel="0" collapsed="false">
      <c r="A1457" s="20" t="s">
        <v>29</v>
      </c>
      <c r="B1457" s="143" t="s">
        <v>249</v>
      </c>
      <c r="C1457" s="20" t="s">
        <v>1036</v>
      </c>
      <c r="D1457" s="20" t="s">
        <v>314</v>
      </c>
      <c r="E1457" s="20" t="n">
        <v>5789457</v>
      </c>
      <c r="F1457" s="20" t="n">
        <v>8742039</v>
      </c>
      <c r="G1457" s="20" t="n">
        <v>19</v>
      </c>
      <c r="H1457" s="145" t="s">
        <v>122</v>
      </c>
      <c r="I1457" s="20"/>
      <c r="J1457" s="20" t="n">
        <v>14</v>
      </c>
      <c r="K1457" s="145" t="n">
        <v>92</v>
      </c>
      <c r="L1457" s="20" t="n">
        <v>947</v>
      </c>
      <c r="M1457" s="145" t="n">
        <f aca="false">+G1457*0.095</f>
        <v>1.805</v>
      </c>
      <c r="N1457" s="145" t="n">
        <f aca="false">+L1457-M1457</f>
        <v>945.195</v>
      </c>
      <c r="O1457" s="149" t="n">
        <v>1</v>
      </c>
      <c r="P1457" s="145" t="n">
        <f aca="false">+N1457*O1457</f>
        <v>945.195</v>
      </c>
      <c r="Q1457" s="149" t="n">
        <v>23</v>
      </c>
      <c r="R1457" s="149" t="n">
        <f aca="false">+P1457*Q1457</f>
        <v>21739.485</v>
      </c>
      <c r="S1457" s="145"/>
      <c r="T1457" s="145" t="n">
        <f aca="false">P1457*2</f>
        <v>1890.39</v>
      </c>
      <c r="U1457" s="6" t="n">
        <f aca="false">P1457*4</f>
        <v>3780.78</v>
      </c>
      <c r="V1457" s="6" t="n">
        <f aca="false">+R1457+S1457+T1457+U1457</f>
        <v>27410.655</v>
      </c>
      <c r="W1457" s="20" t="n">
        <f aca="false">V1457-T1457</f>
        <v>25520.265</v>
      </c>
      <c r="X1457" s="43" t="n">
        <f aca="false">V1457-S1457-T1457</f>
        <v>25520.265</v>
      </c>
      <c r="Y1457" s="20" t="s">
        <v>314</v>
      </c>
      <c r="Z1457" s="20" t="s">
        <v>35</v>
      </c>
      <c r="AA1457" s="20" t="s">
        <v>20</v>
      </c>
      <c r="AD1457" s="20"/>
    </row>
    <row r="1458" customFormat="false" ht="15.75" hidden="true" customHeight="true" outlineLevel="0" collapsed="false">
      <c r="A1458" s="20" t="s">
        <v>29</v>
      </c>
      <c r="B1458" s="143" t="s">
        <v>249</v>
      </c>
      <c r="C1458" s="20" t="s">
        <v>1037</v>
      </c>
      <c r="D1458" s="20" t="s">
        <v>314</v>
      </c>
      <c r="E1458" s="20" t="n">
        <v>5789458</v>
      </c>
      <c r="F1458" s="20" t="n">
        <v>8742040</v>
      </c>
      <c r="G1458" s="20" t="n">
        <v>5</v>
      </c>
      <c r="H1458" s="145" t="s">
        <v>122</v>
      </c>
      <c r="I1458" s="20"/>
      <c r="J1458" s="20" t="n">
        <v>14</v>
      </c>
      <c r="K1458" s="145" t="n">
        <v>92</v>
      </c>
      <c r="L1458" s="20" t="n">
        <v>251</v>
      </c>
      <c r="M1458" s="145" t="n">
        <f aca="false">+G1458*0.095</f>
        <v>0.475</v>
      </c>
      <c r="N1458" s="145" t="n">
        <f aca="false">+L1458-M1458</f>
        <v>250.525</v>
      </c>
      <c r="O1458" s="149" t="n">
        <v>1</v>
      </c>
      <c r="P1458" s="145" t="n">
        <f aca="false">+N1458*O1458</f>
        <v>250.525</v>
      </c>
      <c r="Q1458" s="149" t="n">
        <v>23</v>
      </c>
      <c r="R1458" s="149" t="n">
        <f aca="false">+P1458*Q1458</f>
        <v>5762.075</v>
      </c>
      <c r="S1458" s="145"/>
      <c r="T1458" s="145" t="n">
        <f aca="false">P1458*2</f>
        <v>501.05</v>
      </c>
      <c r="U1458" s="6" t="n">
        <f aca="false">P1458*4</f>
        <v>1002.1</v>
      </c>
      <c r="V1458" s="6" t="n">
        <f aca="false">+R1458+S1458+T1458+U1458</f>
        <v>7265.225</v>
      </c>
      <c r="W1458" s="20" t="n">
        <f aca="false">V1458-T1458</f>
        <v>6764.175</v>
      </c>
      <c r="X1458" s="43" t="n">
        <f aca="false">V1458-S1458-T1458</f>
        <v>6764.175</v>
      </c>
      <c r="Y1458" s="20" t="s">
        <v>314</v>
      </c>
      <c r="Z1458" s="20" t="s">
        <v>35</v>
      </c>
      <c r="AA1458" s="20" t="s">
        <v>20</v>
      </c>
      <c r="AD1458" s="20"/>
    </row>
    <row r="1459" customFormat="false" ht="15.75" hidden="true" customHeight="true" outlineLevel="0" collapsed="false">
      <c r="A1459" s="20" t="s">
        <v>29</v>
      </c>
      <c r="B1459" s="143" t="s">
        <v>249</v>
      </c>
      <c r="C1459" s="20" t="s">
        <v>1038</v>
      </c>
      <c r="D1459" s="20" t="s">
        <v>314</v>
      </c>
      <c r="E1459" s="20" t="n">
        <v>5789459</v>
      </c>
      <c r="F1459" s="20" t="n">
        <v>8742041</v>
      </c>
      <c r="G1459" s="20" t="n">
        <v>19</v>
      </c>
      <c r="H1459" s="145" t="s">
        <v>122</v>
      </c>
      <c r="I1459" s="20"/>
      <c r="J1459" s="20" t="n">
        <v>14</v>
      </c>
      <c r="K1459" s="145" t="n">
        <v>92</v>
      </c>
      <c r="L1459" s="20" t="n">
        <v>920</v>
      </c>
      <c r="M1459" s="145" t="n">
        <f aca="false">+G1459*0.095</f>
        <v>1.805</v>
      </c>
      <c r="N1459" s="145" t="n">
        <f aca="false">+L1459-M1459</f>
        <v>918.195</v>
      </c>
      <c r="O1459" s="149" t="n">
        <v>1</v>
      </c>
      <c r="P1459" s="145" t="n">
        <f aca="false">+N1459*O1459</f>
        <v>918.195</v>
      </c>
      <c r="Q1459" s="149" t="n">
        <v>23</v>
      </c>
      <c r="R1459" s="149" t="n">
        <f aca="false">+P1459*Q1459</f>
        <v>21118.485</v>
      </c>
      <c r="S1459" s="145"/>
      <c r="T1459" s="145" t="n">
        <f aca="false">P1459*2</f>
        <v>1836.39</v>
      </c>
      <c r="U1459" s="6" t="n">
        <f aca="false">P1459*4</f>
        <v>3672.78</v>
      </c>
      <c r="V1459" s="6" t="n">
        <f aca="false">+R1459+S1459+T1459+U1459</f>
        <v>26627.655</v>
      </c>
      <c r="W1459" s="20" t="n">
        <f aca="false">V1459-T1459</f>
        <v>24791.265</v>
      </c>
      <c r="X1459" s="43" t="n">
        <f aca="false">V1459-S1459-T1459</f>
        <v>24791.265</v>
      </c>
      <c r="Y1459" s="20" t="s">
        <v>314</v>
      </c>
      <c r="Z1459" s="20" t="s">
        <v>35</v>
      </c>
      <c r="AA1459" s="20" t="s">
        <v>20</v>
      </c>
      <c r="AD1459" s="20"/>
    </row>
    <row r="1460" customFormat="false" ht="15.75" hidden="true" customHeight="true" outlineLevel="0" collapsed="false">
      <c r="A1460" s="20" t="s">
        <v>29</v>
      </c>
      <c r="B1460" s="143" t="s">
        <v>249</v>
      </c>
      <c r="C1460" s="20" t="s">
        <v>1039</v>
      </c>
      <c r="D1460" s="20" t="s">
        <v>314</v>
      </c>
      <c r="E1460" s="20" t="n">
        <v>5789460</v>
      </c>
      <c r="F1460" s="20" t="n">
        <v>8742042</v>
      </c>
      <c r="G1460" s="20" t="n">
        <v>9</v>
      </c>
      <c r="H1460" s="145" t="s">
        <v>122</v>
      </c>
      <c r="I1460" s="20"/>
      <c r="J1460" s="20" t="n">
        <v>14</v>
      </c>
      <c r="K1460" s="145" t="n">
        <v>92</v>
      </c>
      <c r="L1460" s="20" t="n">
        <v>414</v>
      </c>
      <c r="M1460" s="145" t="n">
        <f aca="false">+G1460*0.095</f>
        <v>0.855</v>
      </c>
      <c r="N1460" s="145" t="n">
        <f aca="false">+L1460-M1460</f>
        <v>413.145</v>
      </c>
      <c r="O1460" s="149" t="n">
        <v>1</v>
      </c>
      <c r="P1460" s="145" t="n">
        <f aca="false">+N1460*O1460</f>
        <v>413.145</v>
      </c>
      <c r="Q1460" s="149" t="n">
        <v>23</v>
      </c>
      <c r="R1460" s="149" t="n">
        <f aca="false">+P1460*Q1460</f>
        <v>9502.335</v>
      </c>
      <c r="S1460" s="145"/>
      <c r="T1460" s="145" t="n">
        <f aca="false">P1460*2</f>
        <v>826.29</v>
      </c>
      <c r="U1460" s="6" t="n">
        <f aca="false">P1460*4</f>
        <v>1652.58</v>
      </c>
      <c r="V1460" s="6" t="n">
        <f aca="false">+R1460+S1460+T1460+U1460</f>
        <v>11981.205</v>
      </c>
      <c r="W1460" s="20" t="n">
        <f aca="false">V1460-T1460</f>
        <v>11154.915</v>
      </c>
      <c r="X1460" s="43" t="n">
        <f aca="false">V1460-S1460-T1460</f>
        <v>11154.915</v>
      </c>
      <c r="Y1460" s="20" t="s">
        <v>314</v>
      </c>
      <c r="Z1460" s="20" t="s">
        <v>35</v>
      </c>
      <c r="AA1460" s="20" t="s">
        <v>20</v>
      </c>
      <c r="AD1460" s="20"/>
    </row>
    <row r="1461" customFormat="false" ht="15.75" hidden="true" customHeight="true" outlineLevel="0" collapsed="false">
      <c r="A1461" s="20" t="s">
        <v>29</v>
      </c>
      <c r="B1461" s="143" t="s">
        <v>250</v>
      </c>
      <c r="C1461" s="20" t="s">
        <v>1040</v>
      </c>
      <c r="D1461" s="20" t="s">
        <v>314</v>
      </c>
      <c r="E1461" s="20" t="n">
        <v>5789461</v>
      </c>
      <c r="F1461" s="20" t="n">
        <v>8742043</v>
      </c>
      <c r="G1461" s="20" t="n">
        <v>15</v>
      </c>
      <c r="H1461" s="145" t="s">
        <v>122</v>
      </c>
      <c r="I1461" s="20"/>
      <c r="J1461" s="20" t="n">
        <v>14</v>
      </c>
      <c r="K1461" s="145" t="n">
        <v>93</v>
      </c>
      <c r="L1461" s="20" t="n">
        <v>640</v>
      </c>
      <c r="M1461" s="145" t="n">
        <f aca="false">+G1461*0.095</f>
        <v>1.425</v>
      </c>
      <c r="N1461" s="145" t="n">
        <f aca="false">+L1461-M1461</f>
        <v>638.575</v>
      </c>
      <c r="O1461" s="149" t="n">
        <v>1</v>
      </c>
      <c r="P1461" s="145" t="n">
        <f aca="false">+N1461*O1461</f>
        <v>638.575</v>
      </c>
      <c r="Q1461" s="149" t="n">
        <v>23</v>
      </c>
      <c r="R1461" s="149" t="n">
        <f aca="false">+P1461*Q1461</f>
        <v>14687.225</v>
      </c>
      <c r="S1461" s="145"/>
      <c r="T1461" s="145" t="n">
        <f aca="false">P1461*2</f>
        <v>1277.15</v>
      </c>
      <c r="U1461" s="6" t="n">
        <f aca="false">P1461*4</f>
        <v>2554.3</v>
      </c>
      <c r="V1461" s="6" t="n">
        <f aca="false">+R1461+S1461+T1461+U1461</f>
        <v>18518.675</v>
      </c>
      <c r="W1461" s="20" t="n">
        <f aca="false">V1461-T1461</f>
        <v>17241.525</v>
      </c>
      <c r="X1461" s="43" t="n">
        <f aca="false">V1461-S1461-T1461</f>
        <v>17241.525</v>
      </c>
      <c r="Y1461" s="20" t="s">
        <v>314</v>
      </c>
      <c r="Z1461" s="20" t="s">
        <v>35</v>
      </c>
      <c r="AA1461" s="20" t="s">
        <v>20</v>
      </c>
      <c r="AD1461" s="20"/>
    </row>
    <row r="1462" customFormat="false" ht="15.75" hidden="true" customHeight="true" outlineLevel="0" collapsed="false">
      <c r="A1462" s="20" t="s">
        <v>29</v>
      </c>
      <c r="B1462" s="143" t="s">
        <v>250</v>
      </c>
      <c r="C1462" s="20" t="s">
        <v>1041</v>
      </c>
      <c r="D1462" s="20" t="s">
        <v>314</v>
      </c>
      <c r="E1462" s="20" t="n">
        <v>5789462</v>
      </c>
      <c r="F1462" s="20" t="n">
        <v>8742044</v>
      </c>
      <c r="G1462" s="20" t="n">
        <v>12</v>
      </c>
      <c r="H1462" s="145" t="s">
        <v>122</v>
      </c>
      <c r="I1462" s="20"/>
      <c r="J1462" s="20" t="n">
        <v>14</v>
      </c>
      <c r="K1462" s="145" t="n">
        <v>93</v>
      </c>
      <c r="L1462" s="20" t="n">
        <v>561</v>
      </c>
      <c r="M1462" s="145" t="n">
        <f aca="false">+G1462*0.095</f>
        <v>1.14</v>
      </c>
      <c r="N1462" s="145" t="n">
        <f aca="false">+L1462-M1462</f>
        <v>559.86</v>
      </c>
      <c r="O1462" s="149" t="n">
        <v>1</v>
      </c>
      <c r="P1462" s="145" t="n">
        <f aca="false">+N1462*O1462</f>
        <v>559.86</v>
      </c>
      <c r="Q1462" s="149" t="n">
        <v>23</v>
      </c>
      <c r="R1462" s="149" t="n">
        <f aca="false">+P1462*Q1462</f>
        <v>12876.78</v>
      </c>
      <c r="S1462" s="145"/>
      <c r="T1462" s="145" t="n">
        <f aca="false">P1462*2</f>
        <v>1119.72</v>
      </c>
      <c r="U1462" s="6" t="n">
        <f aca="false">P1462*4</f>
        <v>2239.44</v>
      </c>
      <c r="V1462" s="6" t="n">
        <f aca="false">+R1462+S1462+T1462+U1462</f>
        <v>16235.94</v>
      </c>
      <c r="W1462" s="20" t="n">
        <f aca="false">V1462-T1462</f>
        <v>15116.22</v>
      </c>
      <c r="X1462" s="43" t="n">
        <f aca="false">V1462-S1462-T1462</f>
        <v>15116.22</v>
      </c>
      <c r="Y1462" s="20" t="s">
        <v>314</v>
      </c>
      <c r="Z1462" s="20" t="s">
        <v>35</v>
      </c>
      <c r="AA1462" s="20" t="s">
        <v>20</v>
      </c>
      <c r="AD1462" s="20"/>
    </row>
    <row r="1463" customFormat="false" ht="15.75" hidden="true" customHeight="true" outlineLevel="0" collapsed="false">
      <c r="A1463" s="20" t="s">
        <v>29</v>
      </c>
      <c r="B1463" s="143" t="s">
        <v>250</v>
      </c>
      <c r="C1463" s="20" t="s">
        <v>1042</v>
      </c>
      <c r="D1463" s="20" t="s">
        <v>328</v>
      </c>
      <c r="E1463" s="20" t="n">
        <v>5789463</v>
      </c>
      <c r="F1463" s="20" t="n">
        <v>11956430</v>
      </c>
      <c r="G1463" s="20" t="n">
        <v>49</v>
      </c>
      <c r="H1463" s="145" t="s">
        <v>122</v>
      </c>
      <c r="I1463" s="20"/>
      <c r="J1463" s="20" t="n">
        <v>14</v>
      </c>
      <c r="K1463" s="145" t="n">
        <v>93</v>
      </c>
      <c r="L1463" s="20" t="n">
        <v>2471</v>
      </c>
      <c r="M1463" s="145" t="n">
        <f aca="false">+G1463*0.095</f>
        <v>4.655</v>
      </c>
      <c r="N1463" s="145" t="n">
        <f aca="false">+L1463-M1463</f>
        <v>2466.345</v>
      </c>
      <c r="O1463" s="149" t="n">
        <v>1</v>
      </c>
      <c r="P1463" s="145" t="n">
        <f aca="false">+N1463*O1463</f>
        <v>2466.345</v>
      </c>
      <c r="Q1463" s="149" t="n">
        <v>23</v>
      </c>
      <c r="R1463" s="149" t="n">
        <f aca="false">+P1463*Q1463</f>
        <v>56725.935</v>
      </c>
      <c r="S1463" s="145"/>
      <c r="T1463" s="145"/>
      <c r="U1463" s="6" t="n">
        <f aca="false">P1463*5</f>
        <v>12331.725</v>
      </c>
      <c r="V1463" s="6" t="n">
        <f aca="false">+R1463+S1463+T1463+U1463</f>
        <v>69057.66</v>
      </c>
      <c r="W1463" s="20" t="n">
        <f aca="false">V1463-T1463</f>
        <v>69057.66</v>
      </c>
      <c r="X1463" s="43" t="n">
        <f aca="false">V1463-S1463-T1463</f>
        <v>69057.66</v>
      </c>
      <c r="Y1463" s="20" t="s">
        <v>328</v>
      </c>
      <c r="Z1463" s="20" t="s">
        <v>35</v>
      </c>
      <c r="AA1463" s="20" t="s">
        <v>20</v>
      </c>
      <c r="AD1463" s="20"/>
    </row>
    <row r="1464" customFormat="false" ht="15.75" hidden="false" customHeight="true" outlineLevel="0" collapsed="false">
      <c r="A1464" s="20" t="s">
        <v>731</v>
      </c>
      <c r="B1464" s="143" t="s">
        <v>243</v>
      </c>
      <c r="C1464" s="20" t="s">
        <v>1043</v>
      </c>
      <c r="D1464" s="20" t="s">
        <v>171</v>
      </c>
      <c r="E1464" s="20" t="n">
        <v>5786200</v>
      </c>
      <c r="F1464" s="20" t="n">
        <v>12314941</v>
      </c>
      <c r="G1464" s="20" t="n">
        <v>65</v>
      </c>
      <c r="H1464" s="145" t="s">
        <v>33</v>
      </c>
      <c r="I1464" s="20"/>
      <c r="J1464" s="20" t="n">
        <v>28</v>
      </c>
      <c r="K1464" s="145" t="n">
        <v>0</v>
      </c>
      <c r="L1464" s="20" t="n">
        <v>2795</v>
      </c>
      <c r="M1464" s="145" t="n">
        <f aca="false">+G1464*0.095</f>
        <v>6.175</v>
      </c>
      <c r="N1464" s="145" t="n">
        <f aca="false">+L1464-M1464</f>
        <v>2788.825</v>
      </c>
      <c r="O1464" s="149" t="n">
        <v>0.96</v>
      </c>
      <c r="P1464" s="145" t="n">
        <f aca="false">+N1464*O1464</f>
        <v>2677.272</v>
      </c>
      <c r="Q1464" s="149" t="n">
        <v>17</v>
      </c>
      <c r="R1464" s="149" t="n">
        <f aca="false">+P1464*Q1464</f>
        <v>45513.624</v>
      </c>
      <c r="S1464" s="145"/>
      <c r="T1464" s="145"/>
      <c r="U1464" s="6" t="n">
        <f aca="false">P1464*6</f>
        <v>16063.632</v>
      </c>
      <c r="V1464" s="6" t="n">
        <f aca="false">+R1464+S1464+T1464+U1464</f>
        <v>61577.256</v>
      </c>
      <c r="W1464" s="20" t="n">
        <f aca="false">V1464-T1464</f>
        <v>61577.256</v>
      </c>
      <c r="X1464" s="43" t="n">
        <f aca="false">V1464-S1464-T1464</f>
        <v>61577.256</v>
      </c>
      <c r="Y1464" s="20" t="s">
        <v>171</v>
      </c>
      <c r="Z1464" s="20" t="s">
        <v>171</v>
      </c>
      <c r="AA1464" s="20" t="s">
        <v>20</v>
      </c>
      <c r="AD1464" s="20"/>
    </row>
    <row r="1465" customFormat="false" ht="15.75" hidden="false" customHeight="true" outlineLevel="0" collapsed="false">
      <c r="A1465" s="20" t="s">
        <v>731</v>
      </c>
      <c r="B1465" s="143" t="s">
        <v>244</v>
      </c>
      <c r="C1465" s="20" t="s">
        <v>1044</v>
      </c>
      <c r="D1465" s="20" t="s">
        <v>171</v>
      </c>
      <c r="E1465" s="20" t="n">
        <v>5786201</v>
      </c>
      <c r="F1465" s="20" t="n">
        <v>12314949</v>
      </c>
      <c r="G1465" s="20" t="n">
        <v>36</v>
      </c>
      <c r="H1465" s="145" t="s">
        <v>33</v>
      </c>
      <c r="I1465" s="20"/>
      <c r="J1465" s="20" t="n">
        <v>25</v>
      </c>
      <c r="K1465" s="145" t="n">
        <v>0</v>
      </c>
      <c r="L1465" s="20" t="n">
        <v>1724</v>
      </c>
      <c r="M1465" s="145" t="n">
        <f aca="false">+G1465*0.095</f>
        <v>3.42</v>
      </c>
      <c r="N1465" s="145" t="n">
        <f aca="false">+L1465-M1465</f>
        <v>1720.58</v>
      </c>
      <c r="O1465" s="149" t="n">
        <v>1</v>
      </c>
      <c r="P1465" s="145" t="n">
        <f aca="false">+N1465*O1465</f>
        <v>1720.58</v>
      </c>
      <c r="Q1465" s="149" t="n">
        <v>17</v>
      </c>
      <c r="R1465" s="149" t="n">
        <f aca="false">+P1465*Q1465</f>
        <v>29249.86</v>
      </c>
      <c r="S1465" s="145"/>
      <c r="T1465" s="145"/>
      <c r="U1465" s="6" t="n">
        <f aca="false">P1465*6</f>
        <v>10323.48</v>
      </c>
      <c r="V1465" s="6" t="n">
        <f aca="false">+R1465+S1465+T1465+U1465</f>
        <v>39573.34</v>
      </c>
      <c r="W1465" s="20" t="n">
        <f aca="false">V1465-T1465</f>
        <v>39573.34</v>
      </c>
      <c r="X1465" s="43" t="n">
        <f aca="false">V1465-S1465-T1465</f>
        <v>39573.34</v>
      </c>
      <c r="Y1465" s="20" t="s">
        <v>171</v>
      </c>
      <c r="Z1465" s="20" t="s">
        <v>171</v>
      </c>
      <c r="AA1465" s="20" t="s">
        <v>20</v>
      </c>
      <c r="AD1465" s="20"/>
    </row>
    <row r="1466" customFormat="false" ht="15.75" hidden="false" customHeight="true" outlineLevel="0" collapsed="false">
      <c r="A1466" s="20" t="s">
        <v>731</v>
      </c>
      <c r="B1466" s="143" t="s">
        <v>244</v>
      </c>
      <c r="C1466" s="20" t="s">
        <v>1045</v>
      </c>
      <c r="D1466" s="20" t="s">
        <v>171</v>
      </c>
      <c r="E1466" s="20" t="n">
        <v>5786202</v>
      </c>
      <c r="F1466" s="20" t="n">
        <v>12314950</v>
      </c>
      <c r="G1466" s="20" t="n">
        <v>66</v>
      </c>
      <c r="H1466" s="145" t="s">
        <v>33</v>
      </c>
      <c r="I1466" s="20"/>
      <c r="J1466" s="20" t="n">
        <v>27</v>
      </c>
      <c r="K1466" s="145" t="n">
        <v>0</v>
      </c>
      <c r="L1466" s="20" t="n">
        <v>3187</v>
      </c>
      <c r="M1466" s="145" t="n">
        <f aca="false">+G1466*0.095</f>
        <v>6.27</v>
      </c>
      <c r="N1466" s="145" t="n">
        <f aca="false">+L1466-M1466</f>
        <v>3180.73</v>
      </c>
      <c r="O1466" s="149" t="n">
        <v>0.973</v>
      </c>
      <c r="P1466" s="145" t="n">
        <f aca="false">+N1466*O1466</f>
        <v>3094.85029</v>
      </c>
      <c r="Q1466" s="149" t="n">
        <v>17</v>
      </c>
      <c r="R1466" s="149" t="n">
        <f aca="false">+P1466*Q1466</f>
        <v>52612.45493</v>
      </c>
      <c r="S1466" s="145"/>
      <c r="T1466" s="145" t="n">
        <f aca="false">P1466*3</f>
        <v>9284.55087</v>
      </c>
      <c r="U1466" s="6" t="n">
        <f aca="false">P1466*3</f>
        <v>9284.55087</v>
      </c>
      <c r="V1466" s="6" t="n">
        <f aca="false">+R1466+S1466+T1466+U1466</f>
        <v>71181.55667</v>
      </c>
      <c r="W1466" s="20" t="n">
        <f aca="false">V1466-T1466</f>
        <v>61897.0058</v>
      </c>
      <c r="X1466" s="43" t="n">
        <f aca="false">V1466-S1466-T1466</f>
        <v>61897.0058</v>
      </c>
      <c r="Y1466" s="20" t="s">
        <v>171</v>
      </c>
      <c r="Z1466" s="20" t="s">
        <v>171</v>
      </c>
      <c r="AA1466" s="20" t="s">
        <v>20</v>
      </c>
      <c r="AD1466" s="20"/>
    </row>
    <row r="1467" customFormat="false" ht="15.75" hidden="false" customHeight="true" outlineLevel="0" collapsed="false">
      <c r="A1467" s="20" t="s">
        <v>731</v>
      </c>
      <c r="B1467" s="143" t="s">
        <v>244</v>
      </c>
      <c r="C1467" s="20" t="s">
        <v>1046</v>
      </c>
      <c r="D1467" s="20" t="s">
        <v>171</v>
      </c>
      <c r="E1467" s="20" t="n">
        <v>5786203</v>
      </c>
      <c r="F1467" s="20" t="n">
        <v>12315001</v>
      </c>
      <c r="G1467" s="20" t="n">
        <v>20</v>
      </c>
      <c r="H1467" s="145" t="s">
        <v>33</v>
      </c>
      <c r="I1467" s="20"/>
      <c r="J1467" s="20" t="n">
        <v>25</v>
      </c>
      <c r="K1467" s="145" t="n">
        <v>0</v>
      </c>
      <c r="L1467" s="20" t="n">
        <v>940</v>
      </c>
      <c r="M1467" s="145" t="n">
        <f aca="false">+G1467*0.095</f>
        <v>1.9</v>
      </c>
      <c r="N1467" s="145" t="n">
        <f aca="false">+L1467-M1467</f>
        <v>938.1</v>
      </c>
      <c r="O1467" s="149" t="n">
        <v>1</v>
      </c>
      <c r="P1467" s="145" t="n">
        <f aca="false">+N1467*O1467</f>
        <v>938.1</v>
      </c>
      <c r="Q1467" s="149" t="n">
        <v>17</v>
      </c>
      <c r="R1467" s="149" t="n">
        <f aca="false">+P1467*Q1467</f>
        <v>15947.7</v>
      </c>
      <c r="S1467" s="145"/>
      <c r="T1467" s="145" t="n">
        <f aca="false">P1467*3</f>
        <v>2814.3</v>
      </c>
      <c r="U1467" s="6" t="n">
        <f aca="false">P1467*3</f>
        <v>2814.3</v>
      </c>
      <c r="V1467" s="6" t="n">
        <f aca="false">+R1467+S1467+T1467+U1467</f>
        <v>21576.3</v>
      </c>
      <c r="W1467" s="20" t="n">
        <f aca="false">V1467-T1467</f>
        <v>18762</v>
      </c>
      <c r="X1467" s="43" t="n">
        <f aca="false">V1467-S1467-T1467</f>
        <v>18762</v>
      </c>
      <c r="Y1467" s="20" t="s">
        <v>171</v>
      </c>
      <c r="Z1467" s="20" t="s">
        <v>171</v>
      </c>
      <c r="AA1467" s="20" t="s">
        <v>20</v>
      </c>
      <c r="AD1467" s="20"/>
    </row>
    <row r="1468" customFormat="false" ht="15.75" hidden="false" customHeight="true" outlineLevel="0" collapsed="false">
      <c r="A1468" s="20" t="s">
        <v>731</v>
      </c>
      <c r="B1468" s="143" t="s">
        <v>244</v>
      </c>
      <c r="C1468" s="20" t="s">
        <v>1047</v>
      </c>
      <c r="D1468" s="20" t="s">
        <v>171</v>
      </c>
      <c r="E1468" s="20" t="n">
        <v>5786204</v>
      </c>
      <c r="F1468" s="20" t="n">
        <v>12315002</v>
      </c>
      <c r="G1468" s="20" t="n">
        <v>25</v>
      </c>
      <c r="H1468" s="145" t="s">
        <v>33</v>
      </c>
      <c r="I1468" s="20"/>
      <c r="J1468" s="20" t="n">
        <v>27</v>
      </c>
      <c r="K1468" s="145" t="n">
        <v>0</v>
      </c>
      <c r="L1468" s="20" t="n">
        <v>1230</v>
      </c>
      <c r="M1468" s="145" t="n">
        <f aca="false">+G1468*0.095</f>
        <v>2.375</v>
      </c>
      <c r="N1468" s="145" t="n">
        <f aca="false">+L1468-M1468</f>
        <v>1227.625</v>
      </c>
      <c r="O1468" s="149" t="n">
        <v>0.973</v>
      </c>
      <c r="P1468" s="145" t="n">
        <f aca="false">+N1468*O1468</f>
        <v>1194.479125</v>
      </c>
      <c r="Q1468" s="149" t="n">
        <v>17</v>
      </c>
      <c r="R1468" s="149" t="n">
        <f aca="false">+P1468*Q1468</f>
        <v>20306.145125</v>
      </c>
      <c r="S1468" s="145"/>
      <c r="T1468" s="145" t="n">
        <f aca="false">P1468*3</f>
        <v>3583.437375</v>
      </c>
      <c r="U1468" s="6" t="n">
        <f aca="false">P1468*3</f>
        <v>3583.437375</v>
      </c>
      <c r="V1468" s="6" t="n">
        <f aca="false">+R1468+S1468+T1468+U1468</f>
        <v>27473.019875</v>
      </c>
      <c r="W1468" s="20" t="n">
        <f aca="false">V1468-T1468</f>
        <v>23889.5825</v>
      </c>
      <c r="X1468" s="43" t="n">
        <f aca="false">V1468-S1468-T1468</f>
        <v>23889.5825</v>
      </c>
      <c r="Y1468" s="20" t="s">
        <v>171</v>
      </c>
      <c r="Z1468" s="20" t="s">
        <v>171</v>
      </c>
      <c r="AA1468" s="20" t="s">
        <v>20</v>
      </c>
      <c r="AD1468" s="20"/>
    </row>
    <row r="1469" customFormat="false" ht="15.75" hidden="false" customHeight="true" outlineLevel="0" collapsed="false">
      <c r="A1469" s="20" t="s">
        <v>731</v>
      </c>
      <c r="B1469" s="143" t="s">
        <v>244</v>
      </c>
      <c r="C1469" s="20" t="s">
        <v>1048</v>
      </c>
      <c r="D1469" s="20" t="s">
        <v>171</v>
      </c>
      <c r="E1469" s="20" t="n">
        <v>5786205</v>
      </c>
      <c r="F1469" s="20" t="n">
        <v>12315003</v>
      </c>
      <c r="G1469" s="20" t="n">
        <v>25</v>
      </c>
      <c r="H1469" s="145" t="s">
        <v>33</v>
      </c>
      <c r="I1469" s="20"/>
      <c r="J1469" s="20" t="n">
        <v>25</v>
      </c>
      <c r="K1469" s="145" t="n">
        <v>0</v>
      </c>
      <c r="L1469" s="20" t="n">
        <v>1193</v>
      </c>
      <c r="M1469" s="145" t="n">
        <f aca="false">+G1469*0.095</f>
        <v>2.375</v>
      </c>
      <c r="N1469" s="145" t="n">
        <f aca="false">+L1469-M1469</f>
        <v>1190.625</v>
      </c>
      <c r="O1469" s="149" t="n">
        <v>1</v>
      </c>
      <c r="P1469" s="145" t="n">
        <f aca="false">+N1469*O1469</f>
        <v>1190.625</v>
      </c>
      <c r="Q1469" s="149" t="n">
        <v>17</v>
      </c>
      <c r="R1469" s="149" t="n">
        <v>20240.62</v>
      </c>
      <c r="S1469" s="145"/>
      <c r="T1469" s="145" t="n">
        <v>3571.87</v>
      </c>
      <c r="U1469" s="6" t="n">
        <v>3571.87</v>
      </c>
      <c r="V1469" s="6" t="n">
        <f aca="false">+R1469+S1469+T1469+U1469</f>
        <v>27384.36</v>
      </c>
      <c r="W1469" s="20" t="n">
        <f aca="false">V1469-T1469</f>
        <v>23812.49</v>
      </c>
      <c r="X1469" s="43" t="n">
        <f aca="false">V1469-S1469-T1469</f>
        <v>23812.49</v>
      </c>
      <c r="Y1469" s="20" t="s">
        <v>171</v>
      </c>
      <c r="Z1469" s="20" t="s">
        <v>171</v>
      </c>
      <c r="AA1469" s="20" t="s">
        <v>20</v>
      </c>
      <c r="AD1469" s="20"/>
    </row>
    <row r="1470" customFormat="false" ht="15.75" hidden="false" customHeight="true" outlineLevel="0" collapsed="false">
      <c r="A1470" s="20" t="s">
        <v>731</v>
      </c>
      <c r="B1470" s="143" t="s">
        <v>244</v>
      </c>
      <c r="C1470" s="20" t="s">
        <v>1049</v>
      </c>
      <c r="D1470" s="20" t="s">
        <v>171</v>
      </c>
      <c r="E1470" s="20" t="n">
        <v>5786206</v>
      </c>
      <c r="F1470" s="20" t="n">
        <v>12315004</v>
      </c>
      <c r="G1470" s="20" t="n">
        <v>59</v>
      </c>
      <c r="H1470" s="145" t="s">
        <v>33</v>
      </c>
      <c r="I1470" s="20"/>
      <c r="J1470" s="20" t="n">
        <v>25</v>
      </c>
      <c r="K1470" s="145" t="n">
        <v>0</v>
      </c>
      <c r="L1470" s="20" t="n">
        <v>2876</v>
      </c>
      <c r="M1470" s="145" t="n">
        <f aca="false">+G1470*0.095</f>
        <v>5.605</v>
      </c>
      <c r="N1470" s="145" t="n">
        <f aca="false">+L1470-M1470</f>
        <v>2870.395</v>
      </c>
      <c r="O1470" s="149" t="n">
        <v>1</v>
      </c>
      <c r="P1470" s="145" t="n">
        <f aca="false">+N1470*O1470</f>
        <v>2870.395</v>
      </c>
      <c r="Q1470" s="149" t="n">
        <v>17</v>
      </c>
      <c r="R1470" s="149" t="n">
        <v>48796.71</v>
      </c>
      <c r="S1470" s="145"/>
      <c r="T1470" s="145" t="n">
        <v>8611.18</v>
      </c>
      <c r="U1470" s="6" t="n">
        <v>8611.18</v>
      </c>
      <c r="V1470" s="6" t="n">
        <f aca="false">+R1470+S1470+T1470+U1470</f>
        <v>66019.07</v>
      </c>
      <c r="W1470" s="20" t="n">
        <f aca="false">V1470-T1470</f>
        <v>57407.89</v>
      </c>
      <c r="X1470" s="43" t="n">
        <f aca="false">V1470-S1470-T1470</f>
        <v>57407.89</v>
      </c>
      <c r="Y1470" s="20" t="s">
        <v>171</v>
      </c>
      <c r="Z1470" s="20" t="s">
        <v>171</v>
      </c>
      <c r="AA1470" s="20" t="s">
        <v>20</v>
      </c>
      <c r="AD1470" s="20"/>
    </row>
    <row r="1471" customFormat="false" ht="15.75" hidden="false" customHeight="true" outlineLevel="0" collapsed="false">
      <c r="A1471" s="20" t="s">
        <v>731</v>
      </c>
      <c r="B1471" s="143" t="s">
        <v>244</v>
      </c>
      <c r="C1471" s="20" t="s">
        <v>1049</v>
      </c>
      <c r="D1471" s="20" t="s">
        <v>171</v>
      </c>
      <c r="E1471" s="20" t="n">
        <v>5786207</v>
      </c>
      <c r="F1471" s="20" t="n">
        <v>12315005</v>
      </c>
      <c r="G1471" s="20" t="n">
        <v>32</v>
      </c>
      <c r="H1471" s="145" t="s">
        <v>33</v>
      </c>
      <c r="I1471" s="20"/>
      <c r="J1471" s="20" t="n">
        <v>27</v>
      </c>
      <c r="K1471" s="145" t="n">
        <v>0</v>
      </c>
      <c r="L1471" s="20" t="n">
        <v>1570</v>
      </c>
      <c r="M1471" s="145" t="n">
        <f aca="false">+G1471*0.095</f>
        <v>3.04</v>
      </c>
      <c r="N1471" s="145" t="n">
        <f aca="false">+L1471-M1471</f>
        <v>1566.96</v>
      </c>
      <c r="O1471" s="149" t="n">
        <v>0.973</v>
      </c>
      <c r="P1471" s="145" t="n">
        <f aca="false">+N1471*O1471</f>
        <v>1524.65208</v>
      </c>
      <c r="Q1471" s="149" t="n">
        <v>17</v>
      </c>
      <c r="R1471" s="149" t="n">
        <v>25919.05</v>
      </c>
      <c r="S1471" s="145"/>
      <c r="T1471" s="145" t="n">
        <v>4573.95</v>
      </c>
      <c r="U1471" s="6" t="n">
        <v>4573.95</v>
      </c>
      <c r="V1471" s="6" t="n">
        <f aca="false">+R1471+S1471+T1471+U1471</f>
        <v>35066.95</v>
      </c>
      <c r="W1471" s="20" t="n">
        <f aca="false">V1471-T1471</f>
        <v>30493</v>
      </c>
      <c r="X1471" s="43" t="n">
        <f aca="false">V1471-S1471-T1471</f>
        <v>30493</v>
      </c>
      <c r="Y1471" s="20" t="s">
        <v>171</v>
      </c>
      <c r="Z1471" s="20" t="s">
        <v>171</v>
      </c>
      <c r="AA1471" s="20" t="s">
        <v>20</v>
      </c>
      <c r="AD1471" s="20"/>
    </row>
    <row r="1472" customFormat="false" ht="15.75" hidden="false" customHeight="true" outlineLevel="0" collapsed="false">
      <c r="A1472" s="20" t="s">
        <v>731</v>
      </c>
      <c r="B1472" s="143" t="s">
        <v>244</v>
      </c>
      <c r="C1472" s="20" t="s">
        <v>1050</v>
      </c>
      <c r="D1472" s="20" t="s">
        <v>171</v>
      </c>
      <c r="E1472" s="20" t="n">
        <v>5786208</v>
      </c>
      <c r="F1472" s="20" t="n">
        <v>12315006</v>
      </c>
      <c r="G1472" s="20" t="n">
        <v>15</v>
      </c>
      <c r="H1472" s="145" t="s">
        <v>33</v>
      </c>
      <c r="I1472" s="20"/>
      <c r="J1472" s="20" t="n">
        <v>27</v>
      </c>
      <c r="K1472" s="145" t="n">
        <v>0</v>
      </c>
      <c r="L1472" s="20" t="n">
        <v>734</v>
      </c>
      <c r="M1472" s="145" t="n">
        <f aca="false">+G1472*0.095</f>
        <v>1.425</v>
      </c>
      <c r="N1472" s="145" t="n">
        <f aca="false">+L1472-M1472</f>
        <v>732.575</v>
      </c>
      <c r="O1472" s="149" t="n">
        <v>0.973</v>
      </c>
      <c r="P1472" s="145" t="n">
        <f aca="false">+N1472*O1472</f>
        <v>712.795475</v>
      </c>
      <c r="Q1472" s="149" t="n">
        <v>17</v>
      </c>
      <c r="R1472" s="149" t="n">
        <v>12117.51</v>
      </c>
      <c r="S1472" s="145"/>
      <c r="T1472" s="145"/>
      <c r="U1472" s="6" t="n">
        <f aca="false">P1472*6</f>
        <v>4276.77285</v>
      </c>
      <c r="V1472" s="6" t="n">
        <f aca="false">+R1472+S1472+T1472+U1472</f>
        <v>16394.28285</v>
      </c>
      <c r="W1472" s="20" t="n">
        <f aca="false">V1472-T1472</f>
        <v>16394.28285</v>
      </c>
      <c r="X1472" s="43" t="n">
        <f aca="false">V1472-S1472-T1472</f>
        <v>16394.28285</v>
      </c>
      <c r="Y1472" s="20" t="s">
        <v>171</v>
      </c>
      <c r="Z1472" s="20" t="s">
        <v>171</v>
      </c>
      <c r="AA1472" s="20" t="s">
        <v>20</v>
      </c>
      <c r="AD1472" s="20"/>
    </row>
    <row r="1473" customFormat="false" ht="15.75" hidden="false" customHeight="true" outlineLevel="0" collapsed="false">
      <c r="A1473" s="20" t="s">
        <v>731</v>
      </c>
      <c r="B1473" s="143" t="s">
        <v>244</v>
      </c>
      <c r="C1473" s="20" t="s">
        <v>1051</v>
      </c>
      <c r="D1473" s="20" t="s">
        <v>171</v>
      </c>
      <c r="E1473" s="20" t="n">
        <v>5786209</v>
      </c>
      <c r="F1473" s="20" t="n">
        <v>12315007</v>
      </c>
      <c r="G1473" s="20" t="n">
        <v>13</v>
      </c>
      <c r="H1473" s="145" t="s">
        <v>33</v>
      </c>
      <c r="I1473" s="20"/>
      <c r="J1473" s="20" t="n">
        <v>25</v>
      </c>
      <c r="K1473" s="145" t="n">
        <v>0</v>
      </c>
      <c r="L1473" s="20" t="n">
        <v>607</v>
      </c>
      <c r="M1473" s="145" t="n">
        <f aca="false">+G1473*0.095</f>
        <v>1.235</v>
      </c>
      <c r="N1473" s="145" t="n">
        <f aca="false">+L1473-M1473</f>
        <v>605.765</v>
      </c>
      <c r="O1473" s="149" t="n">
        <v>1</v>
      </c>
      <c r="P1473" s="145" t="n">
        <f aca="false">+N1473*O1473</f>
        <v>605.765</v>
      </c>
      <c r="Q1473" s="149" t="n">
        <v>17</v>
      </c>
      <c r="R1473" s="149" t="n">
        <v>10298</v>
      </c>
      <c r="S1473" s="145"/>
      <c r="T1473" s="145" t="n">
        <v>1817.29</v>
      </c>
      <c r="U1473" s="6" t="n">
        <v>1817.29</v>
      </c>
      <c r="V1473" s="6" t="n">
        <f aca="false">+R1473+S1473+T1473+U1473</f>
        <v>13932.58</v>
      </c>
      <c r="W1473" s="20" t="n">
        <f aca="false">V1473-T1473</f>
        <v>12115.29</v>
      </c>
      <c r="X1473" s="43" t="n">
        <f aca="false">V1473-S1473-T1473</f>
        <v>12115.29</v>
      </c>
      <c r="Y1473" s="20" t="s">
        <v>171</v>
      </c>
      <c r="Z1473" s="20" t="s">
        <v>171</v>
      </c>
      <c r="AA1473" s="20" t="s">
        <v>20</v>
      </c>
      <c r="AD1473" s="20"/>
    </row>
    <row r="1474" customFormat="false" ht="15.75" hidden="false" customHeight="true" outlineLevel="0" collapsed="false">
      <c r="A1474" s="20" t="s">
        <v>731</v>
      </c>
      <c r="B1474" s="143" t="s">
        <v>244</v>
      </c>
      <c r="C1474" s="20" t="s">
        <v>1052</v>
      </c>
      <c r="D1474" s="20" t="s">
        <v>171</v>
      </c>
      <c r="E1474" s="20" t="n">
        <v>5786210</v>
      </c>
      <c r="F1474" s="20" t="n">
        <v>12315008</v>
      </c>
      <c r="G1474" s="20" t="n">
        <v>34</v>
      </c>
      <c r="H1474" s="145" t="s">
        <v>33</v>
      </c>
      <c r="I1474" s="20"/>
      <c r="J1474" s="20" t="n">
        <v>25</v>
      </c>
      <c r="K1474" s="145" t="n">
        <v>0</v>
      </c>
      <c r="L1474" s="20" t="n">
        <v>1611</v>
      </c>
      <c r="M1474" s="145" t="n">
        <f aca="false">+G1474*0.095</f>
        <v>3.23</v>
      </c>
      <c r="N1474" s="145" t="n">
        <f aca="false">+L1474-M1474</f>
        <v>1607.77</v>
      </c>
      <c r="O1474" s="149" t="n">
        <v>1</v>
      </c>
      <c r="P1474" s="145" t="n">
        <f aca="false">+N1474*O1474</f>
        <v>1607.77</v>
      </c>
      <c r="Q1474" s="149" t="n">
        <v>17</v>
      </c>
      <c r="R1474" s="149" t="n">
        <f aca="false">+P1474*Q1474</f>
        <v>27332.09</v>
      </c>
      <c r="S1474" s="145"/>
      <c r="T1474" s="145" t="n">
        <v>4823.31</v>
      </c>
      <c r="U1474" s="6" t="n">
        <v>4823.31</v>
      </c>
      <c r="V1474" s="6" t="n">
        <f aca="false">+R1474+S1474+T1474+U1474</f>
        <v>36978.71</v>
      </c>
      <c r="W1474" s="20" t="n">
        <f aca="false">V1474-T1474</f>
        <v>32155.4</v>
      </c>
      <c r="X1474" s="43" t="n">
        <f aca="false">V1474-S1474-T1474</f>
        <v>32155.4</v>
      </c>
      <c r="Y1474" s="20" t="s">
        <v>171</v>
      </c>
      <c r="Z1474" s="20" t="s">
        <v>171</v>
      </c>
      <c r="AA1474" s="20" t="s">
        <v>20</v>
      </c>
      <c r="AD1474" s="20"/>
    </row>
    <row r="1475" customFormat="false" ht="15.75" hidden="false" customHeight="true" outlineLevel="0" collapsed="false">
      <c r="A1475" s="20" t="s">
        <v>731</v>
      </c>
      <c r="B1475" s="143" t="s">
        <v>244</v>
      </c>
      <c r="C1475" s="20" t="s">
        <v>1053</v>
      </c>
      <c r="D1475" s="20" t="s">
        <v>171</v>
      </c>
      <c r="E1475" s="20" t="n">
        <v>5786211</v>
      </c>
      <c r="F1475" s="20" t="n">
        <v>12315009</v>
      </c>
      <c r="G1475" s="20" t="n">
        <v>61</v>
      </c>
      <c r="H1475" s="145" t="s">
        <v>33</v>
      </c>
      <c r="I1475" s="20"/>
      <c r="J1475" s="20" t="n">
        <v>25</v>
      </c>
      <c r="K1475" s="145" t="n">
        <v>0</v>
      </c>
      <c r="L1475" s="20" t="n">
        <v>2916</v>
      </c>
      <c r="M1475" s="145" t="n">
        <f aca="false">+G1475*0.095</f>
        <v>5.795</v>
      </c>
      <c r="N1475" s="145" t="n">
        <f aca="false">+L1475-M1475</f>
        <v>2910.205</v>
      </c>
      <c r="O1475" s="149" t="n">
        <v>1</v>
      </c>
      <c r="P1475" s="145" t="n">
        <f aca="false">+N1475*O1475</f>
        <v>2910.205</v>
      </c>
      <c r="Q1475" s="149" t="n">
        <v>17</v>
      </c>
      <c r="R1475" s="149" t="n">
        <f aca="false">+P1475*Q1475</f>
        <v>49473.485</v>
      </c>
      <c r="S1475" s="145"/>
      <c r="T1475" s="145" t="n">
        <v>8730.62</v>
      </c>
      <c r="U1475" s="6" t="n">
        <v>8730.62</v>
      </c>
      <c r="V1475" s="6" t="n">
        <f aca="false">+R1475+S1475+T1475+U1475</f>
        <v>66934.725</v>
      </c>
      <c r="W1475" s="20" t="n">
        <f aca="false">V1475-T1475</f>
        <v>58204.105</v>
      </c>
      <c r="X1475" s="43" t="n">
        <f aca="false">V1475-S1475-T1475</f>
        <v>58204.105</v>
      </c>
      <c r="Y1475" s="20" t="s">
        <v>171</v>
      </c>
      <c r="Z1475" s="20" t="s">
        <v>171</v>
      </c>
      <c r="AA1475" s="20" t="s">
        <v>20</v>
      </c>
      <c r="AD1475" s="20"/>
    </row>
    <row r="1476" customFormat="false" ht="15.75" hidden="false" customHeight="true" outlineLevel="0" collapsed="false">
      <c r="A1476" s="20" t="s">
        <v>731</v>
      </c>
      <c r="B1476" s="143" t="s">
        <v>244</v>
      </c>
      <c r="C1476" s="20" t="s">
        <v>1054</v>
      </c>
      <c r="D1476" s="20" t="s">
        <v>171</v>
      </c>
      <c r="E1476" s="20" t="n">
        <v>5786212</v>
      </c>
      <c r="F1476" s="20" t="n">
        <v>12315010</v>
      </c>
      <c r="G1476" s="20" t="n">
        <v>10</v>
      </c>
      <c r="H1476" s="145" t="s">
        <v>33</v>
      </c>
      <c r="I1476" s="20"/>
      <c r="J1476" s="20" t="n">
        <v>25</v>
      </c>
      <c r="K1476" s="145" t="n">
        <v>0</v>
      </c>
      <c r="L1476" s="20" t="n">
        <v>469</v>
      </c>
      <c r="M1476" s="145" t="n">
        <f aca="false">+G1476*0.095</f>
        <v>0.95</v>
      </c>
      <c r="N1476" s="145" t="n">
        <f aca="false">+L1476-M1476</f>
        <v>468.05</v>
      </c>
      <c r="O1476" s="149" t="n">
        <v>1</v>
      </c>
      <c r="P1476" s="145" t="n">
        <f aca="false">+N1476*O1476</f>
        <v>468.05</v>
      </c>
      <c r="Q1476" s="149" t="n">
        <v>17</v>
      </c>
      <c r="R1476" s="149" t="n">
        <f aca="false">+P1476*Q1476</f>
        <v>7956.85</v>
      </c>
      <c r="S1476" s="145"/>
      <c r="T1476" s="145" t="n">
        <v>1404.15</v>
      </c>
      <c r="U1476" s="6" t="n">
        <v>1404.15</v>
      </c>
      <c r="V1476" s="6" t="n">
        <f aca="false">+R1476+S1476+T1476+U1476</f>
        <v>10765.15</v>
      </c>
      <c r="W1476" s="20" t="n">
        <f aca="false">V1476-T1476</f>
        <v>9361</v>
      </c>
      <c r="X1476" s="43" t="n">
        <f aca="false">V1476-S1476-T1476</f>
        <v>9361</v>
      </c>
      <c r="Y1476" s="20" t="s">
        <v>171</v>
      </c>
      <c r="Z1476" s="20" t="s">
        <v>171</v>
      </c>
      <c r="AA1476" s="20" t="s">
        <v>20</v>
      </c>
      <c r="AD1476" s="20"/>
    </row>
    <row r="1477" customFormat="false" ht="15.75" hidden="false" customHeight="true" outlineLevel="0" collapsed="false">
      <c r="A1477" s="20" t="s">
        <v>731</v>
      </c>
      <c r="B1477" s="143" t="s">
        <v>244</v>
      </c>
      <c r="C1477" s="20" t="s">
        <v>1055</v>
      </c>
      <c r="D1477" s="20" t="s">
        <v>171</v>
      </c>
      <c r="E1477" s="20" t="n">
        <v>5786213</v>
      </c>
      <c r="F1477" s="20" t="n">
        <v>12315011</v>
      </c>
      <c r="G1477" s="20" t="n">
        <v>50</v>
      </c>
      <c r="H1477" s="145" t="s">
        <v>33</v>
      </c>
      <c r="I1477" s="20"/>
      <c r="J1477" s="20" t="n">
        <v>26</v>
      </c>
      <c r="K1477" s="145" t="n">
        <v>0</v>
      </c>
      <c r="L1477" s="20" t="n">
        <v>2403</v>
      </c>
      <c r="M1477" s="145" t="n">
        <f aca="false">+G1477*0.095</f>
        <v>4.75</v>
      </c>
      <c r="N1477" s="145" t="n">
        <f aca="false">+L1477-M1477</f>
        <v>2398.25</v>
      </c>
      <c r="O1477" s="149" t="n">
        <v>0.986</v>
      </c>
      <c r="P1477" s="145" t="n">
        <f aca="false">+N1477*O1477</f>
        <v>2364.6745</v>
      </c>
      <c r="Q1477" s="149" t="n">
        <v>17</v>
      </c>
      <c r="R1477" s="149" t="n">
        <v>40199.39</v>
      </c>
      <c r="S1477" s="145"/>
      <c r="T1477" s="145" t="n">
        <v>7094.01</v>
      </c>
      <c r="U1477" s="6" t="n">
        <v>7094.01</v>
      </c>
      <c r="V1477" s="6" t="n">
        <f aca="false">+R1477+S1477+T1477+U1477</f>
        <v>54387.41</v>
      </c>
      <c r="W1477" s="20" t="n">
        <f aca="false">V1477-T1477</f>
        <v>47293.4</v>
      </c>
      <c r="X1477" s="43" t="n">
        <f aca="false">V1477-S1477-T1477</f>
        <v>47293.4</v>
      </c>
      <c r="Y1477" s="20" t="s">
        <v>171</v>
      </c>
      <c r="Z1477" s="20" t="s">
        <v>171</v>
      </c>
      <c r="AA1477" s="20" t="s">
        <v>20</v>
      </c>
      <c r="AD1477" s="20"/>
    </row>
    <row r="1478" customFormat="false" ht="15.75" hidden="false" customHeight="true" outlineLevel="0" collapsed="false">
      <c r="A1478" s="20" t="s">
        <v>731</v>
      </c>
      <c r="B1478" s="143" t="s">
        <v>244</v>
      </c>
      <c r="C1478" s="20" t="s">
        <v>1056</v>
      </c>
      <c r="D1478" s="20" t="s">
        <v>171</v>
      </c>
      <c r="E1478" s="20" t="n">
        <v>5786214</v>
      </c>
      <c r="F1478" s="20" t="n">
        <v>12315012</v>
      </c>
      <c r="G1478" s="20" t="n">
        <v>5</v>
      </c>
      <c r="H1478" s="145" t="s">
        <v>33</v>
      </c>
      <c r="I1478" s="20"/>
      <c r="J1478" s="20" t="n">
        <v>25</v>
      </c>
      <c r="K1478" s="145" t="n">
        <v>0</v>
      </c>
      <c r="L1478" s="20" t="n">
        <v>239</v>
      </c>
      <c r="M1478" s="145" t="n">
        <f aca="false">+G1478*0.095</f>
        <v>0.475</v>
      </c>
      <c r="N1478" s="145" t="n">
        <f aca="false">+L1478-M1478</f>
        <v>238.525</v>
      </c>
      <c r="O1478" s="149" t="n">
        <v>1</v>
      </c>
      <c r="P1478" s="145" t="n">
        <f aca="false">+N1478*O1478</f>
        <v>238.525</v>
      </c>
      <c r="Q1478" s="149" t="n">
        <v>17</v>
      </c>
      <c r="R1478" s="149" t="n">
        <v>4054.92</v>
      </c>
      <c r="S1478" s="145"/>
      <c r="T1478" s="145" t="n">
        <v>715.57</v>
      </c>
      <c r="U1478" s="6" t="n">
        <v>715.57</v>
      </c>
      <c r="V1478" s="6" t="n">
        <f aca="false">+R1478+S1478+T1478+U1478</f>
        <v>5486.06</v>
      </c>
      <c r="W1478" s="20" t="n">
        <f aca="false">V1478-T1478</f>
        <v>4770.49</v>
      </c>
      <c r="X1478" s="43" t="n">
        <f aca="false">V1478-S1478-T1478</f>
        <v>4770.49</v>
      </c>
      <c r="Y1478" s="20" t="s">
        <v>171</v>
      </c>
      <c r="Z1478" s="20" t="s">
        <v>171</v>
      </c>
      <c r="AA1478" s="20" t="s">
        <v>20</v>
      </c>
      <c r="AD1478" s="20"/>
    </row>
    <row r="1479" customFormat="false" ht="15.75" hidden="false" customHeight="true" outlineLevel="0" collapsed="false">
      <c r="A1479" s="20" t="s">
        <v>731</v>
      </c>
      <c r="B1479" s="143" t="s">
        <v>244</v>
      </c>
      <c r="C1479" s="20" t="s">
        <v>1057</v>
      </c>
      <c r="D1479" s="20" t="s">
        <v>171</v>
      </c>
      <c r="E1479" s="20" t="n">
        <v>5786215</v>
      </c>
      <c r="F1479" s="20" t="n">
        <v>12315013</v>
      </c>
      <c r="G1479" s="20" t="n">
        <v>3</v>
      </c>
      <c r="H1479" s="145" t="s">
        <v>33</v>
      </c>
      <c r="I1479" s="20"/>
      <c r="J1479" s="20" t="n">
        <v>27</v>
      </c>
      <c r="K1479" s="145" t="n">
        <v>0</v>
      </c>
      <c r="L1479" s="20" t="n">
        <v>147</v>
      </c>
      <c r="M1479" s="145" t="n">
        <f aca="false">+G1479*0.095</f>
        <v>0.285</v>
      </c>
      <c r="N1479" s="145" t="n">
        <f aca="false">+L1479-M1479</f>
        <v>146.715</v>
      </c>
      <c r="O1479" s="149" t="n">
        <v>0.973</v>
      </c>
      <c r="P1479" s="145" t="n">
        <f aca="false">+N1479*O1479</f>
        <v>142.753695</v>
      </c>
      <c r="Q1479" s="149" t="n">
        <v>17</v>
      </c>
      <c r="R1479" s="149" t="n">
        <v>2426.8</v>
      </c>
      <c r="S1479" s="145"/>
      <c r="T1479" s="145" t="n">
        <v>428.25</v>
      </c>
      <c r="U1479" s="6" t="n">
        <v>428.25</v>
      </c>
      <c r="V1479" s="6" t="n">
        <f aca="false">+R1479+S1479+T1479+U1479</f>
        <v>3283.3</v>
      </c>
      <c r="W1479" s="20" t="n">
        <f aca="false">V1479-T1479</f>
        <v>2855.05</v>
      </c>
      <c r="X1479" s="43" t="n">
        <f aca="false">V1479-S1479-T1479</f>
        <v>2855.05</v>
      </c>
      <c r="Y1479" s="20" t="s">
        <v>171</v>
      </c>
      <c r="Z1479" s="20" t="s">
        <v>171</v>
      </c>
      <c r="AA1479" s="20" t="s">
        <v>20</v>
      </c>
      <c r="AD1479" s="20"/>
    </row>
    <row r="1480" customFormat="false" ht="15.75" hidden="false" customHeight="true" outlineLevel="0" collapsed="false">
      <c r="A1480" s="20" t="s">
        <v>731</v>
      </c>
      <c r="B1480" s="143" t="s">
        <v>245</v>
      </c>
      <c r="C1480" s="20" t="s">
        <v>1058</v>
      </c>
      <c r="D1480" s="20" t="s">
        <v>171</v>
      </c>
      <c r="E1480" s="20" t="n">
        <v>5786216</v>
      </c>
      <c r="F1480" s="20" t="n">
        <v>12315029</v>
      </c>
      <c r="G1480" s="20" t="n">
        <v>30</v>
      </c>
      <c r="H1480" s="145" t="s">
        <v>33</v>
      </c>
      <c r="I1480" s="20"/>
      <c r="J1480" s="20" t="n">
        <v>25</v>
      </c>
      <c r="K1480" s="145" t="n">
        <v>0</v>
      </c>
      <c r="L1480" s="20" t="n">
        <v>1388</v>
      </c>
      <c r="M1480" s="145" t="n">
        <f aca="false">+G1480*0.095</f>
        <v>2.85</v>
      </c>
      <c r="N1480" s="145" t="n">
        <f aca="false">+L1480-M1480</f>
        <v>1385.15</v>
      </c>
      <c r="O1480" s="149" t="n">
        <v>1</v>
      </c>
      <c r="P1480" s="145" t="n">
        <f aca="false">+N1480*O1480</f>
        <v>1385.15</v>
      </c>
      <c r="Q1480" s="149" t="n">
        <v>17</v>
      </c>
      <c r="R1480" s="149" t="n">
        <f aca="false">+P1480*Q1480</f>
        <v>23547.55</v>
      </c>
      <c r="S1480" s="145"/>
      <c r="T1480" s="145"/>
      <c r="U1480" s="6" t="n">
        <f aca="false">P1480*6</f>
        <v>8310.9</v>
      </c>
      <c r="V1480" s="6" t="n">
        <f aca="false">+R1480+S1480+T1480+U1480</f>
        <v>31858.45</v>
      </c>
      <c r="W1480" s="20" t="n">
        <f aca="false">V1480-T1480</f>
        <v>31858.45</v>
      </c>
      <c r="X1480" s="43" t="n">
        <f aca="false">V1480-S1480-T1480</f>
        <v>31858.45</v>
      </c>
      <c r="Y1480" s="20" t="s">
        <v>171</v>
      </c>
      <c r="Z1480" s="20" t="s">
        <v>171</v>
      </c>
      <c r="AA1480" s="20" t="s">
        <v>20</v>
      </c>
      <c r="AD1480" s="20"/>
    </row>
    <row r="1481" customFormat="false" ht="15.75" hidden="false" customHeight="true" outlineLevel="0" collapsed="false">
      <c r="A1481" s="20" t="s">
        <v>731</v>
      </c>
      <c r="B1481" s="143" t="s">
        <v>245</v>
      </c>
      <c r="C1481" s="20" t="s">
        <v>1059</v>
      </c>
      <c r="D1481" s="20" t="s">
        <v>171</v>
      </c>
      <c r="E1481" s="20" t="n">
        <v>5786217</v>
      </c>
      <c r="F1481" s="20" t="n">
        <v>12315030</v>
      </c>
      <c r="G1481" s="20" t="n">
        <v>36</v>
      </c>
      <c r="H1481" s="145" t="s">
        <v>33</v>
      </c>
      <c r="I1481" s="20"/>
      <c r="J1481" s="20" t="n">
        <v>25</v>
      </c>
      <c r="K1481" s="145" t="n">
        <v>0</v>
      </c>
      <c r="L1481" s="20" t="n">
        <v>1501</v>
      </c>
      <c r="M1481" s="145" t="n">
        <f aca="false">+G1481*0.095</f>
        <v>3.42</v>
      </c>
      <c r="N1481" s="145" t="n">
        <f aca="false">+L1481-M1481</f>
        <v>1497.58</v>
      </c>
      <c r="O1481" s="149" t="n">
        <v>1</v>
      </c>
      <c r="P1481" s="145" t="n">
        <f aca="false">+N1481*O1481</f>
        <v>1497.58</v>
      </c>
      <c r="Q1481" s="149" t="n">
        <v>17</v>
      </c>
      <c r="R1481" s="149" t="n">
        <f aca="false">+P1481*Q1481</f>
        <v>25458.86</v>
      </c>
      <c r="S1481" s="145"/>
      <c r="T1481" s="145"/>
      <c r="U1481" s="6" t="n">
        <f aca="false">P1481*6</f>
        <v>8985.48</v>
      </c>
      <c r="V1481" s="6" t="n">
        <f aca="false">+R1481+S1481+T1481+U1481</f>
        <v>34444.34</v>
      </c>
      <c r="W1481" s="20" t="n">
        <f aca="false">V1481-T1481</f>
        <v>34444.34</v>
      </c>
      <c r="X1481" s="43" t="n">
        <f aca="false">V1481-S1481-T1481</f>
        <v>34444.34</v>
      </c>
      <c r="Y1481" s="20" t="s">
        <v>171</v>
      </c>
      <c r="Z1481" s="20" t="s">
        <v>171</v>
      </c>
      <c r="AA1481" s="20" t="s">
        <v>20</v>
      </c>
      <c r="AD1481" s="20"/>
    </row>
    <row r="1482" customFormat="false" ht="15.75" hidden="false" customHeight="true" outlineLevel="0" collapsed="false">
      <c r="A1482" s="20" t="s">
        <v>731</v>
      </c>
      <c r="B1482" s="143" t="s">
        <v>246</v>
      </c>
      <c r="C1482" s="20" t="s">
        <v>1060</v>
      </c>
      <c r="D1482" s="20" t="s">
        <v>171</v>
      </c>
      <c r="E1482" s="20" t="n">
        <v>5786218</v>
      </c>
      <c r="F1482" s="20" t="n">
        <v>12315031</v>
      </c>
      <c r="G1482" s="20" t="n">
        <v>121</v>
      </c>
      <c r="H1482" s="145" t="s">
        <v>33</v>
      </c>
      <c r="I1482" s="20"/>
      <c r="J1482" s="20" t="n">
        <v>25</v>
      </c>
      <c r="K1482" s="145" t="n">
        <v>0</v>
      </c>
      <c r="L1482" s="20" t="n">
        <v>5067</v>
      </c>
      <c r="M1482" s="145" t="n">
        <f aca="false">+G1482*0.095</f>
        <v>11.495</v>
      </c>
      <c r="N1482" s="145" t="n">
        <f aca="false">+L1482-M1482</f>
        <v>5055.505</v>
      </c>
      <c r="O1482" s="149" t="n">
        <v>1</v>
      </c>
      <c r="P1482" s="145" t="n">
        <f aca="false">+N1482*O1482</f>
        <v>5055.505</v>
      </c>
      <c r="Q1482" s="149" t="n">
        <v>17</v>
      </c>
      <c r="R1482" s="149" t="n">
        <f aca="false">+P1482*Q1482</f>
        <v>85943.585</v>
      </c>
      <c r="S1482" s="145"/>
      <c r="T1482" s="145"/>
      <c r="U1482" s="6" t="n">
        <f aca="false">P1482*6</f>
        <v>30333.03</v>
      </c>
      <c r="V1482" s="6" t="n">
        <f aca="false">+R1482+S1482+T1482+U1482</f>
        <v>116276.615</v>
      </c>
      <c r="W1482" s="20" t="n">
        <f aca="false">V1482-T1482</f>
        <v>116276.615</v>
      </c>
      <c r="X1482" s="43" t="n">
        <f aca="false">V1482-S1482-T1482</f>
        <v>116276.615</v>
      </c>
      <c r="Y1482" s="20" t="s">
        <v>171</v>
      </c>
      <c r="Z1482" s="20" t="s">
        <v>171</v>
      </c>
      <c r="AA1482" s="20" t="s">
        <v>20</v>
      </c>
      <c r="AD1482" s="20"/>
    </row>
    <row r="1483" customFormat="false" ht="15.75" hidden="false" customHeight="true" outlineLevel="0" collapsed="false">
      <c r="A1483" s="20" t="s">
        <v>731</v>
      </c>
      <c r="B1483" s="143" t="s">
        <v>246</v>
      </c>
      <c r="C1483" s="20" t="s">
        <v>953</v>
      </c>
      <c r="D1483" s="20" t="s">
        <v>171</v>
      </c>
      <c r="E1483" s="20" t="n">
        <v>5786219</v>
      </c>
      <c r="F1483" s="20" t="n">
        <v>12315032</v>
      </c>
      <c r="G1483" s="20" t="n">
        <v>44</v>
      </c>
      <c r="H1483" s="145" t="s">
        <v>33</v>
      </c>
      <c r="I1483" s="20"/>
      <c r="J1483" s="20" t="n">
        <v>25</v>
      </c>
      <c r="K1483" s="145" t="n">
        <v>0</v>
      </c>
      <c r="L1483" s="20" t="n">
        <v>1873</v>
      </c>
      <c r="M1483" s="145" t="n">
        <f aca="false">+G1483*0.095</f>
        <v>4.18</v>
      </c>
      <c r="N1483" s="145" t="n">
        <f aca="false">+L1483-M1483</f>
        <v>1868.82</v>
      </c>
      <c r="O1483" s="149" t="n">
        <v>1</v>
      </c>
      <c r="P1483" s="145" t="n">
        <f aca="false">+N1483*O1483</f>
        <v>1868.82</v>
      </c>
      <c r="Q1483" s="149" t="n">
        <v>17</v>
      </c>
      <c r="R1483" s="149" t="n">
        <f aca="false">+P1483*Q1483</f>
        <v>31769.94</v>
      </c>
      <c r="S1483" s="145"/>
      <c r="T1483" s="145"/>
      <c r="U1483" s="6" t="n">
        <f aca="false">P1483*6</f>
        <v>11212.92</v>
      </c>
      <c r="V1483" s="6" t="n">
        <f aca="false">+R1483+S1483+T1483+U1483</f>
        <v>42982.86</v>
      </c>
      <c r="W1483" s="20" t="n">
        <f aca="false">V1483-T1483</f>
        <v>42982.86</v>
      </c>
      <c r="X1483" s="43" t="n">
        <f aca="false">V1483-S1483-T1483</f>
        <v>42982.86</v>
      </c>
      <c r="Y1483" s="20" t="s">
        <v>171</v>
      </c>
      <c r="Z1483" s="20" t="s">
        <v>171</v>
      </c>
      <c r="AA1483" s="20" t="s">
        <v>20</v>
      </c>
      <c r="AD1483" s="20"/>
    </row>
    <row r="1484" customFormat="false" ht="15.75" hidden="false" customHeight="true" outlineLevel="0" collapsed="false">
      <c r="A1484" s="20" t="s">
        <v>731</v>
      </c>
      <c r="B1484" s="143" t="s">
        <v>247</v>
      </c>
      <c r="C1484" s="20" t="s">
        <v>1061</v>
      </c>
      <c r="D1484" s="20" t="s">
        <v>171</v>
      </c>
      <c r="E1484" s="20" t="n">
        <v>5786220</v>
      </c>
      <c r="F1484" s="20" t="n">
        <v>12315024</v>
      </c>
      <c r="G1484" s="20" t="n">
        <v>50</v>
      </c>
      <c r="H1484" s="145" t="s">
        <v>33</v>
      </c>
      <c r="I1484" s="20"/>
      <c r="J1484" s="20" t="n">
        <v>25</v>
      </c>
      <c r="K1484" s="145" t="n">
        <v>0</v>
      </c>
      <c r="L1484" s="20" t="n">
        <v>2142</v>
      </c>
      <c r="M1484" s="145" t="n">
        <f aca="false">+G1484*0.095</f>
        <v>4.75</v>
      </c>
      <c r="N1484" s="145" t="n">
        <f aca="false">+L1484-M1484</f>
        <v>2137.25</v>
      </c>
      <c r="O1484" s="149" t="n">
        <v>1</v>
      </c>
      <c r="P1484" s="145" t="n">
        <f aca="false">+N1484*O1484</f>
        <v>2137.25</v>
      </c>
      <c r="Q1484" s="149" t="n">
        <v>17</v>
      </c>
      <c r="R1484" s="149" t="n">
        <f aca="false">+P1484*Q1484</f>
        <v>36333.25</v>
      </c>
      <c r="S1484" s="145"/>
      <c r="T1484" s="145"/>
      <c r="U1484" s="6" t="n">
        <f aca="false">P1484*6</f>
        <v>12823.5</v>
      </c>
      <c r="V1484" s="6" t="n">
        <f aca="false">+R1484+S1484+T1484+U1484</f>
        <v>49156.75</v>
      </c>
      <c r="W1484" s="20" t="n">
        <f aca="false">V1484-T1484</f>
        <v>49156.75</v>
      </c>
      <c r="X1484" s="43" t="n">
        <f aca="false">V1484-S1484-T1484</f>
        <v>49156.75</v>
      </c>
      <c r="Y1484" s="20" t="s">
        <v>171</v>
      </c>
      <c r="Z1484" s="20" t="s">
        <v>171</v>
      </c>
      <c r="AA1484" s="20" t="s">
        <v>20</v>
      </c>
      <c r="AD1484" s="20"/>
    </row>
    <row r="1485" customFormat="false" ht="15.75" hidden="false" customHeight="true" outlineLevel="0" collapsed="false">
      <c r="A1485" s="20" t="s">
        <v>731</v>
      </c>
      <c r="B1485" s="143" t="s">
        <v>248</v>
      </c>
      <c r="C1485" s="20" t="s">
        <v>1062</v>
      </c>
      <c r="D1485" s="20" t="s">
        <v>171</v>
      </c>
      <c r="E1485" s="20" t="n">
        <v>5786221</v>
      </c>
      <c r="F1485" s="20" t="n">
        <v>12315025</v>
      </c>
      <c r="G1485" s="20" t="n">
        <v>70</v>
      </c>
      <c r="H1485" s="145" t="s">
        <v>33</v>
      </c>
      <c r="I1485" s="20"/>
      <c r="J1485" s="20" t="n">
        <v>25</v>
      </c>
      <c r="K1485" s="145" t="n">
        <v>0</v>
      </c>
      <c r="L1485" s="20" t="n">
        <v>3051</v>
      </c>
      <c r="M1485" s="145" t="n">
        <f aca="false">+G1485*0.095</f>
        <v>6.65</v>
      </c>
      <c r="N1485" s="145" t="n">
        <f aca="false">+L1485-M1485</f>
        <v>3044.35</v>
      </c>
      <c r="O1485" s="149" t="n">
        <v>1</v>
      </c>
      <c r="P1485" s="145" t="n">
        <f aca="false">+N1485*O1485</f>
        <v>3044.35</v>
      </c>
      <c r="Q1485" s="149" t="n">
        <v>17</v>
      </c>
      <c r="R1485" s="149" t="n">
        <f aca="false">+P1485*Q1485</f>
        <v>51753.95</v>
      </c>
      <c r="S1485" s="145"/>
      <c r="T1485" s="145"/>
      <c r="U1485" s="6" t="n">
        <f aca="false">P1485*6</f>
        <v>18266.1</v>
      </c>
      <c r="V1485" s="6" t="n">
        <f aca="false">+R1485+S1485+T1485+U1485</f>
        <v>70020.05</v>
      </c>
      <c r="W1485" s="20" t="n">
        <f aca="false">V1485-T1485</f>
        <v>70020.05</v>
      </c>
      <c r="X1485" s="43" t="n">
        <f aca="false">V1485-S1485-T1485</f>
        <v>70020.05</v>
      </c>
      <c r="Y1485" s="20" t="s">
        <v>171</v>
      </c>
      <c r="Z1485" s="20" t="s">
        <v>171</v>
      </c>
      <c r="AA1485" s="20" t="s">
        <v>20</v>
      </c>
      <c r="AD1485" s="20"/>
    </row>
    <row r="1486" customFormat="false" ht="15.75" hidden="false" customHeight="true" outlineLevel="0" collapsed="false">
      <c r="A1486" s="20" t="s">
        <v>731</v>
      </c>
      <c r="B1486" s="143" t="s">
        <v>248</v>
      </c>
      <c r="C1486" s="20" t="s">
        <v>1063</v>
      </c>
      <c r="D1486" s="20" t="s">
        <v>171</v>
      </c>
      <c r="E1486" s="20" t="n">
        <v>5786222</v>
      </c>
      <c r="F1486" s="20" t="n">
        <v>12315037</v>
      </c>
      <c r="G1486" s="20" t="n">
        <v>80</v>
      </c>
      <c r="H1486" s="145" t="s">
        <v>33</v>
      </c>
      <c r="I1486" s="20"/>
      <c r="J1486" s="20" t="n">
        <v>25</v>
      </c>
      <c r="K1486" s="145" t="n">
        <v>0</v>
      </c>
      <c r="L1486" s="20" t="n">
        <v>3478</v>
      </c>
      <c r="M1486" s="145" t="n">
        <f aca="false">+G1486*0.095</f>
        <v>7.6</v>
      </c>
      <c r="N1486" s="145" t="n">
        <f aca="false">+L1486-M1486</f>
        <v>3470.4</v>
      </c>
      <c r="O1486" s="149" t="n">
        <v>1</v>
      </c>
      <c r="P1486" s="145" t="n">
        <f aca="false">+N1486*O1486</f>
        <v>3470.4</v>
      </c>
      <c r="Q1486" s="149" t="n">
        <v>17</v>
      </c>
      <c r="R1486" s="149" t="n">
        <f aca="false">+P1486*Q1486</f>
        <v>58996.8</v>
      </c>
      <c r="S1486" s="145"/>
      <c r="T1486" s="145"/>
      <c r="U1486" s="6" t="n">
        <f aca="false">P1486*6</f>
        <v>20822.4</v>
      </c>
      <c r="V1486" s="6" t="n">
        <f aca="false">+R1486+S1486+T1486+U1486</f>
        <v>79819.2</v>
      </c>
      <c r="W1486" s="20" t="n">
        <f aca="false">V1486-T1486</f>
        <v>79819.2</v>
      </c>
      <c r="X1486" s="43" t="n">
        <f aca="false">V1486-S1486-T1486</f>
        <v>79819.2</v>
      </c>
      <c r="Y1486" s="20" t="s">
        <v>171</v>
      </c>
      <c r="Z1486" s="20" t="s">
        <v>171</v>
      </c>
      <c r="AA1486" s="20" t="s">
        <v>20</v>
      </c>
      <c r="AD1486" s="20"/>
    </row>
    <row r="1487" customFormat="false" ht="15.75" hidden="false" customHeight="true" outlineLevel="0" collapsed="false">
      <c r="A1487" s="20" t="s">
        <v>731</v>
      </c>
      <c r="B1487" s="143" t="s">
        <v>248</v>
      </c>
      <c r="C1487" s="20" t="s">
        <v>1064</v>
      </c>
      <c r="D1487" s="20" t="s">
        <v>171</v>
      </c>
      <c r="E1487" s="20" t="n">
        <v>5786223</v>
      </c>
      <c r="F1487" s="20" t="n">
        <v>12315041</v>
      </c>
      <c r="G1487" s="20" t="n">
        <v>11</v>
      </c>
      <c r="H1487" s="145" t="s">
        <v>33</v>
      </c>
      <c r="I1487" s="20"/>
      <c r="J1487" s="20" t="n">
        <v>25</v>
      </c>
      <c r="K1487" s="145" t="n">
        <v>0</v>
      </c>
      <c r="L1487" s="20" t="n">
        <v>493</v>
      </c>
      <c r="M1487" s="145" t="n">
        <f aca="false">+G1487*0.095</f>
        <v>1.045</v>
      </c>
      <c r="N1487" s="145" t="n">
        <f aca="false">+L1487-M1487</f>
        <v>491.955</v>
      </c>
      <c r="O1487" s="149" t="n">
        <v>1</v>
      </c>
      <c r="P1487" s="145" t="n">
        <f aca="false">+N1487*O1487</f>
        <v>491.955</v>
      </c>
      <c r="Q1487" s="149" t="n">
        <v>17</v>
      </c>
      <c r="R1487" s="149" t="n">
        <f aca="false">+P1487*Q1487</f>
        <v>8363.235</v>
      </c>
      <c r="S1487" s="145"/>
      <c r="T1487" s="145"/>
      <c r="U1487" s="6" t="n">
        <f aca="false">P1487*6</f>
        <v>2951.73</v>
      </c>
      <c r="V1487" s="6" t="n">
        <f aca="false">+R1487+S1487+T1487+U1487</f>
        <v>11314.965</v>
      </c>
      <c r="W1487" s="20" t="n">
        <f aca="false">V1487-T1487</f>
        <v>11314.965</v>
      </c>
      <c r="X1487" s="43" t="n">
        <f aca="false">V1487-S1487-T1487</f>
        <v>11314.965</v>
      </c>
      <c r="Y1487" s="20" t="s">
        <v>171</v>
      </c>
      <c r="Z1487" s="20" t="s">
        <v>171</v>
      </c>
      <c r="AA1487" s="20" t="s">
        <v>20</v>
      </c>
      <c r="AD1487" s="20"/>
    </row>
    <row r="1488" customFormat="false" ht="15.75" hidden="false" customHeight="true" outlineLevel="0" collapsed="false">
      <c r="A1488" s="20" t="s">
        <v>731</v>
      </c>
      <c r="B1488" s="143" t="s">
        <v>248</v>
      </c>
      <c r="C1488" s="20" t="s">
        <v>1065</v>
      </c>
      <c r="D1488" s="20" t="s">
        <v>171</v>
      </c>
      <c r="E1488" s="20" t="n">
        <v>5786224</v>
      </c>
      <c r="F1488" s="20" t="n">
        <v>12315042</v>
      </c>
      <c r="G1488" s="20" t="n">
        <v>24</v>
      </c>
      <c r="H1488" s="145" t="s">
        <v>33</v>
      </c>
      <c r="I1488" s="20"/>
      <c r="J1488" s="20" t="n">
        <v>25</v>
      </c>
      <c r="K1488" s="145" t="n">
        <v>0</v>
      </c>
      <c r="L1488" s="20" t="n">
        <v>928</v>
      </c>
      <c r="M1488" s="145" t="n">
        <f aca="false">+G1488*0.095</f>
        <v>2.28</v>
      </c>
      <c r="N1488" s="145" t="n">
        <f aca="false">+L1488-M1488</f>
        <v>925.72</v>
      </c>
      <c r="O1488" s="149" t="n">
        <v>1</v>
      </c>
      <c r="P1488" s="145" t="n">
        <f aca="false">+N1488*O1488</f>
        <v>925.72</v>
      </c>
      <c r="Q1488" s="149" t="n">
        <v>17</v>
      </c>
      <c r="R1488" s="149" t="n">
        <f aca="false">+P1488*Q1488</f>
        <v>15737.24</v>
      </c>
      <c r="S1488" s="145"/>
      <c r="T1488" s="145"/>
      <c r="U1488" s="6" t="n">
        <f aca="false">P1488*6</f>
        <v>5554.32</v>
      </c>
      <c r="V1488" s="6" t="n">
        <f aca="false">+R1488+S1488+T1488+U1488</f>
        <v>21291.56</v>
      </c>
      <c r="W1488" s="20" t="n">
        <f aca="false">V1488-T1488</f>
        <v>21291.56</v>
      </c>
      <c r="X1488" s="43" t="n">
        <f aca="false">V1488-S1488-T1488</f>
        <v>21291.56</v>
      </c>
      <c r="Y1488" s="20" t="s">
        <v>171</v>
      </c>
      <c r="Z1488" s="20" t="s">
        <v>171</v>
      </c>
      <c r="AA1488" s="20" t="s">
        <v>20</v>
      </c>
      <c r="AD1488" s="20"/>
    </row>
    <row r="1489" customFormat="false" ht="15.75" hidden="false" customHeight="true" outlineLevel="0" collapsed="false">
      <c r="A1489" s="20" t="s">
        <v>731</v>
      </c>
      <c r="B1489" s="143" t="s">
        <v>248</v>
      </c>
      <c r="C1489" s="20" t="s">
        <v>1066</v>
      </c>
      <c r="D1489" s="20" t="s">
        <v>171</v>
      </c>
      <c r="E1489" s="20" t="n">
        <v>5786225</v>
      </c>
      <c r="F1489" s="20" t="n">
        <v>12315043</v>
      </c>
      <c r="G1489" s="20" t="n">
        <v>148</v>
      </c>
      <c r="H1489" s="145" t="s">
        <v>33</v>
      </c>
      <c r="I1489" s="20"/>
      <c r="J1489" s="20" t="n">
        <v>25</v>
      </c>
      <c r="K1489" s="145" t="n">
        <v>0</v>
      </c>
      <c r="L1489" s="20" t="n">
        <v>6923</v>
      </c>
      <c r="M1489" s="145" t="n">
        <f aca="false">+G1489*0.095</f>
        <v>14.06</v>
      </c>
      <c r="N1489" s="145" t="n">
        <f aca="false">+L1489-M1489</f>
        <v>6908.94</v>
      </c>
      <c r="O1489" s="149" t="n">
        <v>1</v>
      </c>
      <c r="P1489" s="145" t="n">
        <f aca="false">+N1489*O1489</f>
        <v>6908.94</v>
      </c>
      <c r="Q1489" s="149" t="n">
        <v>17</v>
      </c>
      <c r="R1489" s="149" t="n">
        <f aca="false">+P1489*Q1489</f>
        <v>117451.98</v>
      </c>
      <c r="S1489" s="145"/>
      <c r="T1489" s="145"/>
      <c r="U1489" s="6" t="n">
        <f aca="false">P1489*6</f>
        <v>41453.64</v>
      </c>
      <c r="V1489" s="6" t="n">
        <f aca="false">+R1489+S1489+T1489+U1489</f>
        <v>158905.62</v>
      </c>
      <c r="W1489" s="20" t="n">
        <f aca="false">V1489-T1489</f>
        <v>158905.62</v>
      </c>
      <c r="X1489" s="43" t="n">
        <f aca="false">V1489-S1489-T1489</f>
        <v>158905.62</v>
      </c>
      <c r="Y1489" s="20" t="s">
        <v>171</v>
      </c>
      <c r="Z1489" s="20" t="s">
        <v>171</v>
      </c>
      <c r="AA1489" s="20" t="s">
        <v>20</v>
      </c>
      <c r="AD1489" s="20"/>
    </row>
    <row r="1490" customFormat="false" ht="15.75" hidden="false" customHeight="true" outlineLevel="0" collapsed="false">
      <c r="A1490" s="20" t="s">
        <v>731</v>
      </c>
      <c r="B1490" s="143" t="s">
        <v>248</v>
      </c>
      <c r="C1490" s="20" t="s">
        <v>1067</v>
      </c>
      <c r="D1490" s="20" t="s">
        <v>171</v>
      </c>
      <c r="E1490" s="20" t="n">
        <v>5786226</v>
      </c>
      <c r="F1490" s="20" t="n">
        <v>12315044</v>
      </c>
      <c r="G1490" s="20" t="n">
        <v>159</v>
      </c>
      <c r="H1490" s="145" t="s">
        <v>33</v>
      </c>
      <c r="I1490" s="20"/>
      <c r="J1490" s="20" t="n">
        <v>25</v>
      </c>
      <c r="K1490" s="145" t="n">
        <v>0</v>
      </c>
      <c r="L1490" s="20" t="n">
        <v>7216</v>
      </c>
      <c r="M1490" s="145" t="n">
        <f aca="false">+G1490*0.095</f>
        <v>15.105</v>
      </c>
      <c r="N1490" s="145" t="n">
        <f aca="false">+L1490-M1490</f>
        <v>7200.895</v>
      </c>
      <c r="O1490" s="149" t="n">
        <v>1</v>
      </c>
      <c r="P1490" s="145" t="n">
        <f aca="false">+N1490*O1490</f>
        <v>7200.895</v>
      </c>
      <c r="Q1490" s="149" t="n">
        <v>17</v>
      </c>
      <c r="R1490" s="149" t="n">
        <f aca="false">+P1490*Q1490</f>
        <v>122415.215</v>
      </c>
      <c r="S1490" s="145"/>
      <c r="T1490" s="145"/>
      <c r="U1490" s="6" t="n">
        <f aca="false">P1490*6</f>
        <v>43205.37</v>
      </c>
      <c r="V1490" s="6" t="n">
        <f aca="false">+R1490+S1490+T1490+U1490</f>
        <v>165620.585</v>
      </c>
      <c r="W1490" s="20" t="n">
        <f aca="false">V1490-T1490</f>
        <v>165620.585</v>
      </c>
      <c r="X1490" s="43" t="n">
        <f aca="false">V1490-S1490-T1490</f>
        <v>165620.585</v>
      </c>
      <c r="Y1490" s="20" t="s">
        <v>171</v>
      </c>
      <c r="Z1490" s="20" t="s">
        <v>171</v>
      </c>
      <c r="AA1490" s="20" t="s">
        <v>20</v>
      </c>
      <c r="AD1490" s="20"/>
    </row>
    <row r="1491" customFormat="false" ht="15.75" hidden="false" customHeight="true" outlineLevel="0" collapsed="false">
      <c r="A1491" s="20" t="s">
        <v>731</v>
      </c>
      <c r="B1491" s="143" t="s">
        <v>248</v>
      </c>
      <c r="C1491" s="20" t="s">
        <v>1068</v>
      </c>
      <c r="D1491" s="20" t="s">
        <v>171</v>
      </c>
      <c r="E1491" s="20" t="n">
        <v>5786227</v>
      </c>
      <c r="F1491" s="20" t="n">
        <v>12315045</v>
      </c>
      <c r="G1491" s="20" t="n">
        <v>100</v>
      </c>
      <c r="H1491" s="145" t="s">
        <v>33</v>
      </c>
      <c r="I1491" s="20"/>
      <c r="J1491" s="20" t="n">
        <v>25</v>
      </c>
      <c r="K1491" s="145" t="n">
        <v>0</v>
      </c>
      <c r="L1491" s="20" t="n">
        <v>4408</v>
      </c>
      <c r="M1491" s="145" t="n">
        <f aca="false">+G1491*0.095</f>
        <v>9.5</v>
      </c>
      <c r="N1491" s="145" t="n">
        <f aca="false">+L1491-M1491</f>
        <v>4398.5</v>
      </c>
      <c r="O1491" s="149" t="n">
        <v>1</v>
      </c>
      <c r="P1491" s="145" t="n">
        <f aca="false">+N1491*O1491</f>
        <v>4398.5</v>
      </c>
      <c r="Q1491" s="149" t="n">
        <v>17</v>
      </c>
      <c r="R1491" s="149" t="n">
        <f aca="false">+P1491*Q1491</f>
        <v>74774.5</v>
      </c>
      <c r="S1491" s="145"/>
      <c r="T1491" s="145"/>
      <c r="U1491" s="6" t="n">
        <f aca="false">P1491*6</f>
        <v>26391</v>
      </c>
      <c r="V1491" s="6" t="n">
        <f aca="false">+R1491+S1491+T1491+U1491</f>
        <v>101165.5</v>
      </c>
      <c r="W1491" s="20" t="n">
        <f aca="false">V1491-T1491</f>
        <v>101165.5</v>
      </c>
      <c r="X1491" s="43" t="n">
        <f aca="false">V1491-S1491-T1491</f>
        <v>101165.5</v>
      </c>
      <c r="Y1491" s="20" t="s">
        <v>171</v>
      </c>
      <c r="Z1491" s="20" t="s">
        <v>171</v>
      </c>
      <c r="AA1491" s="20" t="s">
        <v>20</v>
      </c>
      <c r="AD1491" s="20"/>
    </row>
    <row r="1492" customFormat="false" ht="15.75" hidden="false" customHeight="true" outlineLevel="0" collapsed="false">
      <c r="A1492" s="20" t="s">
        <v>731</v>
      </c>
      <c r="B1492" s="143" t="s">
        <v>248</v>
      </c>
      <c r="C1492" s="20" t="s">
        <v>1069</v>
      </c>
      <c r="D1492" s="20" t="s">
        <v>171</v>
      </c>
      <c r="E1492" s="20" t="n">
        <v>5786228</v>
      </c>
      <c r="F1492" s="20" t="n">
        <v>12315046</v>
      </c>
      <c r="G1492" s="20" t="n">
        <v>60</v>
      </c>
      <c r="H1492" s="145" t="s">
        <v>33</v>
      </c>
      <c r="I1492" s="20"/>
      <c r="J1492" s="20" t="n">
        <v>25</v>
      </c>
      <c r="K1492" s="145" t="n">
        <v>0</v>
      </c>
      <c r="L1492" s="20" t="n">
        <v>2647</v>
      </c>
      <c r="M1492" s="145" t="n">
        <f aca="false">+G1492*0.095</f>
        <v>5.7</v>
      </c>
      <c r="N1492" s="145" t="n">
        <f aca="false">+L1492-M1492</f>
        <v>2641.3</v>
      </c>
      <c r="O1492" s="149" t="n">
        <v>1</v>
      </c>
      <c r="P1492" s="145" t="n">
        <f aca="false">+N1492*O1492</f>
        <v>2641.3</v>
      </c>
      <c r="Q1492" s="149" t="n">
        <v>17</v>
      </c>
      <c r="R1492" s="149" t="n">
        <f aca="false">+P1492*Q1492</f>
        <v>44902.1</v>
      </c>
      <c r="S1492" s="145"/>
      <c r="T1492" s="145"/>
      <c r="U1492" s="6" t="n">
        <f aca="false">P1492*6</f>
        <v>15847.8</v>
      </c>
      <c r="V1492" s="6" t="n">
        <f aca="false">+R1492+S1492+T1492+U1492</f>
        <v>60749.9</v>
      </c>
      <c r="W1492" s="20" t="n">
        <f aca="false">V1492-T1492</f>
        <v>60749.9</v>
      </c>
      <c r="X1492" s="43" t="n">
        <f aca="false">V1492-S1492-T1492</f>
        <v>60749.9</v>
      </c>
      <c r="Y1492" s="20" t="s">
        <v>171</v>
      </c>
      <c r="Z1492" s="20" t="s">
        <v>171</v>
      </c>
      <c r="AA1492" s="20" t="s">
        <v>20</v>
      </c>
      <c r="AD1492" s="20"/>
    </row>
    <row r="1493" customFormat="false" ht="15.75" hidden="true" customHeight="true" outlineLevel="0" collapsed="false">
      <c r="A1493" s="20" t="s">
        <v>731</v>
      </c>
      <c r="B1493" s="143" t="s">
        <v>249</v>
      </c>
      <c r="C1493" s="20" t="s">
        <v>1070</v>
      </c>
      <c r="D1493" s="20" t="s">
        <v>171</v>
      </c>
      <c r="E1493" s="20" t="n">
        <v>5786229</v>
      </c>
      <c r="F1493" s="20" t="n">
        <v>12315047</v>
      </c>
      <c r="G1493" s="20" t="n">
        <v>8</v>
      </c>
      <c r="H1493" s="145" t="s">
        <v>122</v>
      </c>
      <c r="I1493" s="20"/>
      <c r="J1493" s="20" t="n">
        <v>14</v>
      </c>
      <c r="K1493" s="145" t="n">
        <v>0</v>
      </c>
      <c r="L1493" s="20" t="n">
        <v>419</v>
      </c>
      <c r="M1493" s="145" t="n">
        <f aca="false">+G1493*0.095</f>
        <v>0.76</v>
      </c>
      <c r="N1493" s="145" t="n">
        <f aca="false">+L1493-M1493</f>
        <v>418.24</v>
      </c>
      <c r="O1493" s="149" t="n">
        <v>1</v>
      </c>
      <c r="P1493" s="145" t="n">
        <f aca="false">+N1493*O1493</f>
        <v>418.24</v>
      </c>
      <c r="Q1493" s="149" t="n">
        <v>23</v>
      </c>
      <c r="R1493" s="149" t="n">
        <f aca="false">+P1493*Q1493</f>
        <v>9619.52</v>
      </c>
      <c r="S1493" s="145"/>
      <c r="T1493" s="145" t="n">
        <f aca="false">P1493*3</f>
        <v>1254.72</v>
      </c>
      <c r="U1493" s="6" t="n">
        <f aca="false">P1493*4</f>
        <v>1672.96</v>
      </c>
      <c r="V1493" s="6" t="n">
        <f aca="false">+R1493+S1493+T1493+U1493</f>
        <v>12547.2</v>
      </c>
      <c r="W1493" s="20" t="n">
        <f aca="false">V1493-T1493</f>
        <v>11292.48</v>
      </c>
      <c r="X1493" s="43" t="n">
        <f aca="false">V1493-S1493-T1493</f>
        <v>11292.48</v>
      </c>
      <c r="Y1493" s="20" t="s">
        <v>171</v>
      </c>
      <c r="Z1493" s="20" t="s">
        <v>171</v>
      </c>
      <c r="AA1493" s="20" t="s">
        <v>20</v>
      </c>
      <c r="AD1493" s="20"/>
    </row>
    <row r="1494" customFormat="false" ht="15.75" hidden="true" customHeight="true" outlineLevel="0" collapsed="false">
      <c r="A1494" s="20" t="s">
        <v>731</v>
      </c>
      <c r="B1494" s="143" t="s">
        <v>249</v>
      </c>
      <c r="C1494" s="20" t="s">
        <v>1070</v>
      </c>
      <c r="D1494" s="20" t="s">
        <v>171</v>
      </c>
      <c r="E1494" s="20" t="n">
        <v>5786230</v>
      </c>
      <c r="F1494" s="20" t="n">
        <v>12315048</v>
      </c>
      <c r="G1494" s="20" t="n">
        <v>34</v>
      </c>
      <c r="H1494" s="145" t="s">
        <v>122</v>
      </c>
      <c r="I1494" s="20"/>
      <c r="J1494" s="20" t="n">
        <v>14</v>
      </c>
      <c r="K1494" s="145" t="n">
        <v>0</v>
      </c>
      <c r="L1494" s="20" t="n">
        <v>1806</v>
      </c>
      <c r="M1494" s="145" t="n">
        <f aca="false">+G1494*0.095</f>
        <v>3.23</v>
      </c>
      <c r="N1494" s="145" t="n">
        <f aca="false">+L1494-M1494</f>
        <v>1802.77</v>
      </c>
      <c r="O1494" s="149" t="n">
        <v>1</v>
      </c>
      <c r="P1494" s="145" t="n">
        <f aca="false">+N1494*O1494</f>
        <v>1802.77</v>
      </c>
      <c r="Q1494" s="149" t="n">
        <v>23</v>
      </c>
      <c r="R1494" s="149" t="n">
        <f aca="false">+P1494*Q1494</f>
        <v>41463.71</v>
      </c>
      <c r="S1494" s="145"/>
      <c r="T1494" s="145"/>
      <c r="U1494" s="6" t="n">
        <f aca="false">P1494*5</f>
        <v>9013.85</v>
      </c>
      <c r="V1494" s="6" t="n">
        <f aca="false">+R1494+S1494+T1494+U1494</f>
        <v>50477.56</v>
      </c>
      <c r="W1494" s="20" t="n">
        <f aca="false">V1494-T1494</f>
        <v>50477.56</v>
      </c>
      <c r="X1494" s="43" t="n">
        <f aca="false">V1494-S1494-T1494</f>
        <v>50477.56</v>
      </c>
      <c r="Y1494" s="20" t="s">
        <v>171</v>
      </c>
      <c r="Z1494" s="20" t="s">
        <v>171</v>
      </c>
      <c r="AA1494" s="20" t="s">
        <v>20</v>
      </c>
      <c r="AD1494" s="20"/>
    </row>
    <row r="1495" customFormat="false" ht="15.75" hidden="true" customHeight="true" outlineLevel="0" collapsed="false">
      <c r="A1495" s="20" t="s">
        <v>731</v>
      </c>
      <c r="B1495" s="143" t="s">
        <v>249</v>
      </c>
      <c r="C1495" s="20" t="s">
        <v>1071</v>
      </c>
      <c r="D1495" s="20" t="s">
        <v>171</v>
      </c>
      <c r="E1495" s="20" t="n">
        <v>5786231</v>
      </c>
      <c r="F1495" s="20" t="n">
        <v>12315049</v>
      </c>
      <c r="G1495" s="20" t="n">
        <v>9</v>
      </c>
      <c r="H1495" s="145" t="s">
        <v>122</v>
      </c>
      <c r="I1495" s="20"/>
      <c r="J1495" s="20" t="n">
        <v>14</v>
      </c>
      <c r="K1495" s="145" t="n">
        <v>0</v>
      </c>
      <c r="L1495" s="20" t="n">
        <v>397</v>
      </c>
      <c r="M1495" s="145" t="n">
        <f aca="false">+G1495*0.095</f>
        <v>0.855</v>
      </c>
      <c r="N1495" s="145" t="n">
        <f aca="false">+L1495-M1495</f>
        <v>396.145</v>
      </c>
      <c r="O1495" s="149" t="n">
        <v>1</v>
      </c>
      <c r="P1495" s="145" t="n">
        <f aca="false">+N1495*O1495</f>
        <v>396.145</v>
      </c>
      <c r="Q1495" s="149" t="n">
        <v>23</v>
      </c>
      <c r="R1495" s="149" t="n">
        <f aca="false">+P1495*Q1495</f>
        <v>9111.335</v>
      </c>
      <c r="S1495" s="145"/>
      <c r="T1495" s="145"/>
      <c r="U1495" s="6" t="n">
        <f aca="false">P1495*5</f>
        <v>1980.725</v>
      </c>
      <c r="V1495" s="6" t="n">
        <f aca="false">+R1495+S1495+T1495+U1495</f>
        <v>11092.06</v>
      </c>
      <c r="W1495" s="20" t="n">
        <f aca="false">V1495-T1495</f>
        <v>11092.06</v>
      </c>
      <c r="X1495" s="43" t="n">
        <f aca="false">V1495-S1495-T1495</f>
        <v>11092.06</v>
      </c>
      <c r="Y1495" s="20" t="s">
        <v>171</v>
      </c>
      <c r="Z1495" s="20" t="s">
        <v>171</v>
      </c>
      <c r="AA1495" s="20" t="s">
        <v>20</v>
      </c>
      <c r="AD1495" s="20"/>
    </row>
    <row r="1496" customFormat="false" ht="15.75" hidden="false" customHeight="true" outlineLevel="0" collapsed="false">
      <c r="A1496" s="20" t="s">
        <v>468</v>
      </c>
      <c r="B1496" s="143" t="s">
        <v>244</v>
      </c>
      <c r="C1496" s="20" t="s">
        <v>1072</v>
      </c>
      <c r="D1496" s="20" t="s">
        <v>171</v>
      </c>
      <c r="E1496" s="20" t="n">
        <v>5789287</v>
      </c>
      <c r="F1496" s="20" t="n">
        <v>12314942</v>
      </c>
      <c r="G1496" s="20" t="n">
        <v>73</v>
      </c>
      <c r="H1496" s="145" t="s">
        <v>33</v>
      </c>
      <c r="I1496" s="20"/>
      <c r="J1496" s="20" t="n">
        <v>25</v>
      </c>
      <c r="K1496" s="145" t="n">
        <v>0</v>
      </c>
      <c r="L1496" s="20" t="n">
        <v>3414</v>
      </c>
      <c r="M1496" s="145" t="n">
        <f aca="false">+G1496*0.095</f>
        <v>6.935</v>
      </c>
      <c r="N1496" s="145" t="n">
        <f aca="false">+L1496-M1496</f>
        <v>3407.065</v>
      </c>
      <c r="O1496" s="149" t="n">
        <v>1</v>
      </c>
      <c r="P1496" s="145" t="n">
        <f aca="false">+N1496*O1496</f>
        <v>3407.065</v>
      </c>
      <c r="Q1496" s="149" t="n">
        <v>17</v>
      </c>
      <c r="R1496" s="149" t="n">
        <f aca="false">+P1496*Q1496</f>
        <v>57920.105</v>
      </c>
      <c r="S1496" s="145"/>
      <c r="T1496" s="145"/>
      <c r="U1496" s="6" t="n">
        <f aca="false">P1496*6</f>
        <v>20442.39</v>
      </c>
      <c r="V1496" s="6" t="n">
        <f aca="false">+R1496+S1496+T1496+U1496</f>
        <v>78362.495</v>
      </c>
      <c r="W1496" s="20" t="n">
        <f aca="false">V1496-T1496</f>
        <v>78362.495</v>
      </c>
      <c r="X1496" s="43" t="n">
        <f aca="false">V1496-S1496-T1496</f>
        <v>78362.495</v>
      </c>
      <c r="Y1496" s="20" t="s">
        <v>171</v>
      </c>
      <c r="Z1496" s="20" t="s">
        <v>171</v>
      </c>
      <c r="AA1496" s="20" t="s">
        <v>20</v>
      </c>
      <c r="AD1496" s="20"/>
    </row>
    <row r="1497" customFormat="false" ht="15.75" hidden="false" customHeight="true" outlineLevel="0" collapsed="false">
      <c r="A1497" s="20" t="s">
        <v>468</v>
      </c>
      <c r="B1497" s="143" t="s">
        <v>244</v>
      </c>
      <c r="C1497" s="20" t="s">
        <v>1073</v>
      </c>
      <c r="D1497" s="20" t="s">
        <v>171</v>
      </c>
      <c r="E1497" s="20" t="n">
        <v>5789288</v>
      </c>
      <c r="F1497" s="20" t="n">
        <v>12314944</v>
      </c>
      <c r="G1497" s="20" t="n">
        <v>35</v>
      </c>
      <c r="H1497" s="145" t="s">
        <v>33</v>
      </c>
      <c r="I1497" s="20"/>
      <c r="J1497" s="20" t="n">
        <v>25</v>
      </c>
      <c r="K1497" s="145" t="n">
        <v>0</v>
      </c>
      <c r="L1497" s="20" t="n">
        <v>1662</v>
      </c>
      <c r="M1497" s="145" t="n">
        <f aca="false">+G1497*0.095</f>
        <v>3.325</v>
      </c>
      <c r="N1497" s="145" t="n">
        <f aca="false">+L1497-M1497</f>
        <v>1658.675</v>
      </c>
      <c r="O1497" s="149" t="n">
        <v>1</v>
      </c>
      <c r="P1497" s="145" t="n">
        <f aca="false">+N1497*O1497</f>
        <v>1658.675</v>
      </c>
      <c r="Q1497" s="149" t="n">
        <v>17</v>
      </c>
      <c r="R1497" s="149" t="n">
        <f aca="false">+P1497*Q1497</f>
        <v>28197.475</v>
      </c>
      <c r="S1497" s="145"/>
      <c r="T1497" s="145"/>
      <c r="U1497" s="6" t="n">
        <f aca="false">P1497*6</f>
        <v>9952.05</v>
      </c>
      <c r="V1497" s="6" t="n">
        <f aca="false">+R1497+S1497+T1497+U1497</f>
        <v>38149.525</v>
      </c>
      <c r="W1497" s="20" t="n">
        <f aca="false">V1497-T1497</f>
        <v>38149.525</v>
      </c>
      <c r="X1497" s="43" t="n">
        <f aca="false">V1497-S1497-T1497</f>
        <v>38149.525</v>
      </c>
      <c r="Y1497" s="20" t="s">
        <v>171</v>
      </c>
      <c r="Z1497" s="20" t="s">
        <v>171</v>
      </c>
      <c r="AA1497" s="20" t="s">
        <v>20</v>
      </c>
      <c r="AD1497" s="20"/>
    </row>
    <row r="1498" customFormat="false" ht="15.75" hidden="false" customHeight="true" outlineLevel="0" collapsed="false">
      <c r="A1498" s="20" t="s">
        <v>468</v>
      </c>
      <c r="B1498" s="143" t="s">
        <v>244</v>
      </c>
      <c r="C1498" s="20" t="s">
        <v>1073</v>
      </c>
      <c r="D1498" s="20" t="s">
        <v>171</v>
      </c>
      <c r="E1498" s="20" t="n">
        <v>5789289</v>
      </c>
      <c r="F1498" s="20" t="n">
        <v>12314943</v>
      </c>
      <c r="G1498" s="20" t="n">
        <v>40</v>
      </c>
      <c r="H1498" s="145" t="s">
        <v>33</v>
      </c>
      <c r="I1498" s="20"/>
      <c r="J1498" s="20" t="n">
        <v>27</v>
      </c>
      <c r="K1498" s="145" t="n">
        <v>0</v>
      </c>
      <c r="L1498" s="20" t="n">
        <v>1900</v>
      </c>
      <c r="M1498" s="145" t="n">
        <f aca="false">+G1498*0.095</f>
        <v>3.8</v>
      </c>
      <c r="N1498" s="145" t="n">
        <f aca="false">+L1498-M1498</f>
        <v>1896.2</v>
      </c>
      <c r="O1498" s="149" t="n">
        <v>0.973</v>
      </c>
      <c r="P1498" s="145" t="n">
        <f aca="false">+N1498*O1498</f>
        <v>1845.0026</v>
      </c>
      <c r="Q1498" s="149" t="n">
        <v>17</v>
      </c>
      <c r="R1498" s="149" t="n">
        <f aca="false">+P1498*Q1498</f>
        <v>31365.0442</v>
      </c>
      <c r="S1498" s="145"/>
      <c r="T1498" s="145"/>
      <c r="U1498" s="6" t="n">
        <f aca="false">P1498*6</f>
        <v>11070.0156</v>
      </c>
      <c r="V1498" s="6" t="n">
        <f aca="false">+R1498+S1498+T1498+U1498</f>
        <v>42435.0598</v>
      </c>
      <c r="W1498" s="20" t="n">
        <f aca="false">V1498-T1498</f>
        <v>42435.0598</v>
      </c>
      <c r="X1498" s="43" t="n">
        <f aca="false">V1498-S1498-T1498</f>
        <v>42435.0598</v>
      </c>
      <c r="Y1498" s="20" t="s">
        <v>171</v>
      </c>
      <c r="Z1498" s="20" t="s">
        <v>171</v>
      </c>
      <c r="AA1498" s="20" t="s">
        <v>20</v>
      </c>
      <c r="AD1498" s="20"/>
    </row>
    <row r="1499" customFormat="false" ht="15.75" hidden="false" customHeight="true" outlineLevel="0" collapsed="false">
      <c r="A1499" s="20" t="s">
        <v>468</v>
      </c>
      <c r="B1499" s="143" t="s">
        <v>244</v>
      </c>
      <c r="C1499" s="20" t="s">
        <v>1074</v>
      </c>
      <c r="D1499" s="20" t="s">
        <v>171</v>
      </c>
      <c r="E1499" s="20" t="n">
        <v>5789290</v>
      </c>
      <c r="F1499" s="20" t="n">
        <v>12315017</v>
      </c>
      <c r="G1499" s="20" t="n">
        <v>25</v>
      </c>
      <c r="H1499" s="145" t="s">
        <v>33</v>
      </c>
      <c r="I1499" s="20"/>
      <c r="J1499" s="20" t="n">
        <v>25</v>
      </c>
      <c r="K1499" s="145" t="n">
        <v>0</v>
      </c>
      <c r="L1499" s="20" t="n">
        <v>1151</v>
      </c>
      <c r="M1499" s="145" t="n">
        <f aca="false">+G1499*0.095</f>
        <v>2.375</v>
      </c>
      <c r="N1499" s="145" t="n">
        <f aca="false">+L1499-M1499</f>
        <v>1148.625</v>
      </c>
      <c r="O1499" s="149" t="n">
        <v>1</v>
      </c>
      <c r="P1499" s="145" t="n">
        <f aca="false">+N1499*O1499</f>
        <v>1148.625</v>
      </c>
      <c r="Q1499" s="149" t="n">
        <v>17</v>
      </c>
      <c r="R1499" s="149" t="n">
        <f aca="false">+P1499*Q1499</f>
        <v>19526.625</v>
      </c>
      <c r="S1499" s="145"/>
      <c r="T1499" s="145"/>
      <c r="U1499" s="6" t="n">
        <f aca="false">P1499*6</f>
        <v>6891.75</v>
      </c>
      <c r="V1499" s="6" t="n">
        <f aca="false">+R1499+S1499+T1499+U1499</f>
        <v>26418.375</v>
      </c>
      <c r="W1499" s="20" t="n">
        <f aca="false">V1499-T1499</f>
        <v>26418.375</v>
      </c>
      <c r="X1499" s="43" t="n">
        <f aca="false">V1499-S1499-T1499</f>
        <v>26418.375</v>
      </c>
      <c r="Y1499" s="20" t="s">
        <v>171</v>
      </c>
      <c r="Z1499" s="20" t="s">
        <v>171</v>
      </c>
      <c r="AA1499" s="20" t="s">
        <v>20</v>
      </c>
      <c r="AD1499" s="20"/>
    </row>
    <row r="1500" customFormat="false" ht="15.75" hidden="false" customHeight="true" outlineLevel="0" collapsed="false">
      <c r="A1500" s="20" t="s">
        <v>468</v>
      </c>
      <c r="B1500" s="143" t="s">
        <v>244</v>
      </c>
      <c r="C1500" s="20" t="s">
        <v>1075</v>
      </c>
      <c r="D1500" s="20" t="s">
        <v>171</v>
      </c>
      <c r="E1500" s="20" t="n">
        <v>5789291</v>
      </c>
      <c r="F1500" s="20" t="n">
        <v>12314945</v>
      </c>
      <c r="G1500" s="20" t="n">
        <v>40</v>
      </c>
      <c r="H1500" s="145" t="s">
        <v>33</v>
      </c>
      <c r="I1500" s="20"/>
      <c r="J1500" s="20" t="n">
        <v>25</v>
      </c>
      <c r="K1500" s="145" t="n">
        <v>0</v>
      </c>
      <c r="L1500" s="20" t="n">
        <v>1802</v>
      </c>
      <c r="M1500" s="145" t="n">
        <f aca="false">+G1500*0.095</f>
        <v>3.8</v>
      </c>
      <c r="N1500" s="145" t="n">
        <f aca="false">+L1500-M1500</f>
        <v>1798.2</v>
      </c>
      <c r="O1500" s="149" t="n">
        <v>1</v>
      </c>
      <c r="P1500" s="145" t="n">
        <f aca="false">+N1500*O1500</f>
        <v>1798.2</v>
      </c>
      <c r="Q1500" s="149" t="n">
        <v>17</v>
      </c>
      <c r="R1500" s="149" t="n">
        <f aca="false">+P1500*Q1500</f>
        <v>30569.4</v>
      </c>
      <c r="S1500" s="145"/>
      <c r="T1500" s="145"/>
      <c r="U1500" s="6" t="n">
        <f aca="false">P1500*6</f>
        <v>10789.2</v>
      </c>
      <c r="V1500" s="6" t="n">
        <f aca="false">+R1500+S1500+T1500+U1500</f>
        <v>41358.6</v>
      </c>
      <c r="W1500" s="20" t="n">
        <f aca="false">V1500-T1500</f>
        <v>41358.6</v>
      </c>
      <c r="X1500" s="43" t="n">
        <f aca="false">V1500-S1500-T1500</f>
        <v>41358.6</v>
      </c>
      <c r="Y1500" s="20" t="s">
        <v>171</v>
      </c>
      <c r="Z1500" s="20" t="s">
        <v>171</v>
      </c>
      <c r="AA1500" s="20" t="s">
        <v>20</v>
      </c>
      <c r="AD1500" s="20"/>
    </row>
    <row r="1501" customFormat="false" ht="15.75" hidden="false" customHeight="true" outlineLevel="0" collapsed="false">
      <c r="A1501" s="20" t="s">
        <v>468</v>
      </c>
      <c r="B1501" s="143" t="s">
        <v>244</v>
      </c>
      <c r="C1501" s="20" t="s">
        <v>1076</v>
      </c>
      <c r="D1501" s="20" t="s">
        <v>171</v>
      </c>
      <c r="E1501" s="20" t="n">
        <v>5789292</v>
      </c>
      <c r="F1501" s="20" t="n">
        <v>12314946</v>
      </c>
      <c r="G1501" s="20" t="n">
        <v>20</v>
      </c>
      <c r="H1501" s="145" t="s">
        <v>33</v>
      </c>
      <c r="I1501" s="20"/>
      <c r="J1501" s="20" t="n">
        <v>25</v>
      </c>
      <c r="K1501" s="145" t="n">
        <v>0</v>
      </c>
      <c r="L1501" s="20" t="n">
        <v>913</v>
      </c>
      <c r="M1501" s="145" t="n">
        <f aca="false">+G1501*0.095</f>
        <v>1.9</v>
      </c>
      <c r="N1501" s="145" t="n">
        <f aca="false">+L1501-M1501</f>
        <v>911.1</v>
      </c>
      <c r="O1501" s="149" t="n">
        <v>1</v>
      </c>
      <c r="P1501" s="145" t="n">
        <f aca="false">+N1501*O1501</f>
        <v>911.1</v>
      </c>
      <c r="Q1501" s="149" t="n">
        <v>17</v>
      </c>
      <c r="R1501" s="149" t="n">
        <f aca="false">+P1501*Q1501</f>
        <v>15488.7</v>
      </c>
      <c r="S1501" s="145"/>
      <c r="T1501" s="145"/>
      <c r="U1501" s="6" t="n">
        <f aca="false">P1501*6</f>
        <v>5466.6</v>
      </c>
      <c r="V1501" s="6" t="n">
        <f aca="false">+R1501+S1501+T1501+U1501</f>
        <v>20955.3</v>
      </c>
      <c r="W1501" s="20" t="n">
        <f aca="false">V1501-T1501</f>
        <v>20955.3</v>
      </c>
      <c r="X1501" s="43" t="n">
        <f aca="false">V1501-S1501-T1501</f>
        <v>20955.3</v>
      </c>
      <c r="Y1501" s="20" t="s">
        <v>171</v>
      </c>
      <c r="Z1501" s="20" t="s">
        <v>171</v>
      </c>
      <c r="AA1501" s="20" t="s">
        <v>20</v>
      </c>
      <c r="AD1501" s="20"/>
    </row>
    <row r="1502" customFormat="false" ht="15.75" hidden="false" customHeight="true" outlineLevel="0" collapsed="false">
      <c r="A1502" s="20" t="s">
        <v>468</v>
      </c>
      <c r="B1502" s="143" t="s">
        <v>244</v>
      </c>
      <c r="C1502" s="20" t="s">
        <v>1072</v>
      </c>
      <c r="D1502" s="20" t="s">
        <v>171</v>
      </c>
      <c r="E1502" s="20" t="n">
        <v>5789293</v>
      </c>
      <c r="F1502" s="20" t="n">
        <v>12315018</v>
      </c>
      <c r="G1502" s="20" t="n">
        <v>9</v>
      </c>
      <c r="H1502" s="145" t="s">
        <v>33</v>
      </c>
      <c r="I1502" s="20"/>
      <c r="J1502" s="20" t="n">
        <v>25</v>
      </c>
      <c r="K1502" s="145" t="n">
        <v>0</v>
      </c>
      <c r="L1502" s="20" t="n">
        <v>437</v>
      </c>
      <c r="M1502" s="145" t="n">
        <f aca="false">+G1502*0.095</f>
        <v>0.855</v>
      </c>
      <c r="N1502" s="145" t="n">
        <f aca="false">+L1502-M1502</f>
        <v>436.145</v>
      </c>
      <c r="O1502" s="149" t="n">
        <v>1</v>
      </c>
      <c r="P1502" s="145" t="n">
        <f aca="false">+N1502*O1502</f>
        <v>436.145</v>
      </c>
      <c r="Q1502" s="149" t="n">
        <v>17</v>
      </c>
      <c r="R1502" s="149" t="n">
        <f aca="false">+P1502*Q1502</f>
        <v>7414.465</v>
      </c>
      <c r="S1502" s="145"/>
      <c r="T1502" s="145"/>
      <c r="U1502" s="6" t="n">
        <f aca="false">P1502*6</f>
        <v>2616.87</v>
      </c>
      <c r="V1502" s="6" t="n">
        <f aca="false">+R1502+S1502+T1502+U1502</f>
        <v>10031.335</v>
      </c>
      <c r="W1502" s="20" t="n">
        <f aca="false">V1502-T1502</f>
        <v>10031.335</v>
      </c>
      <c r="X1502" s="43" t="n">
        <f aca="false">V1502-S1502-T1502</f>
        <v>10031.335</v>
      </c>
      <c r="Y1502" s="20" t="s">
        <v>171</v>
      </c>
      <c r="Z1502" s="20" t="s">
        <v>171</v>
      </c>
      <c r="AA1502" s="20" t="s">
        <v>20</v>
      </c>
      <c r="AD1502" s="20"/>
    </row>
    <row r="1503" customFormat="false" ht="15.75" hidden="false" customHeight="true" outlineLevel="0" collapsed="false">
      <c r="A1503" s="20" t="s">
        <v>468</v>
      </c>
      <c r="B1503" s="143" t="s">
        <v>244</v>
      </c>
      <c r="C1503" s="20" t="s">
        <v>1055</v>
      </c>
      <c r="D1503" s="20" t="s">
        <v>171</v>
      </c>
      <c r="E1503" s="20" t="n">
        <v>5789294</v>
      </c>
      <c r="F1503" s="20" t="n">
        <v>12315019</v>
      </c>
      <c r="G1503" s="20" t="n">
        <v>14</v>
      </c>
      <c r="H1503" s="145" t="s">
        <v>33</v>
      </c>
      <c r="I1503" s="20"/>
      <c r="J1503" s="20" t="n">
        <v>27</v>
      </c>
      <c r="K1503" s="145" t="n">
        <v>0</v>
      </c>
      <c r="L1503" s="20" t="n">
        <v>652</v>
      </c>
      <c r="M1503" s="145" t="n">
        <f aca="false">+G1503*0.095</f>
        <v>1.33</v>
      </c>
      <c r="N1503" s="145" t="n">
        <f aca="false">+L1503-M1503</f>
        <v>650.67</v>
      </c>
      <c r="O1503" s="149" t="n">
        <v>0.973</v>
      </c>
      <c r="P1503" s="145" t="n">
        <f aca="false">+N1503*O1503</f>
        <v>633.10191</v>
      </c>
      <c r="Q1503" s="149" t="n">
        <v>17</v>
      </c>
      <c r="R1503" s="149" t="n">
        <f aca="false">+P1503*Q1503</f>
        <v>10762.73247</v>
      </c>
      <c r="S1503" s="145"/>
      <c r="T1503" s="145"/>
      <c r="U1503" s="6" t="n">
        <f aca="false">P1503*6</f>
        <v>3798.61146</v>
      </c>
      <c r="V1503" s="6" t="n">
        <f aca="false">+R1503+S1503+T1503+U1503</f>
        <v>14561.34393</v>
      </c>
      <c r="W1503" s="20" t="n">
        <f aca="false">V1503-T1503</f>
        <v>14561.34393</v>
      </c>
      <c r="X1503" s="43" t="n">
        <f aca="false">V1503-S1503-T1503</f>
        <v>14561.34393</v>
      </c>
      <c r="Y1503" s="20" t="s">
        <v>171</v>
      </c>
      <c r="Z1503" s="20" t="s">
        <v>171</v>
      </c>
      <c r="AA1503" s="20" t="s">
        <v>20</v>
      </c>
      <c r="AD1503" s="20"/>
    </row>
    <row r="1504" customFormat="false" ht="15.75" hidden="false" customHeight="true" outlineLevel="0" collapsed="false">
      <c r="A1504" s="20" t="s">
        <v>468</v>
      </c>
      <c r="B1504" s="143" t="s">
        <v>244</v>
      </c>
      <c r="C1504" s="20" t="s">
        <v>1077</v>
      </c>
      <c r="D1504" s="20" t="s">
        <v>171</v>
      </c>
      <c r="E1504" s="20" t="n">
        <v>5789295</v>
      </c>
      <c r="F1504" s="20" t="n">
        <v>12314947</v>
      </c>
      <c r="G1504" s="20" t="n">
        <v>45</v>
      </c>
      <c r="H1504" s="145" t="s">
        <v>33</v>
      </c>
      <c r="I1504" s="20"/>
      <c r="J1504" s="20" t="n">
        <v>27</v>
      </c>
      <c r="K1504" s="145" t="n">
        <v>0</v>
      </c>
      <c r="L1504" s="20" t="n">
        <v>2172</v>
      </c>
      <c r="M1504" s="145" t="n">
        <f aca="false">+G1504*0.095</f>
        <v>4.275</v>
      </c>
      <c r="N1504" s="145" t="n">
        <f aca="false">+L1504-M1504</f>
        <v>2167.725</v>
      </c>
      <c r="O1504" s="149" t="n">
        <v>0.973</v>
      </c>
      <c r="P1504" s="145" t="n">
        <f aca="false">+N1504*O1504</f>
        <v>2109.196425</v>
      </c>
      <c r="Q1504" s="149" t="n">
        <v>17</v>
      </c>
      <c r="R1504" s="149" t="n">
        <f aca="false">+P1504*Q1504</f>
        <v>35856.339225</v>
      </c>
      <c r="S1504" s="145"/>
      <c r="T1504" s="145"/>
      <c r="U1504" s="6" t="n">
        <f aca="false">P1504*6</f>
        <v>12655.17855</v>
      </c>
      <c r="V1504" s="6" t="n">
        <f aca="false">+R1504+S1504+T1504+U1504</f>
        <v>48511.517775</v>
      </c>
      <c r="W1504" s="20" t="n">
        <f aca="false">V1504-T1504</f>
        <v>48511.517775</v>
      </c>
      <c r="X1504" s="43" t="n">
        <f aca="false">V1504-S1504-T1504</f>
        <v>48511.517775</v>
      </c>
      <c r="Y1504" s="20" t="s">
        <v>171</v>
      </c>
      <c r="Z1504" s="20" t="s">
        <v>171</v>
      </c>
      <c r="AA1504" s="20" t="s">
        <v>20</v>
      </c>
      <c r="AD1504" s="20"/>
    </row>
    <row r="1505" customFormat="false" ht="15.75" hidden="false" customHeight="true" outlineLevel="0" collapsed="false">
      <c r="A1505" s="20" t="s">
        <v>468</v>
      </c>
      <c r="B1505" s="143" t="s">
        <v>244</v>
      </c>
      <c r="C1505" s="20" t="s">
        <v>1078</v>
      </c>
      <c r="D1505" s="20" t="s">
        <v>171</v>
      </c>
      <c r="E1505" s="20" t="n">
        <v>5789296</v>
      </c>
      <c r="F1505" s="20" t="n">
        <v>12314948</v>
      </c>
      <c r="G1505" s="20" t="n">
        <v>20</v>
      </c>
      <c r="H1505" s="145" t="s">
        <v>33</v>
      </c>
      <c r="I1505" s="20"/>
      <c r="J1505" s="20" t="n">
        <v>29</v>
      </c>
      <c r="K1505" s="145" t="n">
        <v>0</v>
      </c>
      <c r="L1505" s="20" t="n">
        <v>970</v>
      </c>
      <c r="M1505" s="145" t="n">
        <f aca="false">+G1505*0.095</f>
        <v>1.9</v>
      </c>
      <c r="N1505" s="145" t="n">
        <f aca="false">+L1505-M1505</f>
        <v>968.1</v>
      </c>
      <c r="O1505" s="149" t="n">
        <v>0.946</v>
      </c>
      <c r="P1505" s="145" t="n">
        <f aca="false">+N1505*O1505</f>
        <v>915.8226</v>
      </c>
      <c r="Q1505" s="149" t="n">
        <v>17</v>
      </c>
      <c r="R1505" s="149" t="n">
        <f aca="false">+P1505*Q1505</f>
        <v>15568.9842</v>
      </c>
      <c r="S1505" s="145"/>
      <c r="T1505" s="145"/>
      <c r="U1505" s="6" t="n">
        <f aca="false">P1505*6</f>
        <v>5494.9356</v>
      </c>
      <c r="V1505" s="6" t="n">
        <f aca="false">+R1505+S1505+T1505+U1505</f>
        <v>21063.9198</v>
      </c>
      <c r="W1505" s="20" t="n">
        <f aca="false">V1505-T1505</f>
        <v>21063.9198</v>
      </c>
      <c r="X1505" s="43" t="n">
        <f aca="false">V1505-S1505-T1505</f>
        <v>21063.9198</v>
      </c>
      <c r="Y1505" s="20" t="s">
        <v>171</v>
      </c>
      <c r="Z1505" s="20" t="s">
        <v>171</v>
      </c>
      <c r="AA1505" s="20" t="s">
        <v>20</v>
      </c>
      <c r="AD1505" s="20"/>
    </row>
    <row r="1506" customFormat="false" ht="15.75" hidden="false" customHeight="true" outlineLevel="0" collapsed="false">
      <c r="A1506" s="20" t="s">
        <v>468</v>
      </c>
      <c r="B1506" s="143" t="s">
        <v>244</v>
      </c>
      <c r="C1506" s="20" t="s">
        <v>1079</v>
      </c>
      <c r="D1506" s="20" t="s">
        <v>171</v>
      </c>
      <c r="E1506" s="20" t="n">
        <v>5789297</v>
      </c>
      <c r="F1506" s="20" t="n">
        <v>12315014</v>
      </c>
      <c r="G1506" s="20" t="n">
        <v>60</v>
      </c>
      <c r="H1506" s="145" t="s">
        <v>33</v>
      </c>
      <c r="I1506" s="20"/>
      <c r="J1506" s="20" t="n">
        <v>29</v>
      </c>
      <c r="K1506" s="145" t="n">
        <v>0</v>
      </c>
      <c r="L1506" s="20" t="n">
        <v>2818</v>
      </c>
      <c r="M1506" s="145" t="n">
        <f aca="false">+G1506*0.095</f>
        <v>5.7</v>
      </c>
      <c r="N1506" s="145" t="n">
        <f aca="false">+L1506-M1506</f>
        <v>2812.3</v>
      </c>
      <c r="O1506" s="149" t="n">
        <v>0.946</v>
      </c>
      <c r="P1506" s="145" t="n">
        <f aca="false">+N1506*O1506</f>
        <v>2660.4358</v>
      </c>
      <c r="Q1506" s="149" t="n">
        <v>17</v>
      </c>
      <c r="R1506" s="149" t="n">
        <f aca="false">+P1506*Q1506</f>
        <v>45227.4086</v>
      </c>
      <c r="S1506" s="145"/>
      <c r="T1506" s="145"/>
      <c r="U1506" s="6" t="n">
        <f aca="false">P1506*6</f>
        <v>15962.6148</v>
      </c>
      <c r="V1506" s="6" t="n">
        <f aca="false">+R1506+S1506+T1506+U1506</f>
        <v>61190.0234</v>
      </c>
      <c r="W1506" s="20" t="n">
        <f aca="false">V1506-T1506</f>
        <v>61190.0234</v>
      </c>
      <c r="X1506" s="43" t="n">
        <f aca="false">V1506-S1506-T1506</f>
        <v>61190.0234</v>
      </c>
      <c r="Y1506" s="20" t="s">
        <v>171</v>
      </c>
      <c r="Z1506" s="20" t="s">
        <v>171</v>
      </c>
      <c r="AA1506" s="20" t="s">
        <v>20</v>
      </c>
      <c r="AD1506" s="20"/>
    </row>
    <row r="1507" customFormat="false" ht="15.75" hidden="false" customHeight="true" outlineLevel="0" collapsed="false">
      <c r="A1507" s="20" t="s">
        <v>468</v>
      </c>
      <c r="B1507" s="143" t="s">
        <v>244</v>
      </c>
      <c r="C1507" s="20" t="s">
        <v>1080</v>
      </c>
      <c r="D1507" s="20" t="s">
        <v>171</v>
      </c>
      <c r="E1507" s="20" t="n">
        <v>5789298</v>
      </c>
      <c r="F1507" s="20" t="n">
        <v>12315015</v>
      </c>
      <c r="G1507" s="20" t="n">
        <v>48</v>
      </c>
      <c r="H1507" s="145" t="s">
        <v>33</v>
      </c>
      <c r="I1507" s="20"/>
      <c r="J1507" s="20" t="n">
        <v>25</v>
      </c>
      <c r="K1507" s="145" t="n">
        <v>0</v>
      </c>
      <c r="L1507" s="20" t="n">
        <v>2330</v>
      </c>
      <c r="M1507" s="145" t="n">
        <f aca="false">+G1507*0.095</f>
        <v>4.56</v>
      </c>
      <c r="N1507" s="145" t="n">
        <f aca="false">+L1507-M1507</f>
        <v>2325.44</v>
      </c>
      <c r="O1507" s="149" t="n">
        <v>1</v>
      </c>
      <c r="P1507" s="145" t="n">
        <f aca="false">+N1507*O1507</f>
        <v>2325.44</v>
      </c>
      <c r="Q1507" s="149" t="n">
        <v>17</v>
      </c>
      <c r="R1507" s="149" t="n">
        <f aca="false">+P1507*Q1507</f>
        <v>39532.48</v>
      </c>
      <c r="S1507" s="145"/>
      <c r="T1507" s="145"/>
      <c r="U1507" s="6" t="n">
        <f aca="false">P1507*6</f>
        <v>13952.64</v>
      </c>
      <c r="V1507" s="6" t="n">
        <f aca="false">+R1507+S1507+T1507+U1507</f>
        <v>53485.12</v>
      </c>
      <c r="W1507" s="20" t="n">
        <f aca="false">V1507-T1507</f>
        <v>53485.12</v>
      </c>
      <c r="X1507" s="43" t="n">
        <f aca="false">V1507-S1507-T1507</f>
        <v>53485.12</v>
      </c>
      <c r="Y1507" s="20" t="s">
        <v>171</v>
      </c>
      <c r="Z1507" s="20" t="s">
        <v>171</v>
      </c>
      <c r="AA1507" s="20" t="s">
        <v>20</v>
      </c>
      <c r="AD1507" s="20"/>
    </row>
    <row r="1508" customFormat="false" ht="15.75" hidden="false" customHeight="true" outlineLevel="0" collapsed="false">
      <c r="A1508" s="20" t="s">
        <v>468</v>
      </c>
      <c r="B1508" s="143" t="s">
        <v>244</v>
      </c>
      <c r="C1508" s="20" t="s">
        <v>1081</v>
      </c>
      <c r="D1508" s="20" t="s">
        <v>171</v>
      </c>
      <c r="E1508" s="20" t="n">
        <v>5789299</v>
      </c>
      <c r="F1508" s="20" t="n">
        <v>12315016</v>
      </c>
      <c r="G1508" s="20" t="n">
        <v>18</v>
      </c>
      <c r="H1508" s="145" t="s">
        <v>33</v>
      </c>
      <c r="I1508" s="20"/>
      <c r="J1508" s="20" t="n">
        <v>25</v>
      </c>
      <c r="K1508" s="145" t="n">
        <v>0</v>
      </c>
      <c r="L1508" s="20" t="n">
        <v>833</v>
      </c>
      <c r="M1508" s="145" t="n">
        <f aca="false">+G1508*0.095</f>
        <v>1.71</v>
      </c>
      <c r="N1508" s="145" t="n">
        <f aca="false">+L1508-M1508</f>
        <v>831.29</v>
      </c>
      <c r="O1508" s="149" t="n">
        <v>1</v>
      </c>
      <c r="P1508" s="145" t="n">
        <f aca="false">+N1508*O1508</f>
        <v>831.29</v>
      </c>
      <c r="Q1508" s="149" t="n">
        <v>17</v>
      </c>
      <c r="R1508" s="149" t="n">
        <f aca="false">+P1508*Q1508</f>
        <v>14131.93</v>
      </c>
      <c r="S1508" s="145"/>
      <c r="T1508" s="145"/>
      <c r="U1508" s="6" t="n">
        <f aca="false">P1508*6</f>
        <v>4987.74</v>
      </c>
      <c r="V1508" s="6" t="n">
        <f aca="false">+R1508+S1508+T1508+U1508</f>
        <v>19119.67</v>
      </c>
      <c r="W1508" s="20" t="n">
        <f aca="false">V1508-T1508</f>
        <v>19119.67</v>
      </c>
      <c r="X1508" s="43" t="n">
        <f aca="false">V1508-S1508-T1508</f>
        <v>19119.67</v>
      </c>
      <c r="Y1508" s="20" t="s">
        <v>171</v>
      </c>
      <c r="Z1508" s="20" t="s">
        <v>171</v>
      </c>
      <c r="AA1508" s="20" t="s">
        <v>20</v>
      </c>
      <c r="AD1508" s="20"/>
    </row>
    <row r="1509" customFormat="false" ht="15.75" hidden="false" customHeight="true" outlineLevel="0" collapsed="false">
      <c r="A1509" s="20" t="s">
        <v>468</v>
      </c>
      <c r="B1509" s="143" t="s">
        <v>244</v>
      </c>
      <c r="C1509" s="20" t="s">
        <v>1080</v>
      </c>
      <c r="D1509" s="20" t="s">
        <v>171</v>
      </c>
      <c r="E1509" s="20" t="n">
        <v>5789300</v>
      </c>
      <c r="F1509" s="20" t="n">
        <v>12315020</v>
      </c>
      <c r="G1509" s="20" t="n">
        <v>1</v>
      </c>
      <c r="H1509" s="145" t="s">
        <v>33</v>
      </c>
      <c r="I1509" s="20"/>
      <c r="J1509" s="20" t="n">
        <v>25</v>
      </c>
      <c r="K1509" s="145" t="n">
        <v>0</v>
      </c>
      <c r="L1509" s="20" t="n">
        <v>51</v>
      </c>
      <c r="M1509" s="145" t="n">
        <f aca="false">+G1509*0.095</f>
        <v>0.095</v>
      </c>
      <c r="N1509" s="145" t="n">
        <f aca="false">+L1509-M1509</f>
        <v>50.905</v>
      </c>
      <c r="O1509" s="149" t="n">
        <v>1</v>
      </c>
      <c r="P1509" s="145" t="n">
        <f aca="false">+N1509*O1509</f>
        <v>50.905</v>
      </c>
      <c r="Q1509" s="149" t="n">
        <v>17</v>
      </c>
      <c r="R1509" s="149" t="n">
        <f aca="false">+P1509*Q1509</f>
        <v>865.385</v>
      </c>
      <c r="S1509" s="145"/>
      <c r="T1509" s="145"/>
      <c r="U1509" s="6" t="n">
        <f aca="false">P1509*6</f>
        <v>305.43</v>
      </c>
      <c r="V1509" s="6" t="n">
        <f aca="false">+R1509+S1509+T1509+U1509</f>
        <v>1170.815</v>
      </c>
      <c r="W1509" s="20" t="n">
        <f aca="false">V1509-T1509</f>
        <v>1170.815</v>
      </c>
      <c r="X1509" s="43" t="n">
        <f aca="false">V1509-S1509-T1509</f>
        <v>1170.815</v>
      </c>
      <c r="Y1509" s="20" t="s">
        <v>171</v>
      </c>
      <c r="Z1509" s="20" t="s">
        <v>171</v>
      </c>
      <c r="AA1509" s="20" t="s">
        <v>20</v>
      </c>
      <c r="AD1509" s="20"/>
    </row>
    <row r="1510" customFormat="false" ht="15.75" hidden="true" customHeight="true" outlineLevel="0" collapsed="false">
      <c r="A1510" s="20" t="s">
        <v>593</v>
      </c>
      <c r="B1510" s="143" t="s">
        <v>247</v>
      </c>
      <c r="C1510" s="20" t="s">
        <v>1082</v>
      </c>
      <c r="D1510" s="20" t="s">
        <v>282</v>
      </c>
      <c r="E1510" s="20" t="n">
        <v>5789157</v>
      </c>
      <c r="F1510" s="20" t="n">
        <v>11955759</v>
      </c>
      <c r="G1510" s="20" t="n">
        <v>15</v>
      </c>
      <c r="H1510" s="145" t="s">
        <v>122</v>
      </c>
      <c r="I1510" s="20"/>
      <c r="J1510" s="20" t="n">
        <v>13</v>
      </c>
      <c r="K1510" s="145" t="n">
        <v>0</v>
      </c>
      <c r="L1510" s="20" t="n">
        <v>721</v>
      </c>
      <c r="M1510" s="145" t="n">
        <f aca="false">+G1510*0.095</f>
        <v>1.425</v>
      </c>
      <c r="N1510" s="145" t="n">
        <f aca="false">+L1510-M1510</f>
        <v>719.575</v>
      </c>
      <c r="O1510" s="149" t="n">
        <v>1</v>
      </c>
      <c r="P1510" s="145" t="n">
        <f aca="false">+N1510*O1510</f>
        <v>719.575</v>
      </c>
      <c r="Q1510" s="149" t="n">
        <v>23</v>
      </c>
      <c r="R1510" s="149" t="n">
        <f aca="false">+P1510*Q1510</f>
        <v>16550.225</v>
      </c>
      <c r="S1510" s="145"/>
      <c r="T1510" s="145" t="n">
        <f aca="false">P1510*2</f>
        <v>1439.15</v>
      </c>
      <c r="U1510" s="6" t="n">
        <f aca="false">P1510*3</f>
        <v>2158.725</v>
      </c>
      <c r="V1510" s="6" t="n">
        <f aca="false">+R1510+S1510+T1510+U1510</f>
        <v>20148.1</v>
      </c>
      <c r="W1510" s="20" t="n">
        <f aca="false">V1510-T1510</f>
        <v>18708.95</v>
      </c>
      <c r="X1510" s="43" t="n">
        <f aca="false">V1510-S1510-T1510</f>
        <v>18708.95</v>
      </c>
      <c r="Y1510" s="20" t="s">
        <v>282</v>
      </c>
      <c r="Z1510" s="20" t="s">
        <v>35</v>
      </c>
      <c r="AA1510" s="20" t="s">
        <v>20</v>
      </c>
      <c r="AD1510" s="20"/>
    </row>
    <row r="1511" customFormat="false" ht="15.75" hidden="true" customHeight="true" outlineLevel="0" collapsed="false">
      <c r="A1511" s="20" t="s">
        <v>593</v>
      </c>
      <c r="B1511" s="143" t="s">
        <v>247</v>
      </c>
      <c r="C1511" s="20" t="s">
        <v>1083</v>
      </c>
      <c r="D1511" s="20" t="s">
        <v>1084</v>
      </c>
      <c r="E1511" s="20" t="n">
        <v>5789158</v>
      </c>
      <c r="F1511" s="20" t="n">
        <v>11503732</v>
      </c>
      <c r="G1511" s="20" t="n">
        <v>20</v>
      </c>
      <c r="H1511" s="145" t="s">
        <v>122</v>
      </c>
      <c r="I1511" s="20"/>
      <c r="J1511" s="20" t="n">
        <v>12.7</v>
      </c>
      <c r="K1511" s="145" t="n">
        <v>0</v>
      </c>
      <c r="L1511" s="20" t="n">
        <v>1096</v>
      </c>
      <c r="M1511" s="145" t="n">
        <f aca="false">+G1511*0.095</f>
        <v>1.9</v>
      </c>
      <c r="N1511" s="145" t="n">
        <f aca="false">+L1511-M1511</f>
        <v>1094.1</v>
      </c>
      <c r="O1511" s="149" t="n">
        <v>1</v>
      </c>
      <c r="P1511" s="145" t="n">
        <f aca="false">+N1511*O1511</f>
        <v>1094.1</v>
      </c>
      <c r="Q1511" s="149" t="n">
        <v>23</v>
      </c>
      <c r="R1511" s="149" t="n">
        <f aca="false">+P1511*Q1511</f>
        <v>25164.3</v>
      </c>
      <c r="S1511" s="145"/>
      <c r="T1511" s="145"/>
      <c r="U1511" s="6" t="n">
        <f aca="false">P1511*3</f>
        <v>3282.3</v>
      </c>
      <c r="V1511" s="6" t="n">
        <f aca="false">+R1511+S1511+T1511+U1511</f>
        <v>28446.6</v>
      </c>
      <c r="W1511" s="20" t="n">
        <f aca="false">V1511-T1511</f>
        <v>28446.6</v>
      </c>
      <c r="X1511" s="43" t="n">
        <f aca="false">V1511-S1511-T1511</f>
        <v>28446.6</v>
      </c>
      <c r="Y1511" s="20" t="s">
        <v>1084</v>
      </c>
      <c r="Z1511" s="20" t="s">
        <v>35</v>
      </c>
      <c r="AA1511" s="20" t="s">
        <v>20</v>
      </c>
      <c r="AD1511" s="20"/>
    </row>
    <row r="1512" customFormat="false" ht="15.75" hidden="true" customHeight="true" outlineLevel="0" collapsed="false">
      <c r="A1512" s="20" t="s">
        <v>593</v>
      </c>
      <c r="B1512" s="143" t="s">
        <v>247</v>
      </c>
      <c r="C1512" s="20" t="s">
        <v>1085</v>
      </c>
      <c r="D1512" s="20" t="s">
        <v>1084</v>
      </c>
      <c r="E1512" s="20" t="n">
        <v>5789159</v>
      </c>
      <c r="F1512" s="20" t="n">
        <v>11503733</v>
      </c>
      <c r="G1512" s="20" t="n">
        <v>5</v>
      </c>
      <c r="H1512" s="145" t="s">
        <v>122</v>
      </c>
      <c r="I1512" s="20"/>
      <c r="J1512" s="20" t="n">
        <v>13.7</v>
      </c>
      <c r="K1512" s="145" t="n">
        <v>0</v>
      </c>
      <c r="L1512" s="20" t="n">
        <v>232</v>
      </c>
      <c r="M1512" s="145" t="n">
        <f aca="false">+G1512*0.095</f>
        <v>0.475</v>
      </c>
      <c r="N1512" s="145" t="n">
        <f aca="false">+L1512-M1512</f>
        <v>231.525</v>
      </c>
      <c r="O1512" s="149" t="n">
        <v>1</v>
      </c>
      <c r="P1512" s="145" t="n">
        <f aca="false">+N1512*O1512</f>
        <v>231.525</v>
      </c>
      <c r="Q1512" s="149" t="n">
        <v>23</v>
      </c>
      <c r="R1512" s="149" t="n">
        <f aca="false">+P1512*Q1512</f>
        <v>5325.075</v>
      </c>
      <c r="S1512" s="145"/>
      <c r="T1512" s="145"/>
      <c r="U1512" s="6" t="n">
        <f aca="false">P1512*3</f>
        <v>694.575</v>
      </c>
      <c r="V1512" s="6" t="n">
        <f aca="false">+R1512+S1512+T1512+U1512</f>
        <v>6019.65</v>
      </c>
      <c r="W1512" s="20" t="n">
        <f aca="false">V1512-T1512</f>
        <v>6019.65</v>
      </c>
      <c r="X1512" s="43" t="n">
        <f aca="false">V1512-S1512-T1512</f>
        <v>6019.65</v>
      </c>
      <c r="Y1512" s="20" t="s">
        <v>1084</v>
      </c>
      <c r="Z1512" s="20" t="s">
        <v>35</v>
      </c>
      <c r="AA1512" s="20" t="s">
        <v>20</v>
      </c>
      <c r="AD1512" s="20"/>
    </row>
    <row r="1513" customFormat="false" ht="15.75" hidden="true" customHeight="true" outlineLevel="0" collapsed="false">
      <c r="A1513" s="20" t="s">
        <v>593</v>
      </c>
      <c r="B1513" s="143" t="s">
        <v>247</v>
      </c>
      <c r="C1513" s="20" t="s">
        <v>1086</v>
      </c>
      <c r="D1513" s="20" t="s">
        <v>1084</v>
      </c>
      <c r="E1513" s="20" t="n">
        <v>5789160</v>
      </c>
      <c r="F1513" s="20" t="n">
        <v>11503734</v>
      </c>
      <c r="G1513" s="20" t="n">
        <v>60</v>
      </c>
      <c r="H1513" s="145" t="s">
        <v>122</v>
      </c>
      <c r="I1513" s="20"/>
      <c r="J1513" s="20" t="n">
        <v>12</v>
      </c>
      <c r="K1513" s="145" t="n">
        <v>0</v>
      </c>
      <c r="L1513" s="20" t="n">
        <v>3207</v>
      </c>
      <c r="M1513" s="145" t="n">
        <f aca="false">+G1513*0.095</f>
        <v>5.7</v>
      </c>
      <c r="N1513" s="145" t="n">
        <f aca="false">+L1513-M1513</f>
        <v>3201.3</v>
      </c>
      <c r="O1513" s="149" t="n">
        <v>1</v>
      </c>
      <c r="P1513" s="145" t="n">
        <f aca="false">+N1513*O1513</f>
        <v>3201.3</v>
      </c>
      <c r="Q1513" s="149" t="n">
        <v>23</v>
      </c>
      <c r="R1513" s="149" t="n">
        <f aca="false">+P1513*Q1513</f>
        <v>73629.9</v>
      </c>
      <c r="S1513" s="145"/>
      <c r="T1513" s="145"/>
      <c r="U1513" s="6" t="n">
        <f aca="false">P1513*3</f>
        <v>9603.9</v>
      </c>
      <c r="V1513" s="6" t="n">
        <f aca="false">+R1513+S1513+T1513+U1513</f>
        <v>83233.8</v>
      </c>
      <c r="W1513" s="20" t="n">
        <f aca="false">V1513-T1513</f>
        <v>83233.8</v>
      </c>
      <c r="X1513" s="43" t="n">
        <f aca="false">V1513-S1513-T1513</f>
        <v>83233.8</v>
      </c>
      <c r="Y1513" s="20" t="s">
        <v>1084</v>
      </c>
      <c r="Z1513" s="20" t="s">
        <v>35</v>
      </c>
      <c r="AA1513" s="20" t="s">
        <v>20</v>
      </c>
      <c r="AD1513" s="20"/>
    </row>
    <row r="1514" customFormat="false" ht="15.75" hidden="true" customHeight="true" outlineLevel="0" collapsed="false">
      <c r="A1514" s="20" t="s">
        <v>329</v>
      </c>
      <c r="B1514" s="143" t="s">
        <v>246</v>
      </c>
      <c r="C1514" s="20" t="s">
        <v>1087</v>
      </c>
      <c r="D1514" s="20" t="s">
        <v>328</v>
      </c>
      <c r="E1514" s="20" t="n">
        <v>5788836</v>
      </c>
      <c r="F1514" s="20" t="n">
        <v>11956418</v>
      </c>
      <c r="G1514" s="20" t="n">
        <v>29</v>
      </c>
      <c r="H1514" s="145" t="s">
        <v>122</v>
      </c>
      <c r="I1514" s="20"/>
      <c r="J1514" s="20" t="n">
        <v>14</v>
      </c>
      <c r="K1514" s="145" t="n">
        <v>0</v>
      </c>
      <c r="L1514" s="20" t="n">
        <v>1335</v>
      </c>
      <c r="M1514" s="145" t="n">
        <f aca="false">+G1514*0.095</f>
        <v>2.755</v>
      </c>
      <c r="N1514" s="145" t="n">
        <f aca="false">+L1514-M1514</f>
        <v>1332.245</v>
      </c>
      <c r="O1514" s="149" t="n">
        <v>1</v>
      </c>
      <c r="P1514" s="145" t="n">
        <f aca="false">+N1514*O1514</f>
        <v>1332.245</v>
      </c>
      <c r="Q1514" s="149" t="n">
        <v>23</v>
      </c>
      <c r="R1514" s="149" t="n">
        <f aca="false">+P1514*Q1514</f>
        <v>30641.635</v>
      </c>
      <c r="S1514" s="145"/>
      <c r="T1514" s="145"/>
      <c r="U1514" s="6" t="n">
        <f aca="false">P1514*3</f>
        <v>3996.735</v>
      </c>
      <c r="V1514" s="6" t="n">
        <f aca="false">+R1514+S1514+T1514+U1514</f>
        <v>34638.37</v>
      </c>
      <c r="W1514" s="20" t="n">
        <f aca="false">V1514-T1514</f>
        <v>34638.37</v>
      </c>
      <c r="X1514" s="43" t="n">
        <f aca="false">V1514-S1514-T1514</f>
        <v>34638.37</v>
      </c>
      <c r="Y1514" s="20" t="s">
        <v>328</v>
      </c>
      <c r="Z1514" s="20" t="s">
        <v>35</v>
      </c>
      <c r="AA1514" s="20" t="s">
        <v>20</v>
      </c>
      <c r="AD1514" s="20"/>
    </row>
    <row r="1515" customFormat="false" ht="15.75" hidden="false" customHeight="true" outlineLevel="0" collapsed="false">
      <c r="A1515" s="20" t="s">
        <v>329</v>
      </c>
      <c r="B1515" s="143" t="s">
        <v>246</v>
      </c>
      <c r="C1515" s="20" t="s">
        <v>1088</v>
      </c>
      <c r="D1515" s="20" t="s">
        <v>171</v>
      </c>
      <c r="E1515" s="20" t="n">
        <v>5788837</v>
      </c>
      <c r="F1515" s="20" t="n">
        <v>12315034</v>
      </c>
      <c r="G1515" s="20" t="n">
        <v>36</v>
      </c>
      <c r="H1515" s="145" t="s">
        <v>33</v>
      </c>
      <c r="I1515" s="20"/>
      <c r="J1515" s="20" t="n">
        <v>26</v>
      </c>
      <c r="K1515" s="145" t="n">
        <v>0</v>
      </c>
      <c r="L1515" s="20" t="n">
        <v>1790</v>
      </c>
      <c r="M1515" s="145" t="n">
        <f aca="false">+G1515*0.095</f>
        <v>3.42</v>
      </c>
      <c r="N1515" s="145" t="n">
        <f aca="false">+L1515-M1515</f>
        <v>1786.58</v>
      </c>
      <c r="O1515" s="149" t="n">
        <v>0.986</v>
      </c>
      <c r="P1515" s="145" t="n">
        <f aca="false">+N1515*O1515</f>
        <v>1761.56788</v>
      </c>
      <c r="Q1515" s="149" t="n">
        <v>17</v>
      </c>
      <c r="R1515" s="149" t="n">
        <f aca="false">+P1515*Q1515</f>
        <v>29946.65396</v>
      </c>
      <c r="S1515" s="145"/>
      <c r="T1515" s="145"/>
      <c r="U1515" s="6" t="n">
        <f aca="false">P1515*6</f>
        <v>10569.40728</v>
      </c>
      <c r="V1515" s="6" t="n">
        <f aca="false">+R1515+S1515+T1515+U1515</f>
        <v>40516.06124</v>
      </c>
      <c r="W1515" s="20" t="n">
        <f aca="false">V1515-T1515</f>
        <v>40516.06124</v>
      </c>
      <c r="X1515" s="43" t="n">
        <f aca="false">V1515-S1515-T1515</f>
        <v>40516.06124</v>
      </c>
      <c r="Y1515" s="20" t="s">
        <v>171</v>
      </c>
      <c r="Z1515" s="20" t="s">
        <v>171</v>
      </c>
      <c r="AA1515" s="20" t="s">
        <v>20</v>
      </c>
      <c r="AD1515" s="20"/>
    </row>
    <row r="1516" customFormat="false" ht="15.75" hidden="false" customHeight="true" outlineLevel="0" collapsed="false">
      <c r="A1516" s="20" t="s">
        <v>329</v>
      </c>
      <c r="B1516" s="143" t="s">
        <v>246</v>
      </c>
      <c r="C1516" s="20" t="s">
        <v>1089</v>
      </c>
      <c r="D1516" s="20" t="s">
        <v>171</v>
      </c>
      <c r="E1516" s="20" t="n">
        <v>5788838</v>
      </c>
      <c r="F1516" s="20" t="n">
        <v>12315033</v>
      </c>
      <c r="G1516" s="20" t="n">
        <v>60</v>
      </c>
      <c r="H1516" s="145" t="s">
        <v>33</v>
      </c>
      <c r="I1516" s="20"/>
      <c r="J1516" s="20" t="n">
        <v>25</v>
      </c>
      <c r="K1516" s="145" t="n">
        <v>0</v>
      </c>
      <c r="L1516" s="20" t="n">
        <v>2953</v>
      </c>
      <c r="M1516" s="145" t="n">
        <f aca="false">+G1516*0.095</f>
        <v>5.7</v>
      </c>
      <c r="N1516" s="145" t="n">
        <f aca="false">+L1516-M1516</f>
        <v>2947.3</v>
      </c>
      <c r="O1516" s="149" t="n">
        <v>1</v>
      </c>
      <c r="P1516" s="145" t="n">
        <f aca="false">+N1516*O1516</f>
        <v>2947.3</v>
      </c>
      <c r="Q1516" s="149" t="n">
        <v>17</v>
      </c>
      <c r="R1516" s="149" t="n">
        <f aca="false">+P1516*Q1516</f>
        <v>50104.1</v>
      </c>
      <c r="S1516" s="145"/>
      <c r="T1516" s="145"/>
      <c r="U1516" s="6" t="n">
        <f aca="false">P1516*6</f>
        <v>17683.8</v>
      </c>
      <c r="V1516" s="6" t="n">
        <f aca="false">+R1516+S1516+T1516+U1516</f>
        <v>67787.9</v>
      </c>
      <c r="W1516" s="20" t="n">
        <f aca="false">V1516-T1516</f>
        <v>67787.9</v>
      </c>
      <c r="X1516" s="43" t="n">
        <f aca="false">V1516-S1516-T1516</f>
        <v>67787.9</v>
      </c>
      <c r="Y1516" s="20" t="s">
        <v>171</v>
      </c>
      <c r="Z1516" s="20" t="s">
        <v>171</v>
      </c>
      <c r="AA1516" s="20" t="s">
        <v>20</v>
      </c>
      <c r="AD1516" s="20"/>
    </row>
    <row r="1517" customFormat="false" ht="15.75" hidden="false" customHeight="true" outlineLevel="0" collapsed="false">
      <c r="A1517" s="20" t="s">
        <v>329</v>
      </c>
      <c r="B1517" s="143" t="s">
        <v>246</v>
      </c>
      <c r="C1517" s="20" t="s">
        <v>1090</v>
      </c>
      <c r="D1517" s="20" t="s">
        <v>171</v>
      </c>
      <c r="E1517" s="20" t="n">
        <v>5788839</v>
      </c>
      <c r="F1517" s="20" t="n">
        <v>12315035</v>
      </c>
      <c r="G1517" s="20" t="n">
        <v>60</v>
      </c>
      <c r="H1517" s="145" t="s">
        <v>33</v>
      </c>
      <c r="I1517" s="20"/>
      <c r="J1517" s="20" t="n">
        <v>25</v>
      </c>
      <c r="K1517" s="145" t="n">
        <v>0</v>
      </c>
      <c r="L1517" s="20" t="n">
        <v>3030</v>
      </c>
      <c r="M1517" s="145" t="n">
        <f aca="false">+G1517*0.095</f>
        <v>5.7</v>
      </c>
      <c r="N1517" s="145" t="n">
        <f aca="false">+L1517-M1517</f>
        <v>3024.3</v>
      </c>
      <c r="O1517" s="149" t="n">
        <v>1</v>
      </c>
      <c r="P1517" s="145" t="n">
        <f aca="false">+N1517*O1517</f>
        <v>3024.3</v>
      </c>
      <c r="Q1517" s="149" t="n">
        <v>17</v>
      </c>
      <c r="R1517" s="149" t="n">
        <f aca="false">+P1517*Q1517</f>
        <v>51413.1</v>
      </c>
      <c r="S1517" s="145"/>
      <c r="T1517" s="6" t="n">
        <f aca="false">P1517*3</f>
        <v>9072.9</v>
      </c>
      <c r="U1517" s="6" t="n">
        <f aca="false">P1517*3</f>
        <v>9072.9</v>
      </c>
      <c r="V1517" s="6" t="n">
        <f aca="false">+R1517+S1517+T1517+U1517</f>
        <v>69558.9</v>
      </c>
      <c r="W1517" s="20" t="n">
        <f aca="false">V1517-T1517</f>
        <v>60486</v>
      </c>
      <c r="X1517" s="43" t="n">
        <f aca="false">V1517-S1517-T1517</f>
        <v>60486</v>
      </c>
      <c r="Y1517" s="20" t="s">
        <v>171</v>
      </c>
      <c r="Z1517" s="20" t="s">
        <v>171</v>
      </c>
      <c r="AA1517" s="20" t="s">
        <v>20</v>
      </c>
      <c r="AD1517" s="20"/>
    </row>
    <row r="1518" customFormat="false" ht="15.75" hidden="false" customHeight="true" outlineLevel="0" collapsed="false">
      <c r="A1518" s="20" t="s">
        <v>329</v>
      </c>
      <c r="B1518" s="143" t="s">
        <v>246</v>
      </c>
      <c r="C1518" s="20" t="s">
        <v>1091</v>
      </c>
      <c r="D1518" s="20" t="s">
        <v>171</v>
      </c>
      <c r="E1518" s="20" t="n">
        <v>5788840</v>
      </c>
      <c r="F1518" s="20" t="n">
        <v>12315021</v>
      </c>
      <c r="G1518" s="20" t="n">
        <v>116</v>
      </c>
      <c r="H1518" s="145" t="s">
        <v>33</v>
      </c>
      <c r="I1518" s="20"/>
      <c r="J1518" s="20" t="n">
        <v>25</v>
      </c>
      <c r="K1518" s="145" t="n">
        <v>0</v>
      </c>
      <c r="L1518" s="20" t="n">
        <v>5174</v>
      </c>
      <c r="M1518" s="145" t="n">
        <f aca="false">+G1518*0.095</f>
        <v>11.02</v>
      </c>
      <c r="N1518" s="145" t="n">
        <f aca="false">+L1518-M1518</f>
        <v>5162.98</v>
      </c>
      <c r="O1518" s="149" t="n">
        <v>1</v>
      </c>
      <c r="P1518" s="145" t="n">
        <f aca="false">+N1518*O1518</f>
        <v>5162.98</v>
      </c>
      <c r="Q1518" s="149" t="n">
        <v>17</v>
      </c>
      <c r="R1518" s="149" t="n">
        <f aca="false">+P1518*Q1518</f>
        <v>87770.66</v>
      </c>
      <c r="S1518" s="145"/>
      <c r="T1518" s="145"/>
      <c r="U1518" s="6" t="n">
        <f aca="false">(P1518+P1519)*6</f>
        <v>44341.38</v>
      </c>
      <c r="V1518" s="6" t="n">
        <f aca="false">R1518+R1519+U1518</f>
        <v>169975.29</v>
      </c>
      <c r="W1518" s="20" t="n">
        <f aca="false">V1518-T1518</f>
        <v>169975.29</v>
      </c>
      <c r="X1518" s="43" t="n">
        <f aca="false">V1518-S1518-T1518</f>
        <v>169975.29</v>
      </c>
      <c r="Y1518" s="20" t="s">
        <v>171</v>
      </c>
      <c r="Z1518" s="20" t="s">
        <v>171</v>
      </c>
      <c r="AA1518" s="20" t="s">
        <v>20</v>
      </c>
      <c r="AD1518" s="20"/>
    </row>
    <row r="1519" customFormat="false" ht="15.75" hidden="false" customHeight="true" outlineLevel="0" collapsed="false">
      <c r="A1519" s="20" t="s">
        <v>329</v>
      </c>
      <c r="B1519" s="143" t="s">
        <v>246</v>
      </c>
      <c r="C1519" s="20" t="s">
        <v>1091</v>
      </c>
      <c r="D1519" s="20" t="s">
        <v>171</v>
      </c>
      <c r="E1519" s="20" t="n">
        <v>5788840</v>
      </c>
      <c r="F1519" s="20" t="n">
        <v>12315036</v>
      </c>
      <c r="G1519" s="20" t="n">
        <v>50</v>
      </c>
      <c r="H1519" s="145" t="s">
        <v>33</v>
      </c>
      <c r="I1519" s="20"/>
      <c r="J1519" s="20" t="n">
        <v>25</v>
      </c>
      <c r="K1519" s="145" t="n">
        <v>0</v>
      </c>
      <c r="L1519" s="20" t="n">
        <v>2232</v>
      </c>
      <c r="M1519" s="145" t="n">
        <f aca="false">+G1519*0.095</f>
        <v>4.75</v>
      </c>
      <c r="N1519" s="145" t="n">
        <f aca="false">+L1519-M1519</f>
        <v>2227.25</v>
      </c>
      <c r="O1519" s="149" t="n">
        <v>1</v>
      </c>
      <c r="P1519" s="145" t="n">
        <f aca="false">+N1519*O1519</f>
        <v>2227.25</v>
      </c>
      <c r="Q1519" s="149" t="n">
        <v>17</v>
      </c>
      <c r="R1519" s="149" t="n">
        <f aca="false">+P1519*Q1519</f>
        <v>37863.25</v>
      </c>
      <c r="S1519" s="145"/>
      <c r="T1519" s="145"/>
      <c r="U1519" s="6"/>
      <c r="V1519" s="6"/>
      <c r="W1519" s="20" t="n">
        <f aca="false">V1519-T1519</f>
        <v>0</v>
      </c>
      <c r="X1519" s="43" t="n">
        <f aca="false">V1519-S1519-T1519</f>
        <v>0</v>
      </c>
      <c r="Y1519" s="20" t="s">
        <v>171</v>
      </c>
      <c r="Z1519" s="20" t="s">
        <v>171</v>
      </c>
      <c r="AD1519" s="20"/>
    </row>
    <row r="1520" customFormat="false" ht="15.75" hidden="false" customHeight="true" outlineLevel="0" collapsed="false">
      <c r="A1520" s="20" t="s">
        <v>329</v>
      </c>
      <c r="B1520" s="143" t="s">
        <v>246</v>
      </c>
      <c r="C1520" s="20" t="s">
        <v>1092</v>
      </c>
      <c r="D1520" s="20" t="s">
        <v>171</v>
      </c>
      <c r="E1520" s="20" t="n">
        <v>5788841</v>
      </c>
      <c r="F1520" s="20" t="n">
        <v>12315027</v>
      </c>
      <c r="G1520" s="20" t="n">
        <v>50</v>
      </c>
      <c r="H1520" s="145" t="s">
        <v>33</v>
      </c>
      <c r="I1520" s="20"/>
      <c r="J1520" s="20" t="n">
        <v>27</v>
      </c>
      <c r="K1520" s="145" t="n">
        <v>0</v>
      </c>
      <c r="L1520" s="20" t="n">
        <v>2295</v>
      </c>
      <c r="M1520" s="145" t="n">
        <f aca="false">+G1520*0.095</f>
        <v>4.75</v>
      </c>
      <c r="N1520" s="145" t="n">
        <f aca="false">+L1520-M1520</f>
        <v>2290.25</v>
      </c>
      <c r="O1520" s="149" t="n">
        <v>0.973</v>
      </c>
      <c r="P1520" s="145" t="n">
        <f aca="false">+N1520*O1520</f>
        <v>2228.41325</v>
      </c>
      <c r="Q1520" s="149" t="n">
        <v>17</v>
      </c>
      <c r="R1520" s="149" t="n">
        <f aca="false">+P1520*Q1520</f>
        <v>37883.02525</v>
      </c>
      <c r="S1520" s="145"/>
      <c r="T1520" s="145"/>
      <c r="U1520" s="6" t="n">
        <f aca="false">(P1520+P1521)*6</f>
        <v>39605.4795</v>
      </c>
      <c r="V1520" s="6" t="n">
        <f aca="false">R1520+R1521+U1520</f>
        <v>151821.00475</v>
      </c>
      <c r="W1520" s="20" t="n">
        <f aca="false">V1520-T1520</f>
        <v>151821.00475</v>
      </c>
      <c r="X1520" s="43" t="n">
        <f aca="false">V1520-S1520-T1520</f>
        <v>151821.00475</v>
      </c>
      <c r="Y1520" s="20" t="s">
        <v>171</v>
      </c>
      <c r="Z1520" s="20" t="s">
        <v>171</v>
      </c>
      <c r="AA1520" s="20" t="s">
        <v>20</v>
      </c>
      <c r="AD1520" s="20"/>
    </row>
    <row r="1521" customFormat="false" ht="15.75" hidden="false" customHeight="true" outlineLevel="0" collapsed="false">
      <c r="A1521" s="20" t="s">
        <v>329</v>
      </c>
      <c r="B1521" s="143" t="s">
        <v>246</v>
      </c>
      <c r="C1521" s="20" t="s">
        <v>1092</v>
      </c>
      <c r="D1521" s="20" t="s">
        <v>171</v>
      </c>
      <c r="E1521" s="20" t="n">
        <v>5788841</v>
      </c>
      <c r="F1521" s="20" t="n">
        <v>12315028</v>
      </c>
      <c r="G1521" s="20" t="n">
        <v>100</v>
      </c>
      <c r="H1521" s="145" t="s">
        <v>33</v>
      </c>
      <c r="I1521" s="20"/>
      <c r="J1521" s="20" t="n">
        <v>25</v>
      </c>
      <c r="K1521" s="145" t="n">
        <v>0</v>
      </c>
      <c r="L1521" s="20" t="n">
        <v>4382</v>
      </c>
      <c r="M1521" s="145" t="n">
        <f aca="false">+G1521*0.095</f>
        <v>9.5</v>
      </c>
      <c r="N1521" s="145" t="n">
        <f aca="false">+L1521-M1521</f>
        <v>4372.5</v>
      </c>
      <c r="O1521" s="149" t="n">
        <v>1</v>
      </c>
      <c r="P1521" s="145" t="n">
        <f aca="false">+N1521*O1521</f>
        <v>4372.5</v>
      </c>
      <c r="Q1521" s="149" t="n">
        <v>17</v>
      </c>
      <c r="R1521" s="149" t="n">
        <f aca="false">+P1521*Q1521</f>
        <v>74332.5</v>
      </c>
      <c r="S1521" s="145"/>
      <c r="T1521" s="145"/>
      <c r="U1521" s="6"/>
      <c r="V1521" s="6"/>
      <c r="W1521" s="20" t="n">
        <f aca="false">V1521-T1521</f>
        <v>0</v>
      </c>
      <c r="X1521" s="43" t="n">
        <f aca="false">V1521-S1521-T1521</f>
        <v>0</v>
      </c>
      <c r="Y1521" s="20" t="s">
        <v>171</v>
      </c>
      <c r="Z1521" s="20" t="s">
        <v>171</v>
      </c>
      <c r="AD1521" s="20"/>
    </row>
    <row r="1522" customFormat="false" ht="15.75" hidden="false" customHeight="true" outlineLevel="0" collapsed="false">
      <c r="A1522" s="20" t="s">
        <v>329</v>
      </c>
      <c r="B1522" s="143" t="s">
        <v>246</v>
      </c>
      <c r="C1522" s="20" t="s">
        <v>1093</v>
      </c>
      <c r="D1522" s="20" t="s">
        <v>171</v>
      </c>
      <c r="E1522" s="20" t="n">
        <v>5788842</v>
      </c>
      <c r="F1522" s="20" t="n">
        <v>12315022</v>
      </c>
      <c r="G1522" s="20" t="n">
        <v>82</v>
      </c>
      <c r="H1522" s="145" t="s">
        <v>33</v>
      </c>
      <c r="I1522" s="20"/>
      <c r="J1522" s="20" t="n">
        <v>25</v>
      </c>
      <c r="K1522" s="145" t="n">
        <v>0</v>
      </c>
      <c r="L1522" s="20" t="n">
        <v>3594</v>
      </c>
      <c r="M1522" s="145" t="n">
        <f aca="false">+G1522*0.095</f>
        <v>7.79</v>
      </c>
      <c r="N1522" s="145" t="n">
        <f aca="false">+L1522-M1522</f>
        <v>3586.21</v>
      </c>
      <c r="O1522" s="149" t="n">
        <v>1</v>
      </c>
      <c r="P1522" s="145" t="n">
        <f aca="false">+N1522*O1522</f>
        <v>3586.21</v>
      </c>
      <c r="Q1522" s="149" t="n">
        <v>17</v>
      </c>
      <c r="R1522" s="149" t="n">
        <f aca="false">+P1522*Q1522</f>
        <v>60965.57</v>
      </c>
      <c r="S1522" s="145"/>
      <c r="T1522" s="145"/>
      <c r="U1522" s="6" t="n">
        <f aca="false">P1522*6</f>
        <v>21517.26</v>
      </c>
      <c r="V1522" s="6" t="n">
        <f aca="false">+R1522+S1522+T1522+U1522</f>
        <v>82482.83</v>
      </c>
      <c r="W1522" s="20" t="n">
        <f aca="false">V1522-T1522</f>
        <v>82482.83</v>
      </c>
      <c r="X1522" s="43" t="n">
        <f aca="false">V1522-S1522-T1522</f>
        <v>82482.83</v>
      </c>
      <c r="Y1522" s="20" t="s">
        <v>171</v>
      </c>
      <c r="Z1522" s="20" t="s">
        <v>171</v>
      </c>
      <c r="AA1522" s="20" t="s">
        <v>20</v>
      </c>
      <c r="AD1522" s="20"/>
    </row>
    <row r="1523" customFormat="false" ht="15.75" hidden="false" customHeight="true" outlineLevel="0" collapsed="false">
      <c r="A1523" s="20" t="s">
        <v>329</v>
      </c>
      <c r="B1523" s="143" t="s">
        <v>246</v>
      </c>
      <c r="C1523" s="20" t="s">
        <v>1094</v>
      </c>
      <c r="D1523" s="20" t="s">
        <v>171</v>
      </c>
      <c r="E1523" s="20" t="n">
        <v>5788843</v>
      </c>
      <c r="F1523" s="20" t="n">
        <v>12315026</v>
      </c>
      <c r="G1523" s="20" t="n">
        <v>37</v>
      </c>
      <c r="H1523" s="145" t="s">
        <v>33</v>
      </c>
      <c r="I1523" s="20"/>
      <c r="J1523" s="20" t="n">
        <v>25</v>
      </c>
      <c r="K1523" s="145" t="n">
        <v>0</v>
      </c>
      <c r="L1523" s="20" t="n">
        <v>1723</v>
      </c>
      <c r="M1523" s="145" t="n">
        <f aca="false">+G1523*0.095</f>
        <v>3.515</v>
      </c>
      <c r="N1523" s="145" t="n">
        <f aca="false">+L1523-M1523</f>
        <v>1719.485</v>
      </c>
      <c r="O1523" s="149" t="n">
        <v>1</v>
      </c>
      <c r="P1523" s="145" t="n">
        <f aca="false">+N1523*O1523</f>
        <v>1719.485</v>
      </c>
      <c r="Q1523" s="149" t="n">
        <v>17</v>
      </c>
      <c r="R1523" s="149" t="n">
        <f aca="false">+P1523*Q1523</f>
        <v>29231.245</v>
      </c>
      <c r="S1523" s="145"/>
      <c r="T1523" s="145"/>
      <c r="U1523" s="6" t="n">
        <f aca="false">P1523*6</f>
        <v>10316.91</v>
      </c>
      <c r="V1523" s="6" t="n">
        <f aca="false">+R1523+S1523+T1523+U1523</f>
        <v>39548.155</v>
      </c>
      <c r="W1523" s="20" t="n">
        <f aca="false">V1523-T1523</f>
        <v>39548.155</v>
      </c>
      <c r="X1523" s="43" t="n">
        <f aca="false">V1523-S1523-T1523</f>
        <v>39548.155</v>
      </c>
      <c r="Y1523" s="20" t="s">
        <v>171</v>
      </c>
      <c r="Z1523" s="20" t="s">
        <v>171</v>
      </c>
      <c r="AA1523" s="20" t="s">
        <v>20</v>
      </c>
      <c r="AD1523" s="20"/>
    </row>
    <row r="1524" customFormat="false" ht="15.75" hidden="false" customHeight="true" outlineLevel="0" collapsed="false">
      <c r="A1524" s="20" t="s">
        <v>329</v>
      </c>
      <c r="B1524" s="143" t="s">
        <v>246</v>
      </c>
      <c r="C1524" s="20" t="s">
        <v>1095</v>
      </c>
      <c r="D1524" s="20" t="s">
        <v>171</v>
      </c>
      <c r="E1524" s="20" t="n">
        <v>5788844</v>
      </c>
      <c r="F1524" s="20" t="n">
        <v>12315023</v>
      </c>
      <c r="G1524" s="20" t="n">
        <v>17</v>
      </c>
      <c r="H1524" s="145" t="s">
        <v>33</v>
      </c>
      <c r="I1524" s="20"/>
      <c r="J1524" s="20" t="n">
        <v>25</v>
      </c>
      <c r="K1524" s="145" t="n">
        <v>0</v>
      </c>
      <c r="L1524" s="20" t="n">
        <v>712</v>
      </c>
      <c r="M1524" s="145" t="n">
        <f aca="false">+G1524*0.095</f>
        <v>1.615</v>
      </c>
      <c r="N1524" s="145" t="n">
        <f aca="false">+L1524-M1524</f>
        <v>710.385</v>
      </c>
      <c r="O1524" s="149" t="n">
        <v>1</v>
      </c>
      <c r="P1524" s="145" t="n">
        <f aca="false">+N1524*O1524</f>
        <v>710.385</v>
      </c>
      <c r="Q1524" s="149" t="n">
        <v>17</v>
      </c>
      <c r="R1524" s="149" t="n">
        <f aca="false">+P1524*Q1524</f>
        <v>12076.545</v>
      </c>
      <c r="S1524" s="145"/>
      <c r="T1524" s="145"/>
      <c r="U1524" s="6" t="n">
        <f aca="false">P1524*6</f>
        <v>4262.31</v>
      </c>
      <c r="V1524" s="6" t="n">
        <f aca="false">+R1524+S1524+T1524+U1524</f>
        <v>16338.855</v>
      </c>
      <c r="W1524" s="20" t="n">
        <f aca="false">V1524-T1524</f>
        <v>16338.855</v>
      </c>
      <c r="X1524" s="43" t="n">
        <f aca="false">V1524-S1524-T1524</f>
        <v>16338.855</v>
      </c>
      <c r="Y1524" s="20" t="s">
        <v>171</v>
      </c>
      <c r="Z1524" s="20" t="s">
        <v>171</v>
      </c>
      <c r="AA1524" s="20" t="s">
        <v>20</v>
      </c>
      <c r="AD1524" s="20"/>
    </row>
    <row r="1525" customFormat="false" ht="15.75" hidden="false" customHeight="true" outlineLevel="0" collapsed="false">
      <c r="A1525" s="20" t="s">
        <v>329</v>
      </c>
      <c r="B1525" s="143" t="s">
        <v>246</v>
      </c>
      <c r="C1525" s="20" t="s">
        <v>1096</v>
      </c>
      <c r="D1525" s="20" t="s">
        <v>171</v>
      </c>
      <c r="E1525" s="20" t="n">
        <v>5788845</v>
      </c>
      <c r="F1525" s="20" t="n">
        <v>12315038</v>
      </c>
      <c r="G1525" s="20" t="n">
        <v>11</v>
      </c>
      <c r="H1525" s="145" t="s">
        <v>33</v>
      </c>
      <c r="I1525" s="20"/>
      <c r="J1525" s="20" t="n">
        <v>25</v>
      </c>
      <c r="K1525" s="145" t="n">
        <v>0</v>
      </c>
      <c r="L1525" s="20" t="n">
        <v>516</v>
      </c>
      <c r="M1525" s="145" t="n">
        <f aca="false">+G1525*0.095</f>
        <v>1.045</v>
      </c>
      <c r="N1525" s="145" t="n">
        <f aca="false">+L1525-M1525</f>
        <v>514.955</v>
      </c>
      <c r="O1525" s="149" t="n">
        <v>1</v>
      </c>
      <c r="P1525" s="145" t="n">
        <f aca="false">+N1525*O1525</f>
        <v>514.955</v>
      </c>
      <c r="Q1525" s="149" t="n">
        <v>17</v>
      </c>
      <c r="R1525" s="149" t="n">
        <f aca="false">+P1525*Q1525</f>
        <v>8754.235</v>
      </c>
      <c r="S1525" s="145"/>
      <c r="T1525" s="145"/>
      <c r="U1525" s="6" t="n">
        <f aca="false">P1525*6</f>
        <v>3089.73</v>
      </c>
      <c r="V1525" s="6" t="n">
        <f aca="false">+R1525+S1525+T1525+U1525</f>
        <v>11843.965</v>
      </c>
      <c r="W1525" s="20" t="n">
        <f aca="false">V1525-T1525</f>
        <v>11843.965</v>
      </c>
      <c r="X1525" s="43" t="n">
        <f aca="false">V1525-S1525-T1525</f>
        <v>11843.965</v>
      </c>
      <c r="Y1525" s="20" t="s">
        <v>171</v>
      </c>
      <c r="Z1525" s="20" t="s">
        <v>171</v>
      </c>
      <c r="AA1525" s="20" t="s">
        <v>20</v>
      </c>
      <c r="AD1525" s="20"/>
    </row>
    <row r="1526" customFormat="false" ht="15.75" hidden="false" customHeight="true" outlineLevel="0" collapsed="false">
      <c r="A1526" s="20" t="s">
        <v>329</v>
      </c>
      <c r="B1526" s="143" t="s">
        <v>246</v>
      </c>
      <c r="C1526" s="20" t="s">
        <v>1061</v>
      </c>
      <c r="D1526" s="20" t="s">
        <v>171</v>
      </c>
      <c r="E1526" s="20" t="n">
        <v>5788846</v>
      </c>
      <c r="F1526" s="20" t="n">
        <v>12315040</v>
      </c>
      <c r="G1526" s="20" t="n">
        <v>10</v>
      </c>
      <c r="H1526" s="145" t="s">
        <v>33</v>
      </c>
      <c r="I1526" s="20"/>
      <c r="J1526" s="20" t="n">
        <v>26</v>
      </c>
      <c r="K1526" s="145" t="n">
        <v>0</v>
      </c>
      <c r="L1526" s="20" t="n">
        <v>430</v>
      </c>
      <c r="M1526" s="145" t="n">
        <f aca="false">+G1526*0.095</f>
        <v>0.95</v>
      </c>
      <c r="N1526" s="145" t="n">
        <f aca="false">+L1526-M1526</f>
        <v>429.05</v>
      </c>
      <c r="O1526" s="149" t="n">
        <v>0.986</v>
      </c>
      <c r="P1526" s="145" t="n">
        <f aca="false">+N1526*O1526</f>
        <v>423.0433</v>
      </c>
      <c r="Q1526" s="149" t="n">
        <v>17</v>
      </c>
      <c r="R1526" s="149" t="n">
        <v>7191.73</v>
      </c>
      <c r="S1526" s="145"/>
      <c r="T1526" s="145"/>
      <c r="U1526" s="6" t="n">
        <f aca="false">P1526*6</f>
        <v>2538.2598</v>
      </c>
      <c r="V1526" s="6" t="n">
        <f aca="false">+R1526+S1526+T1526+U1526</f>
        <v>9729.9898</v>
      </c>
      <c r="W1526" s="20" t="n">
        <f aca="false">V1526-T1526</f>
        <v>9729.9898</v>
      </c>
      <c r="X1526" s="43" t="n">
        <f aca="false">V1526-S1526-T1526</f>
        <v>9729.9898</v>
      </c>
      <c r="Y1526" s="20" t="s">
        <v>171</v>
      </c>
      <c r="Z1526" s="20" t="s">
        <v>171</v>
      </c>
      <c r="AA1526" s="20" t="s">
        <v>20</v>
      </c>
      <c r="AD1526" s="20"/>
    </row>
    <row r="1527" customFormat="false" ht="15.75" hidden="true" customHeight="true" outlineLevel="0" collapsed="false">
      <c r="A1527" s="20" t="s">
        <v>29</v>
      </c>
      <c r="B1527" s="143" t="s">
        <v>252</v>
      </c>
      <c r="C1527" s="20" t="s">
        <v>1097</v>
      </c>
      <c r="D1527" s="20" t="s">
        <v>314</v>
      </c>
      <c r="E1527" s="20" t="n">
        <v>5789464</v>
      </c>
      <c r="F1527" s="20" t="n">
        <v>8742045</v>
      </c>
      <c r="G1527" s="20" t="n">
        <v>3</v>
      </c>
      <c r="H1527" s="145" t="s">
        <v>122</v>
      </c>
      <c r="I1527" s="20"/>
      <c r="J1527" s="20" t="n">
        <v>14</v>
      </c>
      <c r="K1527" s="145" t="n">
        <v>0</v>
      </c>
      <c r="L1527" s="20" t="n">
        <v>126</v>
      </c>
      <c r="M1527" s="145" t="n">
        <f aca="false">+G1527*0.095</f>
        <v>0.285</v>
      </c>
      <c r="N1527" s="145" t="n">
        <f aca="false">+L1527-M1527</f>
        <v>125.715</v>
      </c>
      <c r="O1527" s="149" t="n">
        <v>1</v>
      </c>
      <c r="P1527" s="145" t="n">
        <f aca="false">+N1527*O1527</f>
        <v>125.715</v>
      </c>
      <c r="Q1527" s="149" t="n">
        <v>23</v>
      </c>
      <c r="R1527" s="149" t="n">
        <f aca="false">+P1527*Q1527</f>
        <v>2891.445</v>
      </c>
      <c r="S1527" s="145"/>
      <c r="T1527" s="145" t="n">
        <f aca="false">P1527*2</f>
        <v>251.43</v>
      </c>
      <c r="U1527" s="6" t="n">
        <f aca="false">P1527*4</f>
        <v>502.86</v>
      </c>
      <c r="V1527" s="6" t="n">
        <f aca="false">+R1527+S1527+T1527+U1527</f>
        <v>3645.735</v>
      </c>
      <c r="W1527" s="20" t="n">
        <f aca="false">V1527-T1527</f>
        <v>3394.305</v>
      </c>
      <c r="X1527" s="43" t="n">
        <f aca="false">V1527-S1527-T1527</f>
        <v>3394.305</v>
      </c>
      <c r="Y1527" s="20" t="s">
        <v>314</v>
      </c>
      <c r="Z1527" s="20" t="s">
        <v>35</v>
      </c>
      <c r="AA1527" s="20" t="s">
        <v>20</v>
      </c>
      <c r="AD1527" s="20"/>
    </row>
    <row r="1528" customFormat="false" ht="15.75" hidden="false" customHeight="true" outlineLevel="0" collapsed="false">
      <c r="A1528" s="20" t="s">
        <v>731</v>
      </c>
      <c r="B1528" s="143" t="s">
        <v>249</v>
      </c>
      <c r="C1528" s="20" t="s">
        <v>1098</v>
      </c>
      <c r="D1528" s="20" t="s">
        <v>171</v>
      </c>
      <c r="E1528" s="20" t="n">
        <v>5786232</v>
      </c>
      <c r="F1528" s="20" t="n">
        <v>12312201</v>
      </c>
      <c r="G1528" s="20" t="n">
        <v>62</v>
      </c>
      <c r="H1528" s="145" t="s">
        <v>33</v>
      </c>
      <c r="I1528" s="20"/>
      <c r="J1528" s="20" t="n">
        <v>25</v>
      </c>
      <c r="K1528" s="145" t="n">
        <v>0</v>
      </c>
      <c r="L1528" s="20" t="n">
        <v>3177</v>
      </c>
      <c r="M1528" s="145" t="n">
        <f aca="false">+G1528*0.095</f>
        <v>5.89</v>
      </c>
      <c r="N1528" s="145" t="n">
        <f aca="false">+L1528-M1528</f>
        <v>3171.11</v>
      </c>
      <c r="O1528" s="149" t="n">
        <v>1</v>
      </c>
      <c r="P1528" s="145" t="n">
        <f aca="false">+N1528*O1528</f>
        <v>3171.11</v>
      </c>
      <c r="Q1528" s="149" t="n">
        <v>17</v>
      </c>
      <c r="R1528" s="149" t="n">
        <f aca="false">+P1528*Q1528</f>
        <v>53908.87</v>
      </c>
      <c r="S1528" s="145"/>
      <c r="T1528" s="145" t="n">
        <f aca="false">P1528*3</f>
        <v>9513.33</v>
      </c>
      <c r="U1528" s="6" t="n">
        <f aca="false">P1528*3</f>
        <v>9513.33</v>
      </c>
      <c r="V1528" s="6" t="n">
        <f aca="false">+R1528+S1528+T1528+U1528</f>
        <v>72935.53</v>
      </c>
      <c r="W1528" s="20" t="n">
        <f aca="false">V1528-T1528</f>
        <v>63422.2</v>
      </c>
      <c r="X1528" s="43" t="n">
        <f aca="false">V1528-S1528-T1528</f>
        <v>63422.2</v>
      </c>
      <c r="Y1528" s="20" t="s">
        <v>171</v>
      </c>
      <c r="Z1528" s="20" t="s">
        <v>171</v>
      </c>
      <c r="AA1528" s="20" t="s">
        <v>20</v>
      </c>
      <c r="AD1528" s="20"/>
    </row>
    <row r="1529" customFormat="false" ht="15.75" hidden="true" customHeight="true" outlineLevel="0" collapsed="false">
      <c r="A1529" s="20" t="s">
        <v>731</v>
      </c>
      <c r="B1529" s="143" t="s">
        <v>249</v>
      </c>
      <c r="C1529" s="20" t="s">
        <v>1099</v>
      </c>
      <c r="D1529" s="20" t="s">
        <v>171</v>
      </c>
      <c r="E1529" s="20" t="n">
        <v>5786233</v>
      </c>
      <c r="F1529" s="20" t="n">
        <v>12315050</v>
      </c>
      <c r="G1529" s="20" t="n">
        <v>62</v>
      </c>
      <c r="H1529" s="145" t="s">
        <v>122</v>
      </c>
      <c r="I1529" s="20"/>
      <c r="J1529" s="20" t="n">
        <v>14</v>
      </c>
      <c r="K1529" s="145" t="n">
        <v>0</v>
      </c>
      <c r="L1529" s="20" t="n">
        <v>2963</v>
      </c>
      <c r="M1529" s="145" t="n">
        <f aca="false">+G1529*0.095</f>
        <v>5.89</v>
      </c>
      <c r="N1529" s="145" t="n">
        <f aca="false">+L1529-M1529</f>
        <v>2957.11</v>
      </c>
      <c r="O1529" s="149" t="n">
        <v>1</v>
      </c>
      <c r="P1529" s="145" t="n">
        <f aca="false">+N1529*O1529</f>
        <v>2957.11</v>
      </c>
      <c r="Q1529" s="149" t="n">
        <v>23</v>
      </c>
      <c r="R1529" s="149" t="n">
        <f aca="false">+P1529*Q1529</f>
        <v>68013.53</v>
      </c>
      <c r="S1529" s="145"/>
      <c r="T1529" s="145" t="n">
        <f aca="false">P1529*3</f>
        <v>8871.33</v>
      </c>
      <c r="U1529" s="6" t="n">
        <f aca="false">P1529*4</f>
        <v>11828.44</v>
      </c>
      <c r="V1529" s="6" t="n">
        <f aca="false">+R1529+S1529+T1529+U1529</f>
        <v>88713.3</v>
      </c>
      <c r="W1529" s="20" t="n">
        <f aca="false">V1529-T1529</f>
        <v>79841.97</v>
      </c>
      <c r="X1529" s="43" t="n">
        <f aca="false">V1529-S1529-T1529</f>
        <v>79841.97</v>
      </c>
      <c r="Y1529" s="20" t="s">
        <v>171</v>
      </c>
      <c r="Z1529" s="20" t="s">
        <v>171</v>
      </c>
      <c r="AA1529" s="20" t="s">
        <v>20</v>
      </c>
      <c r="AD1529" s="20"/>
    </row>
    <row r="1530" customFormat="false" ht="15.75" hidden="true" customHeight="true" outlineLevel="0" collapsed="false">
      <c r="A1530" s="20" t="s">
        <v>731</v>
      </c>
      <c r="B1530" s="143" t="s">
        <v>250</v>
      </c>
      <c r="C1530" s="20" t="s">
        <v>1071</v>
      </c>
      <c r="D1530" s="20" t="s">
        <v>171</v>
      </c>
      <c r="E1530" s="20" t="n">
        <v>5786234</v>
      </c>
      <c r="F1530" s="20" t="n">
        <v>12312202</v>
      </c>
      <c r="G1530" s="20" t="n">
        <v>13</v>
      </c>
      <c r="H1530" s="145" t="s">
        <v>122</v>
      </c>
      <c r="I1530" s="20"/>
      <c r="J1530" s="20" t="n">
        <v>14</v>
      </c>
      <c r="K1530" s="145" t="n">
        <v>0</v>
      </c>
      <c r="L1530" s="20" t="n">
        <v>661</v>
      </c>
      <c r="M1530" s="145" t="n">
        <f aca="false">+G1530*0.095</f>
        <v>1.235</v>
      </c>
      <c r="N1530" s="145" t="n">
        <f aca="false">+L1530-M1530</f>
        <v>659.765</v>
      </c>
      <c r="O1530" s="149" t="n">
        <v>1</v>
      </c>
      <c r="P1530" s="145" t="n">
        <f aca="false">+N1530*O1530</f>
        <v>659.765</v>
      </c>
      <c r="Q1530" s="149" t="n">
        <v>23</v>
      </c>
      <c r="R1530" s="149" t="n">
        <f aca="false">+P1530*Q1530</f>
        <v>15174.595</v>
      </c>
      <c r="S1530" s="145"/>
      <c r="T1530" s="145"/>
      <c r="U1530" s="6" t="n">
        <f aca="false">P1530*5</f>
        <v>3298.825</v>
      </c>
      <c r="V1530" s="6" t="n">
        <f aca="false">+R1530+S1530+T1530+U1530</f>
        <v>18473.42</v>
      </c>
      <c r="W1530" s="20" t="n">
        <f aca="false">V1530-T1530</f>
        <v>18473.42</v>
      </c>
      <c r="X1530" s="43" t="n">
        <f aca="false">V1530-S1530-T1530</f>
        <v>18473.42</v>
      </c>
      <c r="Y1530" s="20" t="s">
        <v>171</v>
      </c>
      <c r="Z1530" s="20" t="s">
        <v>171</v>
      </c>
      <c r="AA1530" s="20" t="s">
        <v>20</v>
      </c>
      <c r="AD1530" s="20"/>
    </row>
    <row r="1531" customFormat="false" ht="15.75" hidden="false" customHeight="true" outlineLevel="0" collapsed="false">
      <c r="A1531" s="20" t="s">
        <v>731</v>
      </c>
      <c r="B1531" s="143" t="s">
        <v>250</v>
      </c>
      <c r="C1531" s="20" t="s">
        <v>1100</v>
      </c>
      <c r="D1531" s="20" t="s">
        <v>171</v>
      </c>
      <c r="E1531" s="20" t="n">
        <v>5786235</v>
      </c>
      <c r="F1531" s="20" t="n">
        <v>12312203</v>
      </c>
      <c r="G1531" s="20" t="n">
        <v>36</v>
      </c>
      <c r="H1531" s="145" t="s">
        <v>33</v>
      </c>
      <c r="I1531" s="20"/>
      <c r="J1531" s="20" t="n">
        <v>25</v>
      </c>
      <c r="K1531" s="145" t="n">
        <v>0</v>
      </c>
      <c r="L1531" s="20" t="n">
        <v>1508</v>
      </c>
      <c r="M1531" s="145" t="n">
        <f aca="false">+G1531*0.095</f>
        <v>3.42</v>
      </c>
      <c r="N1531" s="145" t="n">
        <f aca="false">+L1531-M1531</f>
        <v>1504.58</v>
      </c>
      <c r="O1531" s="149" t="n">
        <v>1</v>
      </c>
      <c r="P1531" s="145" t="n">
        <f aca="false">+N1531*O1531</f>
        <v>1504.58</v>
      </c>
      <c r="Q1531" s="149" t="n">
        <v>17</v>
      </c>
      <c r="R1531" s="149" t="n">
        <f aca="false">+P1531*Q1531</f>
        <v>25577.86</v>
      </c>
      <c r="S1531" s="145"/>
      <c r="T1531" s="145"/>
      <c r="U1531" s="6" t="n">
        <f aca="false">P1531*6</f>
        <v>9027.48</v>
      </c>
      <c r="V1531" s="6" t="n">
        <f aca="false">+R1531+S1531+T1531+U1531</f>
        <v>34605.34</v>
      </c>
      <c r="W1531" s="20" t="n">
        <f aca="false">V1531-T1531</f>
        <v>34605.34</v>
      </c>
      <c r="X1531" s="43" t="n">
        <f aca="false">V1531-S1531-T1531</f>
        <v>34605.34</v>
      </c>
      <c r="Y1531" s="20" t="s">
        <v>171</v>
      </c>
      <c r="Z1531" s="20" t="s">
        <v>171</v>
      </c>
      <c r="AA1531" s="20" t="s">
        <v>20</v>
      </c>
      <c r="AD1531" s="20"/>
    </row>
    <row r="1532" customFormat="false" ht="15.75" hidden="false" customHeight="true" outlineLevel="0" collapsed="false">
      <c r="A1532" s="20" t="s">
        <v>731</v>
      </c>
      <c r="B1532" s="143" t="s">
        <v>250</v>
      </c>
      <c r="C1532" s="20" t="s">
        <v>1101</v>
      </c>
      <c r="D1532" s="20" t="s">
        <v>171</v>
      </c>
      <c r="E1532" s="20" t="n">
        <v>5786236</v>
      </c>
      <c r="F1532" s="20" t="n">
        <v>12312204</v>
      </c>
      <c r="G1532" s="20" t="n">
        <v>59</v>
      </c>
      <c r="H1532" s="145" t="s">
        <v>33</v>
      </c>
      <c r="I1532" s="20"/>
      <c r="J1532" s="20" t="n">
        <v>25</v>
      </c>
      <c r="K1532" s="145" t="n">
        <v>0</v>
      </c>
      <c r="L1532" s="20" t="n">
        <v>3004</v>
      </c>
      <c r="M1532" s="145" t="n">
        <f aca="false">+G1532*0.095</f>
        <v>5.605</v>
      </c>
      <c r="N1532" s="145" t="n">
        <f aca="false">+L1532-M1532</f>
        <v>2998.395</v>
      </c>
      <c r="O1532" s="149" t="n">
        <v>1</v>
      </c>
      <c r="P1532" s="145" t="n">
        <f aca="false">+N1532*O1532</f>
        <v>2998.395</v>
      </c>
      <c r="Q1532" s="149" t="n">
        <v>17</v>
      </c>
      <c r="R1532" s="149" t="n">
        <f aca="false">+P1532*Q1532</f>
        <v>50972.715</v>
      </c>
      <c r="S1532" s="145"/>
      <c r="T1532" s="145"/>
      <c r="U1532" s="6" t="n">
        <f aca="false">P1532*6</f>
        <v>17990.37</v>
      </c>
      <c r="V1532" s="6" t="n">
        <f aca="false">+R1532+S1532+T1532+U1532</f>
        <v>68963.085</v>
      </c>
      <c r="W1532" s="20" t="n">
        <f aca="false">V1532-T1532</f>
        <v>68963.085</v>
      </c>
      <c r="X1532" s="43" t="n">
        <f aca="false">V1532-S1532-T1532</f>
        <v>68963.085</v>
      </c>
      <c r="Y1532" s="20" t="s">
        <v>171</v>
      </c>
      <c r="Z1532" s="20" t="s">
        <v>171</v>
      </c>
      <c r="AA1532" s="20" t="s">
        <v>20</v>
      </c>
      <c r="AD1532" s="20"/>
    </row>
    <row r="1533" customFormat="false" ht="15.75" hidden="true" customHeight="true" outlineLevel="0" collapsed="false">
      <c r="A1533" s="20" t="s">
        <v>731</v>
      </c>
      <c r="B1533" s="143" t="s">
        <v>250</v>
      </c>
      <c r="C1533" s="20" t="s">
        <v>1102</v>
      </c>
      <c r="D1533" s="20" t="s">
        <v>171</v>
      </c>
      <c r="E1533" s="20" t="n">
        <v>5786237</v>
      </c>
      <c r="F1533" s="20" t="n">
        <v>12312205</v>
      </c>
      <c r="G1533" s="20" t="n">
        <v>15</v>
      </c>
      <c r="H1533" s="145" t="s">
        <v>122</v>
      </c>
      <c r="I1533" s="20"/>
      <c r="J1533" s="20" t="n">
        <v>13.5</v>
      </c>
      <c r="K1533" s="145" t="n">
        <v>0</v>
      </c>
      <c r="L1533" s="20" t="n">
        <v>726</v>
      </c>
      <c r="M1533" s="145" t="n">
        <f aca="false">+G1533*0.095</f>
        <v>1.425</v>
      </c>
      <c r="N1533" s="145" t="n">
        <f aca="false">+L1533-M1533</f>
        <v>724.575</v>
      </c>
      <c r="O1533" s="149" t="n">
        <v>1</v>
      </c>
      <c r="P1533" s="145" t="n">
        <f aca="false">+N1533*O1533</f>
        <v>724.575</v>
      </c>
      <c r="Q1533" s="149" t="n">
        <v>23</v>
      </c>
      <c r="R1533" s="149" t="n">
        <f aca="false">+P1533*Q1533</f>
        <v>16665.225</v>
      </c>
      <c r="S1533" s="145"/>
      <c r="T1533" s="145" t="n">
        <f aca="false">P1533*3</f>
        <v>2173.725</v>
      </c>
      <c r="U1533" s="6" t="n">
        <f aca="false">P1533*4</f>
        <v>2898.3</v>
      </c>
      <c r="V1533" s="6" t="n">
        <f aca="false">+R1533+S1533+T1533+U1533</f>
        <v>21737.25</v>
      </c>
      <c r="W1533" s="20" t="n">
        <f aca="false">V1533-T1533</f>
        <v>19563.525</v>
      </c>
      <c r="X1533" s="43" t="n">
        <f aca="false">V1533-S1533-T1533</f>
        <v>19563.525</v>
      </c>
      <c r="Y1533" s="20" t="s">
        <v>171</v>
      </c>
      <c r="Z1533" s="20" t="s">
        <v>171</v>
      </c>
      <c r="AA1533" s="20" t="s">
        <v>20</v>
      </c>
      <c r="AD1533" s="20"/>
    </row>
    <row r="1534" customFormat="false" ht="15.75" hidden="false" customHeight="true" outlineLevel="0" collapsed="false">
      <c r="A1534" s="20" t="s">
        <v>731</v>
      </c>
      <c r="B1534" s="143" t="s">
        <v>250</v>
      </c>
      <c r="C1534" s="20" t="s">
        <v>1103</v>
      </c>
      <c r="D1534" s="20" t="s">
        <v>171</v>
      </c>
      <c r="E1534" s="20" t="n">
        <v>5786238</v>
      </c>
      <c r="F1534" s="20" t="n">
        <v>12312206</v>
      </c>
      <c r="G1534" s="20" t="n">
        <v>60</v>
      </c>
      <c r="H1534" s="145" t="s">
        <v>33</v>
      </c>
      <c r="I1534" s="20"/>
      <c r="J1534" s="20" t="n">
        <v>25</v>
      </c>
      <c r="K1534" s="145" t="n">
        <v>0</v>
      </c>
      <c r="L1534" s="20" t="n">
        <v>2444</v>
      </c>
      <c r="M1534" s="145" t="n">
        <f aca="false">+G1534*0.095</f>
        <v>5.7</v>
      </c>
      <c r="N1534" s="145" t="n">
        <f aca="false">+L1534-M1534</f>
        <v>2438.3</v>
      </c>
      <c r="O1534" s="149" t="n">
        <v>1</v>
      </c>
      <c r="P1534" s="145" t="n">
        <f aca="false">+N1534*O1534</f>
        <v>2438.3</v>
      </c>
      <c r="Q1534" s="149" t="n">
        <v>17</v>
      </c>
      <c r="R1534" s="149" t="n">
        <f aca="false">+P1534*Q1534</f>
        <v>41451.1</v>
      </c>
      <c r="S1534" s="145"/>
      <c r="T1534" s="145"/>
      <c r="U1534" s="6" t="n">
        <f aca="false">P1534*6</f>
        <v>14629.8</v>
      </c>
      <c r="V1534" s="6" t="n">
        <f aca="false">+R1534+S1534+T1534+U1534</f>
        <v>56080.9</v>
      </c>
      <c r="W1534" s="20" t="n">
        <f aca="false">V1534-T1534</f>
        <v>56080.9</v>
      </c>
      <c r="X1534" s="43" t="n">
        <f aca="false">V1534-S1534-T1534</f>
        <v>56080.9</v>
      </c>
      <c r="Y1534" s="20" t="s">
        <v>171</v>
      </c>
      <c r="Z1534" s="20" t="s">
        <v>171</v>
      </c>
      <c r="AA1534" s="20" t="s">
        <v>20</v>
      </c>
      <c r="AD1534" s="20"/>
    </row>
    <row r="1535" customFormat="false" ht="15.75" hidden="false" customHeight="true" outlineLevel="0" collapsed="false">
      <c r="A1535" s="20" t="s">
        <v>731</v>
      </c>
      <c r="B1535" s="143" t="s">
        <v>251</v>
      </c>
      <c r="C1535" s="20" t="s">
        <v>1104</v>
      </c>
      <c r="D1535" s="20" t="s">
        <v>171</v>
      </c>
      <c r="E1535" s="20" t="n">
        <v>5786239</v>
      </c>
      <c r="F1535" s="20" t="n">
        <v>12312207</v>
      </c>
      <c r="G1535" s="20" t="n">
        <v>15</v>
      </c>
      <c r="H1535" s="145" t="s">
        <v>33</v>
      </c>
      <c r="I1535" s="20"/>
      <c r="J1535" s="20" t="n">
        <v>25</v>
      </c>
      <c r="K1535" s="145" t="n">
        <v>0</v>
      </c>
      <c r="L1535" s="20" t="n">
        <v>613</v>
      </c>
      <c r="M1535" s="145" t="n">
        <f aca="false">+G1535*0.095</f>
        <v>1.425</v>
      </c>
      <c r="N1535" s="145" t="n">
        <f aca="false">+L1535-M1535</f>
        <v>611.575</v>
      </c>
      <c r="O1535" s="149" t="n">
        <v>1</v>
      </c>
      <c r="P1535" s="145" t="n">
        <f aca="false">+N1535*O1535</f>
        <v>611.575</v>
      </c>
      <c r="Q1535" s="149" t="n">
        <v>17</v>
      </c>
      <c r="R1535" s="149" t="n">
        <f aca="false">+P1535*Q1535</f>
        <v>10396.775</v>
      </c>
      <c r="S1535" s="145"/>
      <c r="T1535" s="145"/>
      <c r="U1535" s="6" t="n">
        <f aca="false">P1535*6</f>
        <v>3669.45</v>
      </c>
      <c r="V1535" s="6" t="n">
        <f aca="false">+R1535+S1535+T1535+U1535</f>
        <v>14066.225</v>
      </c>
      <c r="W1535" s="20" t="n">
        <f aca="false">V1535-T1535</f>
        <v>14066.225</v>
      </c>
      <c r="X1535" s="43" t="n">
        <f aca="false">V1535-S1535-T1535</f>
        <v>14066.225</v>
      </c>
      <c r="Y1535" s="20" t="s">
        <v>171</v>
      </c>
      <c r="Z1535" s="20" t="s">
        <v>171</v>
      </c>
      <c r="AA1535" s="20" t="s">
        <v>20</v>
      </c>
      <c r="AD1535" s="20"/>
    </row>
    <row r="1536" customFormat="false" ht="15.75" hidden="true" customHeight="true" outlineLevel="0" collapsed="false">
      <c r="A1536" s="20" t="s">
        <v>731</v>
      </c>
      <c r="B1536" s="143" t="s">
        <v>251</v>
      </c>
      <c r="C1536" s="20" t="s">
        <v>1105</v>
      </c>
      <c r="D1536" s="20" t="s">
        <v>171</v>
      </c>
      <c r="E1536" s="20" t="n">
        <v>5786240</v>
      </c>
      <c r="F1536" s="20" t="n">
        <v>12312208</v>
      </c>
      <c r="G1536" s="20" t="n">
        <v>41</v>
      </c>
      <c r="H1536" s="145" t="s">
        <v>122</v>
      </c>
      <c r="I1536" s="20"/>
      <c r="J1536" s="20" t="n">
        <v>14</v>
      </c>
      <c r="K1536" s="145" t="n">
        <v>0</v>
      </c>
      <c r="L1536" s="20" t="n">
        <v>1844</v>
      </c>
      <c r="M1536" s="145" t="n">
        <f aca="false">+G1536*0.095</f>
        <v>3.895</v>
      </c>
      <c r="N1536" s="145" t="n">
        <f aca="false">+L1536-M1536</f>
        <v>1840.105</v>
      </c>
      <c r="O1536" s="149" t="n">
        <v>1</v>
      </c>
      <c r="P1536" s="145" t="n">
        <f aca="false">+N1536*O1536</f>
        <v>1840.105</v>
      </c>
      <c r="Q1536" s="149" t="n">
        <v>23</v>
      </c>
      <c r="R1536" s="149" t="n">
        <f aca="false">+P1536*Q1536</f>
        <v>42322.415</v>
      </c>
      <c r="S1536" s="145"/>
      <c r="T1536" s="145"/>
      <c r="U1536" s="6" t="n">
        <f aca="false">P1536*5</f>
        <v>9200.525</v>
      </c>
      <c r="V1536" s="6" t="n">
        <f aca="false">+R1536+S1536+T1536+U1536</f>
        <v>51522.94</v>
      </c>
      <c r="W1536" s="20" t="n">
        <f aca="false">V1536-T1536</f>
        <v>51522.94</v>
      </c>
      <c r="X1536" s="43" t="n">
        <f aca="false">V1536-S1536-T1536</f>
        <v>51522.94</v>
      </c>
      <c r="Y1536" s="20" t="s">
        <v>171</v>
      </c>
      <c r="Z1536" s="20" t="s">
        <v>171</v>
      </c>
      <c r="AA1536" s="20" t="s">
        <v>20</v>
      </c>
      <c r="AD1536" s="20"/>
    </row>
    <row r="1537" customFormat="false" ht="15.75" hidden="false" customHeight="true" outlineLevel="0" collapsed="false">
      <c r="A1537" s="20" t="s">
        <v>29</v>
      </c>
      <c r="B1537" s="143" t="s">
        <v>254</v>
      </c>
      <c r="C1537" s="20" t="s">
        <v>1020</v>
      </c>
      <c r="D1537" s="20" t="s">
        <v>328</v>
      </c>
      <c r="E1537" s="20" t="n">
        <v>5789465</v>
      </c>
      <c r="F1537" s="20" t="n">
        <v>11356434</v>
      </c>
      <c r="G1537" s="20" t="n">
        <v>32</v>
      </c>
      <c r="H1537" s="145" t="s">
        <v>33</v>
      </c>
      <c r="I1537" s="20"/>
      <c r="J1537" s="20" t="n">
        <v>25</v>
      </c>
      <c r="K1537" s="145" t="n">
        <v>0</v>
      </c>
      <c r="L1537" s="20" t="n">
        <v>1394</v>
      </c>
      <c r="M1537" s="145" t="n">
        <f aca="false">+G1537*0.095</f>
        <v>3.04</v>
      </c>
      <c r="N1537" s="145" t="n">
        <f aca="false">+L1537-M1537</f>
        <v>1390.96</v>
      </c>
      <c r="O1537" s="149" t="n">
        <v>1</v>
      </c>
      <c r="P1537" s="145" t="n">
        <f aca="false">+N1537*O1537</f>
        <v>1390.96</v>
      </c>
      <c r="Q1537" s="149" t="n">
        <v>17</v>
      </c>
      <c r="R1537" s="149" t="n">
        <f aca="false">+P1537*Q1537</f>
        <v>23646.32</v>
      </c>
      <c r="S1537" s="145"/>
      <c r="T1537" s="145"/>
      <c r="U1537" s="6" t="n">
        <f aca="false">P1537*6</f>
        <v>8345.76</v>
      </c>
      <c r="V1537" s="6" t="n">
        <f aca="false">+R1537+S1537+T1537+U1537</f>
        <v>31992.08</v>
      </c>
      <c r="W1537" s="20" t="n">
        <f aca="false">V1537-T1537</f>
        <v>31992.08</v>
      </c>
      <c r="X1537" s="43" t="n">
        <f aca="false">V1537-S1537-T1537</f>
        <v>31992.08</v>
      </c>
      <c r="Y1537" s="20" t="s">
        <v>328</v>
      </c>
      <c r="Z1537" s="20" t="s">
        <v>35</v>
      </c>
      <c r="AA1537" s="20" t="s">
        <v>20</v>
      </c>
      <c r="AD1537" s="20"/>
    </row>
    <row r="1538" customFormat="false" ht="15.75" hidden="false" customHeight="true" outlineLevel="0" collapsed="false">
      <c r="A1538" s="20" t="s">
        <v>150</v>
      </c>
      <c r="B1538" s="143" t="s">
        <v>252</v>
      </c>
      <c r="C1538" s="20" t="s">
        <v>1020</v>
      </c>
      <c r="D1538" s="20" t="s">
        <v>328</v>
      </c>
      <c r="E1538" s="20" t="n">
        <v>5789360</v>
      </c>
      <c r="F1538" s="20" t="n">
        <v>11956432</v>
      </c>
      <c r="G1538" s="20" t="n">
        <v>41</v>
      </c>
      <c r="H1538" s="145" t="s">
        <v>33</v>
      </c>
      <c r="I1538" s="20"/>
      <c r="J1538" s="20" t="n">
        <v>25</v>
      </c>
      <c r="K1538" s="145" t="n">
        <v>0</v>
      </c>
      <c r="L1538" s="20" t="n">
        <v>1686</v>
      </c>
      <c r="M1538" s="145" t="n">
        <f aca="false">+G1538*0.095</f>
        <v>3.895</v>
      </c>
      <c r="N1538" s="145" t="n">
        <f aca="false">+L1538-M1538</f>
        <v>1682.105</v>
      </c>
      <c r="O1538" s="149" t="n">
        <v>1</v>
      </c>
      <c r="P1538" s="145" t="n">
        <f aca="false">+N1538*O1538</f>
        <v>1682.105</v>
      </c>
      <c r="Q1538" s="149" t="n">
        <v>17</v>
      </c>
      <c r="R1538" s="149" t="n">
        <f aca="false">+P1538*Q1538</f>
        <v>28595.785</v>
      </c>
      <c r="S1538" s="145"/>
      <c r="T1538" s="145"/>
      <c r="U1538" s="6" t="n">
        <f aca="false">P1538*6</f>
        <v>10092.63</v>
      </c>
      <c r="V1538" s="6" t="n">
        <f aca="false">+R1538+S1538+T1538+U1538</f>
        <v>38688.415</v>
      </c>
      <c r="W1538" s="20" t="n">
        <f aca="false">V1538-T1538</f>
        <v>38688.415</v>
      </c>
      <c r="X1538" s="43" t="n">
        <f aca="false">V1538-S1538-T1538</f>
        <v>38688.415</v>
      </c>
      <c r="Y1538" s="20" t="s">
        <v>328</v>
      </c>
      <c r="Z1538" s="20" t="s">
        <v>35</v>
      </c>
      <c r="AA1538" s="20" t="s">
        <v>20</v>
      </c>
      <c r="AD1538" s="20"/>
    </row>
    <row r="1539" customFormat="false" ht="15.75" hidden="false" customHeight="true" outlineLevel="0" collapsed="false">
      <c r="A1539" s="20" t="s">
        <v>731</v>
      </c>
      <c r="B1539" s="143" t="s">
        <v>253</v>
      </c>
      <c r="C1539" s="20" t="s">
        <v>1106</v>
      </c>
      <c r="D1539" s="20" t="s">
        <v>171</v>
      </c>
      <c r="E1539" s="20" t="n">
        <v>5786241</v>
      </c>
      <c r="F1539" s="20" t="n">
        <v>12312209</v>
      </c>
      <c r="G1539" s="20" t="n">
        <v>55</v>
      </c>
      <c r="H1539" s="145" t="s">
        <v>33</v>
      </c>
      <c r="I1539" s="20"/>
      <c r="J1539" s="20" t="n">
        <v>25</v>
      </c>
      <c r="K1539" s="145" t="n">
        <v>0</v>
      </c>
      <c r="L1539" s="20" t="n">
        <v>2621</v>
      </c>
      <c r="M1539" s="145" t="n">
        <f aca="false">+G1539*0.095</f>
        <v>5.225</v>
      </c>
      <c r="N1539" s="145" t="n">
        <f aca="false">+L1539-M1539</f>
        <v>2615.775</v>
      </c>
      <c r="O1539" s="149" t="n">
        <v>1</v>
      </c>
      <c r="P1539" s="145" t="n">
        <f aca="false">+N1539*O1539</f>
        <v>2615.775</v>
      </c>
      <c r="Q1539" s="149" t="n">
        <v>17</v>
      </c>
      <c r="R1539" s="149" t="n">
        <f aca="false">+P1539*Q1539</f>
        <v>44468.175</v>
      </c>
      <c r="S1539" s="145"/>
      <c r="T1539" s="145"/>
      <c r="U1539" s="6" t="n">
        <f aca="false">P1539*6</f>
        <v>15694.65</v>
      </c>
      <c r="V1539" s="6" t="n">
        <f aca="false">+R1539+S1539+T1539+U1539</f>
        <v>60162.825</v>
      </c>
      <c r="W1539" s="20" t="n">
        <f aca="false">V1539-T1539</f>
        <v>60162.825</v>
      </c>
      <c r="X1539" s="43" t="n">
        <f aca="false">V1539-S1539-T1539</f>
        <v>60162.825</v>
      </c>
      <c r="Y1539" s="20" t="s">
        <v>171</v>
      </c>
      <c r="Z1539" s="20" t="s">
        <v>171</v>
      </c>
      <c r="AA1539" s="20" t="s">
        <v>20</v>
      </c>
      <c r="AD1539" s="20"/>
    </row>
    <row r="1540" customFormat="false" ht="15.75" hidden="false" customHeight="true" outlineLevel="0" collapsed="false">
      <c r="A1540" s="20" t="s">
        <v>731</v>
      </c>
      <c r="B1540" s="143" t="s">
        <v>254</v>
      </c>
      <c r="C1540" s="20" t="s">
        <v>1107</v>
      </c>
      <c r="D1540" s="20" t="s">
        <v>171</v>
      </c>
      <c r="E1540" s="20" t="n">
        <v>5786242</v>
      </c>
      <c r="F1540" s="20" t="n">
        <v>12312210</v>
      </c>
      <c r="G1540" s="20" t="n">
        <v>50</v>
      </c>
      <c r="H1540" s="145" t="s">
        <v>33</v>
      </c>
      <c r="I1540" s="20"/>
      <c r="J1540" s="20" t="n">
        <v>25</v>
      </c>
      <c r="K1540" s="145" t="n">
        <v>0</v>
      </c>
      <c r="L1540" s="20" t="n">
        <v>2063</v>
      </c>
      <c r="M1540" s="145" t="n">
        <f aca="false">+G1540*0.095</f>
        <v>4.75</v>
      </c>
      <c r="N1540" s="145" t="n">
        <f aca="false">+L1540-M1540</f>
        <v>2058.25</v>
      </c>
      <c r="O1540" s="149" t="n">
        <v>1</v>
      </c>
      <c r="P1540" s="145" t="n">
        <f aca="false">+N1540*O1540</f>
        <v>2058.25</v>
      </c>
      <c r="Q1540" s="149" t="n">
        <v>17</v>
      </c>
      <c r="R1540" s="149" t="n">
        <f aca="false">+P1540*Q1540</f>
        <v>34990.25</v>
      </c>
      <c r="S1540" s="145"/>
      <c r="T1540" s="145"/>
      <c r="U1540" s="6" t="n">
        <f aca="false">P1540*6</f>
        <v>12349.5</v>
      </c>
      <c r="V1540" s="6" t="n">
        <f aca="false">+R1540+S1540+T1540+U1540</f>
        <v>47339.75</v>
      </c>
      <c r="W1540" s="20" t="n">
        <f aca="false">V1540-T1540</f>
        <v>47339.75</v>
      </c>
      <c r="X1540" s="43" t="n">
        <f aca="false">V1540-S1540-T1540</f>
        <v>47339.75</v>
      </c>
      <c r="Y1540" s="20" t="s">
        <v>171</v>
      </c>
      <c r="Z1540" s="20" t="s">
        <v>171</v>
      </c>
      <c r="AA1540" s="20" t="s">
        <v>20</v>
      </c>
      <c r="AD1540" s="20"/>
    </row>
    <row r="1541" customFormat="false" ht="15.75" hidden="true" customHeight="true" outlineLevel="0" collapsed="false">
      <c r="A1541" s="20" t="s">
        <v>593</v>
      </c>
      <c r="B1541" s="143" t="s">
        <v>254</v>
      </c>
      <c r="C1541" s="20" t="s">
        <v>1108</v>
      </c>
      <c r="D1541" s="20" t="s">
        <v>358</v>
      </c>
      <c r="E1541" s="20" t="n">
        <v>5789161</v>
      </c>
      <c r="F1541" s="20" t="n">
        <v>12040449</v>
      </c>
      <c r="G1541" s="20" t="n">
        <v>4</v>
      </c>
      <c r="H1541" s="145" t="s">
        <v>122</v>
      </c>
      <c r="I1541" s="20"/>
      <c r="J1541" s="20" t="n">
        <v>13.9</v>
      </c>
      <c r="K1541" s="145" t="n">
        <v>0</v>
      </c>
      <c r="L1541" s="20" t="n">
        <v>198</v>
      </c>
      <c r="M1541" s="145" t="n">
        <f aca="false">+G1541*0.095</f>
        <v>0.38</v>
      </c>
      <c r="N1541" s="145" t="n">
        <f aca="false">+L1541-M1541</f>
        <v>197.62</v>
      </c>
      <c r="O1541" s="149" t="n">
        <v>1</v>
      </c>
      <c r="P1541" s="145" t="n">
        <f aca="false">+N1541*O1541</f>
        <v>197.62</v>
      </c>
      <c r="Q1541" s="149" t="n">
        <v>23</v>
      </c>
      <c r="R1541" s="149" t="n">
        <f aca="false">+P1541*Q1541</f>
        <v>4545.26</v>
      </c>
      <c r="S1541" s="145"/>
      <c r="T1541" s="145"/>
      <c r="U1541" s="6" t="n">
        <f aca="false">P1541*6</f>
        <v>1185.72</v>
      </c>
      <c r="V1541" s="6" t="n">
        <f aca="false">+R1541+S1541+T1541+U1541</f>
        <v>5730.98</v>
      </c>
      <c r="W1541" s="20" t="n">
        <f aca="false">V1541-T1541</f>
        <v>5730.98</v>
      </c>
      <c r="X1541" s="43" t="n">
        <f aca="false">V1541-S1541-T1541</f>
        <v>5730.98</v>
      </c>
      <c r="Y1541" s="20" t="s">
        <v>358</v>
      </c>
      <c r="Z1541" s="20" t="s">
        <v>35</v>
      </c>
      <c r="AA1541" s="20" t="s">
        <v>20</v>
      </c>
      <c r="AD1541" s="20"/>
    </row>
    <row r="1542" customFormat="false" ht="15.75" hidden="false" customHeight="true" outlineLevel="0" collapsed="false">
      <c r="A1542" s="20" t="s">
        <v>731</v>
      </c>
      <c r="B1542" s="143" t="s">
        <v>254</v>
      </c>
      <c r="C1542" s="20" t="s">
        <v>1098</v>
      </c>
      <c r="D1542" s="20" t="s">
        <v>171</v>
      </c>
      <c r="E1542" s="20" t="n">
        <v>5786243</v>
      </c>
      <c r="F1542" s="20" t="n">
        <v>12312211</v>
      </c>
      <c r="G1542" s="20" t="n">
        <v>80</v>
      </c>
      <c r="H1542" s="145" t="s">
        <v>33</v>
      </c>
      <c r="I1542" s="20"/>
      <c r="J1542" s="20" t="n">
        <v>25</v>
      </c>
      <c r="K1542" s="145" t="n">
        <v>0</v>
      </c>
      <c r="L1542" s="20" t="n">
        <v>4175</v>
      </c>
      <c r="M1542" s="145" t="n">
        <f aca="false">+G1542*0.095</f>
        <v>7.6</v>
      </c>
      <c r="N1542" s="145" t="n">
        <f aca="false">+L1542-M1542</f>
        <v>4167.4</v>
      </c>
      <c r="O1542" s="149" t="n">
        <v>1</v>
      </c>
      <c r="P1542" s="145" t="n">
        <f aca="false">+N1542*O1542</f>
        <v>4167.4</v>
      </c>
      <c r="Q1542" s="149" t="n">
        <v>17</v>
      </c>
      <c r="R1542" s="149" t="n">
        <f aca="false">+P1542*Q1542</f>
        <v>70845.8</v>
      </c>
      <c r="S1542" s="145"/>
      <c r="T1542" s="145"/>
      <c r="U1542" s="6" t="n">
        <f aca="false">P1542*6</f>
        <v>25004.4</v>
      </c>
      <c r="V1542" s="6" t="n">
        <f aca="false">+R1542+S1542+T1542+U1542</f>
        <v>95850.2</v>
      </c>
      <c r="W1542" s="20" t="n">
        <f aca="false">V1542-T1542</f>
        <v>95850.2</v>
      </c>
      <c r="X1542" s="43" t="n">
        <f aca="false">V1542-S1542-T1542</f>
        <v>95850.2</v>
      </c>
      <c r="Y1542" s="20" t="s">
        <v>171</v>
      </c>
      <c r="Z1542" s="20" t="s">
        <v>171</v>
      </c>
      <c r="AA1542" s="20" t="s">
        <v>20</v>
      </c>
      <c r="AD1542" s="20"/>
    </row>
    <row r="1543" customFormat="false" ht="15.75" hidden="false" customHeight="true" outlineLevel="0" collapsed="false">
      <c r="A1543" s="20" t="s">
        <v>731</v>
      </c>
      <c r="B1543" s="143" t="s">
        <v>254</v>
      </c>
      <c r="C1543" s="20" t="s">
        <v>1109</v>
      </c>
      <c r="D1543" s="20" t="s">
        <v>171</v>
      </c>
      <c r="E1543" s="20" t="n">
        <v>5786244</v>
      </c>
      <c r="F1543" s="20" t="n">
        <v>12312212</v>
      </c>
      <c r="G1543" s="20" t="n">
        <v>17</v>
      </c>
      <c r="H1543" s="145" t="s">
        <v>33</v>
      </c>
      <c r="I1543" s="20"/>
      <c r="J1543" s="20" t="n">
        <v>25</v>
      </c>
      <c r="K1543" s="145" t="n">
        <v>0</v>
      </c>
      <c r="L1543" s="20" t="n">
        <v>891</v>
      </c>
      <c r="M1543" s="145" t="n">
        <f aca="false">+G1543*0.095</f>
        <v>1.615</v>
      </c>
      <c r="N1543" s="145" t="n">
        <f aca="false">+L1543-M1543</f>
        <v>889.385</v>
      </c>
      <c r="O1543" s="149" t="n">
        <v>1</v>
      </c>
      <c r="P1543" s="145" t="n">
        <f aca="false">+N1543*O1543</f>
        <v>889.385</v>
      </c>
      <c r="Q1543" s="149" t="n">
        <v>17</v>
      </c>
      <c r="R1543" s="149" t="n">
        <f aca="false">+P1543*Q1543</f>
        <v>15119.545</v>
      </c>
      <c r="S1543" s="145"/>
      <c r="T1543" s="145"/>
      <c r="U1543" s="6" t="n">
        <f aca="false">P1543*6</f>
        <v>5336.31</v>
      </c>
      <c r="V1543" s="6" t="n">
        <f aca="false">+R1543+S1543+T1543+U1543</f>
        <v>20455.855</v>
      </c>
      <c r="W1543" s="20" t="n">
        <f aca="false">V1543-T1543</f>
        <v>20455.855</v>
      </c>
      <c r="X1543" s="43" t="n">
        <f aca="false">V1543-S1543-T1543</f>
        <v>20455.855</v>
      </c>
      <c r="Y1543" s="20" t="s">
        <v>171</v>
      </c>
      <c r="Z1543" s="20" t="s">
        <v>171</v>
      </c>
      <c r="AA1543" s="20" t="s">
        <v>20</v>
      </c>
      <c r="AD1543" s="20"/>
    </row>
    <row r="1544" customFormat="false" ht="15.75" hidden="false" customHeight="true" outlineLevel="0" collapsed="false">
      <c r="A1544" s="20" t="s">
        <v>731</v>
      </c>
      <c r="B1544" s="143" t="s">
        <v>254</v>
      </c>
      <c r="C1544" s="20" t="s">
        <v>1101</v>
      </c>
      <c r="D1544" s="20" t="s">
        <v>171</v>
      </c>
      <c r="E1544" s="20" t="n">
        <v>5786245</v>
      </c>
      <c r="F1544" s="20" t="n">
        <v>12312213</v>
      </c>
      <c r="G1544" s="20" t="n">
        <v>19</v>
      </c>
      <c r="H1544" s="145" t="s">
        <v>33</v>
      </c>
      <c r="I1544" s="20"/>
      <c r="J1544" s="20" t="n">
        <v>25</v>
      </c>
      <c r="K1544" s="145" t="n">
        <v>0</v>
      </c>
      <c r="L1544" s="20" t="n">
        <v>950</v>
      </c>
      <c r="M1544" s="145" t="n">
        <f aca="false">+G1544*0.095</f>
        <v>1.805</v>
      </c>
      <c r="N1544" s="145" t="n">
        <f aca="false">+L1544-M1544</f>
        <v>948.195</v>
      </c>
      <c r="O1544" s="149" t="n">
        <v>1</v>
      </c>
      <c r="P1544" s="145" t="n">
        <f aca="false">+N1544*O1544</f>
        <v>948.195</v>
      </c>
      <c r="Q1544" s="149" t="n">
        <v>17</v>
      </c>
      <c r="R1544" s="149" t="n">
        <f aca="false">+P1544*Q1544</f>
        <v>16119.315</v>
      </c>
      <c r="S1544" s="145"/>
      <c r="T1544" s="145"/>
      <c r="U1544" s="6" t="n">
        <f aca="false">P1544*6</f>
        <v>5689.17</v>
      </c>
      <c r="V1544" s="6" t="n">
        <f aca="false">+R1544+S1544+T1544+U1544</f>
        <v>21808.485</v>
      </c>
      <c r="W1544" s="20" t="n">
        <f aca="false">V1544-T1544</f>
        <v>21808.485</v>
      </c>
      <c r="X1544" s="43" t="n">
        <f aca="false">V1544-S1544-T1544</f>
        <v>21808.485</v>
      </c>
      <c r="Y1544" s="20" t="s">
        <v>171</v>
      </c>
      <c r="Z1544" s="20" t="s">
        <v>171</v>
      </c>
      <c r="AA1544" s="20" t="s">
        <v>20</v>
      </c>
      <c r="AD1544" s="20"/>
    </row>
    <row r="1545" customFormat="false" ht="15.75" hidden="false" customHeight="true" outlineLevel="0" collapsed="false">
      <c r="A1545" s="20" t="s">
        <v>731</v>
      </c>
      <c r="B1545" s="143" t="s">
        <v>254</v>
      </c>
      <c r="C1545" s="20" t="s">
        <v>1110</v>
      </c>
      <c r="D1545" s="20" t="s">
        <v>171</v>
      </c>
      <c r="E1545" s="20" t="n">
        <v>5786246</v>
      </c>
      <c r="F1545" s="20" t="n">
        <v>12312214</v>
      </c>
      <c r="G1545" s="20" t="n">
        <v>30</v>
      </c>
      <c r="H1545" s="145" t="s">
        <v>33</v>
      </c>
      <c r="I1545" s="20"/>
      <c r="J1545" s="20" t="n">
        <v>25</v>
      </c>
      <c r="K1545" s="145" t="n">
        <v>0</v>
      </c>
      <c r="L1545" s="20" t="n">
        <v>1405</v>
      </c>
      <c r="M1545" s="145" t="n">
        <f aca="false">+G1545*0.095</f>
        <v>2.85</v>
      </c>
      <c r="N1545" s="145" t="n">
        <f aca="false">+L1545-M1545</f>
        <v>1402.15</v>
      </c>
      <c r="O1545" s="149" t="n">
        <v>1</v>
      </c>
      <c r="P1545" s="145" t="n">
        <f aca="false">+N1545*O1545</f>
        <v>1402.15</v>
      </c>
      <c r="Q1545" s="149" t="n">
        <v>17</v>
      </c>
      <c r="R1545" s="149" t="n">
        <f aca="false">+P1545*Q1545</f>
        <v>23836.55</v>
      </c>
      <c r="S1545" s="145"/>
      <c r="T1545" s="145"/>
      <c r="U1545" s="6" t="n">
        <f aca="false">P1545*6</f>
        <v>8412.9</v>
      </c>
      <c r="V1545" s="6" t="n">
        <f aca="false">+R1545+S1545+T1545+U1545</f>
        <v>32249.45</v>
      </c>
      <c r="W1545" s="20" t="n">
        <f aca="false">V1545-T1545</f>
        <v>32249.45</v>
      </c>
      <c r="X1545" s="43" t="n">
        <f aca="false">V1545-S1545-T1545</f>
        <v>32249.45</v>
      </c>
      <c r="Y1545" s="20" t="s">
        <v>171</v>
      </c>
      <c r="Z1545" s="20" t="s">
        <v>171</v>
      </c>
      <c r="AA1545" s="20" t="s">
        <v>20</v>
      </c>
      <c r="AD1545" s="20"/>
    </row>
    <row r="1546" customFormat="false" ht="15.75" hidden="false" customHeight="true" outlineLevel="0" collapsed="false">
      <c r="A1546" s="20" t="s">
        <v>731</v>
      </c>
      <c r="B1546" s="143" t="s">
        <v>254</v>
      </c>
      <c r="C1546" s="20" t="s">
        <v>1111</v>
      </c>
      <c r="D1546" s="20" t="s">
        <v>171</v>
      </c>
      <c r="E1546" s="20" t="n">
        <v>5786247</v>
      </c>
      <c r="F1546" s="20" t="n">
        <v>12312215</v>
      </c>
      <c r="G1546" s="20" t="n">
        <v>51</v>
      </c>
      <c r="H1546" s="145" t="s">
        <v>33</v>
      </c>
      <c r="I1546" s="20"/>
      <c r="J1546" s="20" t="n">
        <v>26</v>
      </c>
      <c r="K1546" s="145" t="n">
        <v>0</v>
      </c>
      <c r="L1546" s="20" t="n">
        <v>2515</v>
      </c>
      <c r="M1546" s="145" t="n">
        <f aca="false">+G1546*0.095</f>
        <v>4.845</v>
      </c>
      <c r="N1546" s="145" t="n">
        <f aca="false">+L1546-M1546</f>
        <v>2510.155</v>
      </c>
      <c r="O1546" s="149" t="n">
        <v>0.986</v>
      </c>
      <c r="P1546" s="145" t="n">
        <f aca="false">+N1546*O1546</f>
        <v>2475.01283</v>
      </c>
      <c r="Q1546" s="149" t="n">
        <v>17</v>
      </c>
      <c r="R1546" s="149" t="n">
        <f aca="false">+P1546*Q1546</f>
        <v>42075.21811</v>
      </c>
      <c r="S1546" s="145"/>
      <c r="T1546" s="145"/>
      <c r="U1546" s="6" t="n">
        <f aca="false">P1546*6</f>
        <v>14850.07698</v>
      </c>
      <c r="V1546" s="6" t="n">
        <f aca="false">+R1546+S1546+T1546+U1546</f>
        <v>56925.29509</v>
      </c>
      <c r="W1546" s="20" t="n">
        <f aca="false">V1546-T1546</f>
        <v>56925.29509</v>
      </c>
      <c r="X1546" s="43" t="n">
        <f aca="false">V1546-S1546-T1546</f>
        <v>56925.29509</v>
      </c>
      <c r="Y1546" s="20" t="s">
        <v>171</v>
      </c>
      <c r="Z1546" s="20" t="s">
        <v>171</v>
      </c>
      <c r="AA1546" s="20" t="s">
        <v>20</v>
      </c>
      <c r="AD1546" s="20"/>
    </row>
    <row r="1547" customFormat="false" ht="15.75" hidden="true" customHeight="true" outlineLevel="0" collapsed="false">
      <c r="A1547" s="20" t="s">
        <v>731</v>
      </c>
      <c r="B1547" s="143" t="s">
        <v>254</v>
      </c>
      <c r="C1547" s="20" t="s">
        <v>1112</v>
      </c>
      <c r="D1547" s="20" t="s">
        <v>171</v>
      </c>
      <c r="E1547" s="20" t="n">
        <v>5786248</v>
      </c>
      <c r="F1547" s="20" t="n">
        <v>12312216</v>
      </c>
      <c r="G1547" s="20" t="n">
        <v>100</v>
      </c>
      <c r="H1547" s="145" t="s">
        <v>122</v>
      </c>
      <c r="I1547" s="20"/>
      <c r="J1547" s="20" t="n">
        <v>8.5</v>
      </c>
      <c r="K1547" s="145" t="n">
        <v>0</v>
      </c>
      <c r="L1547" s="20" t="n">
        <v>4734</v>
      </c>
      <c r="M1547" s="145" t="n">
        <f aca="false">+G1547*0.095</f>
        <v>9.5</v>
      </c>
      <c r="N1547" s="145" t="n">
        <f aca="false">+L1547-M1547</f>
        <v>4724.5</v>
      </c>
      <c r="O1547" s="149" t="n">
        <v>1</v>
      </c>
      <c r="P1547" s="145" t="n">
        <f aca="false">+N1547*O1547</f>
        <v>4724.5</v>
      </c>
      <c r="Q1547" s="149" t="n">
        <v>23</v>
      </c>
      <c r="R1547" s="149" t="n">
        <f aca="false">+P1547*Q1547</f>
        <v>108663.5</v>
      </c>
      <c r="S1547" s="145"/>
      <c r="T1547" s="145"/>
      <c r="U1547" s="6" t="n">
        <f aca="false">P1547*6</f>
        <v>28347</v>
      </c>
      <c r="V1547" s="6" t="n">
        <f aca="false">+R1547+S1547+T1547+U1547</f>
        <v>137010.5</v>
      </c>
      <c r="W1547" s="20" t="n">
        <f aca="false">V1547-T1547</f>
        <v>137010.5</v>
      </c>
      <c r="X1547" s="43" t="n">
        <f aca="false">V1547-S1547-T1547</f>
        <v>137010.5</v>
      </c>
      <c r="Y1547" s="20" t="s">
        <v>171</v>
      </c>
      <c r="Z1547" s="20" t="s">
        <v>171</v>
      </c>
      <c r="AA1547" s="20" t="s">
        <v>20</v>
      </c>
      <c r="AD1547" s="20"/>
    </row>
    <row r="1548" customFormat="false" ht="15.75" hidden="false" customHeight="true" outlineLevel="0" collapsed="false">
      <c r="A1548" s="20" t="s">
        <v>731</v>
      </c>
      <c r="B1548" s="143" t="s">
        <v>254</v>
      </c>
      <c r="C1548" s="20" t="s">
        <v>1106</v>
      </c>
      <c r="D1548" s="20" t="s">
        <v>171</v>
      </c>
      <c r="E1548" s="20" t="n">
        <v>5786249</v>
      </c>
      <c r="F1548" s="20" t="n">
        <v>12312217</v>
      </c>
      <c r="G1548" s="20" t="n">
        <v>15</v>
      </c>
      <c r="H1548" s="145" t="s">
        <v>33</v>
      </c>
      <c r="I1548" s="20"/>
      <c r="J1548" s="20" t="n">
        <v>25</v>
      </c>
      <c r="K1548" s="145" t="n">
        <v>0</v>
      </c>
      <c r="L1548" s="20" t="n">
        <v>692</v>
      </c>
      <c r="M1548" s="145" t="n">
        <f aca="false">+G1548*0.095</f>
        <v>1.425</v>
      </c>
      <c r="N1548" s="145" t="n">
        <f aca="false">+L1548-M1548</f>
        <v>690.575</v>
      </c>
      <c r="O1548" s="149" t="n">
        <v>1</v>
      </c>
      <c r="P1548" s="145" t="n">
        <f aca="false">+N1548*O1548</f>
        <v>690.575</v>
      </c>
      <c r="Q1548" s="149" t="n">
        <v>17</v>
      </c>
      <c r="R1548" s="149" t="n">
        <f aca="false">+P1548*Q1548</f>
        <v>11739.775</v>
      </c>
      <c r="S1548" s="145"/>
      <c r="T1548" s="145"/>
      <c r="U1548" s="6" t="n">
        <f aca="false">P1548*6</f>
        <v>4143.45</v>
      </c>
      <c r="V1548" s="6" t="n">
        <f aca="false">+R1548+S1548+T1548+U1548</f>
        <v>15883.225</v>
      </c>
      <c r="W1548" s="20" t="n">
        <f aca="false">V1548-T1548</f>
        <v>15883.225</v>
      </c>
      <c r="X1548" s="43" t="n">
        <f aca="false">V1548-S1548-T1548</f>
        <v>15883.225</v>
      </c>
      <c r="Y1548" s="20" t="s">
        <v>171</v>
      </c>
      <c r="Z1548" s="20" t="s">
        <v>171</v>
      </c>
      <c r="AA1548" s="20" t="s">
        <v>20</v>
      </c>
      <c r="AD1548" s="20"/>
    </row>
    <row r="1549" customFormat="false" ht="15.75" hidden="true" customHeight="true" outlineLevel="0" collapsed="false">
      <c r="A1549" s="20" t="s">
        <v>731</v>
      </c>
      <c r="B1549" s="143" t="s">
        <v>254</v>
      </c>
      <c r="C1549" s="20" t="s">
        <v>1113</v>
      </c>
      <c r="D1549" s="20" t="s">
        <v>171</v>
      </c>
      <c r="E1549" s="20" t="n">
        <v>5786250</v>
      </c>
      <c r="F1549" s="20" t="n">
        <v>12312218</v>
      </c>
      <c r="G1549" s="20" t="n">
        <v>20</v>
      </c>
      <c r="H1549" s="145" t="s">
        <v>122</v>
      </c>
      <c r="I1549" s="20"/>
      <c r="J1549" s="20" t="n">
        <v>13</v>
      </c>
      <c r="K1549" s="145" t="n">
        <v>0</v>
      </c>
      <c r="L1549" s="20" t="n">
        <v>790</v>
      </c>
      <c r="M1549" s="145" t="n">
        <f aca="false">+G1549*0.095</f>
        <v>1.9</v>
      </c>
      <c r="N1549" s="145" t="n">
        <f aca="false">+L1549-M1549</f>
        <v>788.1</v>
      </c>
      <c r="O1549" s="149" t="n">
        <v>1</v>
      </c>
      <c r="P1549" s="145" t="n">
        <f aca="false">+N1549*O1549</f>
        <v>788.1</v>
      </c>
      <c r="Q1549" s="149" t="n">
        <v>23</v>
      </c>
      <c r="R1549" s="149" t="n">
        <f aca="false">+P1549*Q1549</f>
        <v>18126.3</v>
      </c>
      <c r="S1549" s="145"/>
      <c r="T1549" s="6" t="n">
        <f aca="false">P1549*3</f>
        <v>2364.3</v>
      </c>
      <c r="U1549" s="6" t="n">
        <f aca="false">P1549*4</f>
        <v>3152.4</v>
      </c>
      <c r="V1549" s="6" t="n">
        <f aca="false">+R1549+S1549+T1549+U1549</f>
        <v>23643</v>
      </c>
      <c r="W1549" s="20" t="n">
        <f aca="false">V1549-T1549</f>
        <v>21278.7</v>
      </c>
      <c r="X1549" s="43" t="n">
        <f aca="false">V1549-S1549-T1549</f>
        <v>21278.7</v>
      </c>
      <c r="Y1549" s="20" t="s">
        <v>171</v>
      </c>
      <c r="Z1549" s="20" t="s">
        <v>171</v>
      </c>
      <c r="AA1549" s="20" t="s">
        <v>20</v>
      </c>
      <c r="AD1549" s="20"/>
    </row>
    <row r="1550" customFormat="false" ht="15.75" hidden="false" customHeight="true" outlineLevel="0" collapsed="false">
      <c r="A1550" s="20" t="s">
        <v>731</v>
      </c>
      <c r="B1550" s="143" t="s">
        <v>254</v>
      </c>
      <c r="C1550" s="20" t="s">
        <v>1114</v>
      </c>
      <c r="D1550" s="20" t="s">
        <v>171</v>
      </c>
      <c r="E1550" s="20" t="n">
        <v>5786251</v>
      </c>
      <c r="F1550" s="20" t="n">
        <v>12312219</v>
      </c>
      <c r="G1550" s="20" t="n">
        <v>24</v>
      </c>
      <c r="H1550" s="145" t="s">
        <v>33</v>
      </c>
      <c r="I1550" s="20"/>
      <c r="J1550" s="20" t="n">
        <v>25.5</v>
      </c>
      <c r="K1550" s="145" t="n">
        <v>0</v>
      </c>
      <c r="L1550" s="20" t="n">
        <v>1104</v>
      </c>
      <c r="M1550" s="145" t="n">
        <f aca="false">+G1550*0.095</f>
        <v>2.28</v>
      </c>
      <c r="N1550" s="145" t="n">
        <f aca="false">+L1550-M1550</f>
        <v>1101.72</v>
      </c>
      <c r="O1550" s="149" t="n">
        <v>0.993</v>
      </c>
      <c r="P1550" s="145" t="n">
        <f aca="false">+N1550*O1550</f>
        <v>1094.00796</v>
      </c>
      <c r="Q1550" s="149" t="n">
        <v>17</v>
      </c>
      <c r="R1550" s="149" t="n">
        <f aca="false">+P1550*Q1550</f>
        <v>18598.13532</v>
      </c>
      <c r="S1550" s="145"/>
      <c r="T1550" s="145"/>
      <c r="U1550" s="6" t="n">
        <f aca="false">P1550*6</f>
        <v>6564.04776</v>
      </c>
      <c r="V1550" s="6" t="n">
        <f aca="false">+R1550+S1550+T1550+U1550</f>
        <v>25162.18308</v>
      </c>
      <c r="W1550" s="20" t="n">
        <f aca="false">V1550-T1550</f>
        <v>25162.18308</v>
      </c>
      <c r="X1550" s="43" t="n">
        <f aca="false">V1550-S1550-T1550</f>
        <v>25162.18308</v>
      </c>
      <c r="Y1550" s="20" t="s">
        <v>171</v>
      </c>
      <c r="Z1550" s="20" t="s">
        <v>171</v>
      </c>
      <c r="AA1550" s="20" t="s">
        <v>20</v>
      </c>
      <c r="AD1550" s="20"/>
    </row>
    <row r="1551" customFormat="false" ht="15.75" hidden="false" customHeight="true" outlineLevel="0" collapsed="false">
      <c r="A1551" s="20" t="s">
        <v>731</v>
      </c>
      <c r="B1551" s="143" t="s">
        <v>254</v>
      </c>
      <c r="C1551" s="20" t="s">
        <v>1115</v>
      </c>
      <c r="D1551" s="20" t="s">
        <v>171</v>
      </c>
      <c r="E1551" s="20" t="n">
        <v>5786252</v>
      </c>
      <c r="F1551" s="20" t="n">
        <v>12312220</v>
      </c>
      <c r="G1551" s="20" t="n">
        <v>19</v>
      </c>
      <c r="H1551" s="145" t="s">
        <v>33</v>
      </c>
      <c r="I1551" s="20"/>
      <c r="J1551" s="20" t="n">
        <v>26</v>
      </c>
      <c r="K1551" s="145" t="n">
        <v>0</v>
      </c>
      <c r="L1551" s="20" t="n">
        <v>945</v>
      </c>
      <c r="M1551" s="145" t="n">
        <f aca="false">+G1551*0.095</f>
        <v>1.805</v>
      </c>
      <c r="N1551" s="145" t="n">
        <f aca="false">+L1551-M1551</f>
        <v>943.195</v>
      </c>
      <c r="O1551" s="149" t="n">
        <v>0.986</v>
      </c>
      <c r="P1551" s="145" t="n">
        <f aca="false">+N1551*O1551</f>
        <v>929.99027</v>
      </c>
      <c r="Q1551" s="149" t="n">
        <v>17</v>
      </c>
      <c r="R1551" s="149" t="n">
        <f aca="false">+P1551*Q1551</f>
        <v>15809.83459</v>
      </c>
      <c r="S1551" s="145"/>
      <c r="T1551" s="145"/>
      <c r="U1551" s="6" t="n">
        <f aca="false">P1551*6</f>
        <v>5579.94162</v>
      </c>
      <c r="V1551" s="6" t="n">
        <f aca="false">+R1551+S1551+T1551+U1551</f>
        <v>21389.77621</v>
      </c>
      <c r="W1551" s="20" t="n">
        <f aca="false">V1551-T1551</f>
        <v>21389.77621</v>
      </c>
      <c r="X1551" s="43" t="n">
        <f aca="false">V1551-S1551-T1551</f>
        <v>21389.77621</v>
      </c>
      <c r="Y1551" s="20" t="s">
        <v>171</v>
      </c>
      <c r="Z1551" s="20" t="s">
        <v>171</v>
      </c>
      <c r="AA1551" s="20" t="s">
        <v>20</v>
      </c>
      <c r="AD1551" s="20"/>
    </row>
    <row r="1552" customFormat="false" ht="15.75" hidden="false" customHeight="true" outlineLevel="0" collapsed="false">
      <c r="A1552" s="20" t="s">
        <v>731</v>
      </c>
      <c r="B1552" s="143" t="s">
        <v>257</v>
      </c>
      <c r="C1552" s="20" t="s">
        <v>1116</v>
      </c>
      <c r="D1552" s="20" t="s">
        <v>171</v>
      </c>
      <c r="E1552" s="20" t="n">
        <v>5786253</v>
      </c>
      <c r="F1552" s="20" t="n">
        <v>12312221</v>
      </c>
      <c r="G1552" s="20" t="n">
        <v>39</v>
      </c>
      <c r="H1552" s="145" t="s">
        <v>33</v>
      </c>
      <c r="I1552" s="20"/>
      <c r="J1552" s="20" t="n">
        <v>25</v>
      </c>
      <c r="K1552" s="145" t="n">
        <v>0</v>
      </c>
      <c r="L1552" s="20" t="n">
        <v>1775</v>
      </c>
      <c r="M1552" s="145" t="n">
        <f aca="false">+G1552*0.095</f>
        <v>3.705</v>
      </c>
      <c r="N1552" s="145" t="n">
        <f aca="false">+L1552-M1552</f>
        <v>1771.295</v>
      </c>
      <c r="O1552" s="149" t="n">
        <v>1</v>
      </c>
      <c r="P1552" s="145" t="n">
        <f aca="false">+N1552*O1552</f>
        <v>1771.295</v>
      </c>
      <c r="Q1552" s="149" t="n">
        <v>17</v>
      </c>
      <c r="R1552" s="149" t="n">
        <f aca="false">+P1552*Q1552</f>
        <v>30112.015</v>
      </c>
      <c r="S1552" s="145"/>
      <c r="T1552" s="145"/>
      <c r="U1552" s="6" t="n">
        <f aca="false">P1552*6</f>
        <v>10627.77</v>
      </c>
      <c r="V1552" s="6" t="n">
        <f aca="false">+R1552+S1552+T1552+U1552</f>
        <v>40739.785</v>
      </c>
      <c r="W1552" s="20" t="n">
        <f aca="false">V1552-T1552</f>
        <v>40739.785</v>
      </c>
      <c r="X1552" s="43" t="n">
        <f aca="false">V1552-S1552-T1552</f>
        <v>40739.785</v>
      </c>
      <c r="Y1552" s="20" t="s">
        <v>171</v>
      </c>
      <c r="Z1552" s="20" t="s">
        <v>171</v>
      </c>
      <c r="AA1552" s="20" t="s">
        <v>20</v>
      </c>
      <c r="AD1552" s="20"/>
    </row>
    <row r="1553" customFormat="false" ht="15.75" hidden="false" customHeight="true" outlineLevel="0" collapsed="false">
      <c r="A1553" s="20" t="s">
        <v>731</v>
      </c>
      <c r="B1553" s="143" t="s">
        <v>257</v>
      </c>
      <c r="C1553" s="20" t="s">
        <v>1112</v>
      </c>
      <c r="D1553" s="20" t="s">
        <v>171</v>
      </c>
      <c r="E1553" s="20" t="n">
        <v>5786254</v>
      </c>
      <c r="F1553" s="20" t="n">
        <v>12312222</v>
      </c>
      <c r="G1553" s="20" t="n">
        <v>42</v>
      </c>
      <c r="H1553" s="145" t="s">
        <v>33</v>
      </c>
      <c r="I1553" s="20"/>
      <c r="J1553" s="20" t="n">
        <v>25</v>
      </c>
      <c r="K1553" s="145" t="n">
        <v>0</v>
      </c>
      <c r="L1553" s="20" t="n">
        <v>1807</v>
      </c>
      <c r="M1553" s="145" t="n">
        <f aca="false">+G1553*0.095</f>
        <v>3.99</v>
      </c>
      <c r="N1553" s="145" t="n">
        <f aca="false">+L1553-M1553</f>
        <v>1803.01</v>
      </c>
      <c r="O1553" s="149" t="n">
        <v>1</v>
      </c>
      <c r="P1553" s="145" t="n">
        <f aca="false">+N1553*O1553</f>
        <v>1803.01</v>
      </c>
      <c r="Q1553" s="149" t="n">
        <v>17</v>
      </c>
      <c r="R1553" s="149" t="n">
        <f aca="false">+P1553*Q1553</f>
        <v>30651.17</v>
      </c>
      <c r="S1553" s="145"/>
      <c r="T1553" s="145"/>
      <c r="U1553" s="6" t="n">
        <f aca="false">P1553*6</f>
        <v>10818.06</v>
      </c>
      <c r="V1553" s="6" t="n">
        <f aca="false">+R1553+S1553+T1553+U1553</f>
        <v>41469.23</v>
      </c>
      <c r="W1553" s="20" t="n">
        <f aca="false">V1553-T1553</f>
        <v>41469.23</v>
      </c>
      <c r="X1553" s="43" t="n">
        <f aca="false">V1553-S1553-T1553</f>
        <v>41469.23</v>
      </c>
      <c r="Y1553" s="20" t="s">
        <v>171</v>
      </c>
      <c r="Z1553" s="20" t="s">
        <v>171</v>
      </c>
      <c r="AA1553" s="20" t="s">
        <v>20</v>
      </c>
      <c r="AD1553" s="20"/>
    </row>
    <row r="1554" customFormat="false" ht="15.75" hidden="true" customHeight="true" outlineLevel="0" collapsed="false">
      <c r="A1554" s="20" t="s">
        <v>731</v>
      </c>
      <c r="B1554" s="143" t="s">
        <v>257</v>
      </c>
      <c r="C1554" s="20" t="s">
        <v>1112</v>
      </c>
      <c r="D1554" s="20" t="s">
        <v>171</v>
      </c>
      <c r="E1554" s="20" t="n">
        <v>5786255</v>
      </c>
      <c r="F1554" s="20" t="n">
        <v>12312223</v>
      </c>
      <c r="G1554" s="20" t="n">
        <v>17</v>
      </c>
      <c r="H1554" s="145" t="s">
        <v>122</v>
      </c>
      <c r="I1554" s="20"/>
      <c r="J1554" s="20" t="n">
        <v>13</v>
      </c>
      <c r="K1554" s="145" t="n">
        <v>0</v>
      </c>
      <c r="L1554" s="20" t="n">
        <v>791</v>
      </c>
      <c r="M1554" s="145" t="n">
        <f aca="false">+G1554*0.095</f>
        <v>1.615</v>
      </c>
      <c r="N1554" s="145" t="n">
        <f aca="false">+L1554-M1554</f>
        <v>789.385</v>
      </c>
      <c r="O1554" s="149" t="n">
        <v>1</v>
      </c>
      <c r="P1554" s="145" t="n">
        <f aca="false">+N1554*O1554</f>
        <v>789.385</v>
      </c>
      <c r="Q1554" s="149" t="n">
        <v>23</v>
      </c>
      <c r="R1554" s="149" t="n">
        <f aca="false">+P1554*Q1554</f>
        <v>18155.855</v>
      </c>
      <c r="S1554" s="145"/>
      <c r="T1554" s="145"/>
      <c r="U1554" s="6" t="n">
        <f aca="false">P1554*6</f>
        <v>4736.31</v>
      </c>
      <c r="V1554" s="6" t="n">
        <f aca="false">+R1554+S1554+T1554+U1554</f>
        <v>22892.165</v>
      </c>
      <c r="W1554" s="20" t="n">
        <f aca="false">V1554-T1554</f>
        <v>22892.165</v>
      </c>
      <c r="X1554" s="43" t="n">
        <f aca="false">V1554-S1554-T1554</f>
        <v>22892.165</v>
      </c>
      <c r="Y1554" s="20" t="s">
        <v>171</v>
      </c>
      <c r="Z1554" s="20" t="s">
        <v>171</v>
      </c>
      <c r="AA1554" s="20" t="s">
        <v>20</v>
      </c>
      <c r="AD1554" s="20"/>
    </row>
    <row r="1555" customFormat="false" ht="15.75" hidden="true" customHeight="true" outlineLevel="0" collapsed="false">
      <c r="A1555" s="20" t="s">
        <v>45</v>
      </c>
      <c r="B1555" s="143" t="s">
        <v>254</v>
      </c>
      <c r="C1555" s="20" t="s">
        <v>1117</v>
      </c>
      <c r="D1555" s="20" t="s">
        <v>1008</v>
      </c>
      <c r="E1555" s="20" t="n">
        <v>5092846</v>
      </c>
      <c r="F1555" s="20" t="n">
        <v>12239415</v>
      </c>
      <c r="G1555" s="20" t="n">
        <v>5</v>
      </c>
      <c r="H1555" s="145" t="s">
        <v>122</v>
      </c>
      <c r="I1555" s="20"/>
      <c r="J1555" s="20" t="n">
        <v>14</v>
      </c>
      <c r="K1555" s="145" t="n">
        <v>0</v>
      </c>
      <c r="L1555" s="20" t="n">
        <v>261</v>
      </c>
      <c r="M1555" s="145" t="n">
        <f aca="false">+G1555*0.095</f>
        <v>0.475</v>
      </c>
      <c r="N1555" s="145" t="n">
        <f aca="false">+L1555-M1555</f>
        <v>260.525</v>
      </c>
      <c r="O1555" s="149" t="n">
        <v>1</v>
      </c>
      <c r="P1555" s="145" t="n">
        <f aca="false">+N1555*O1555</f>
        <v>260.525</v>
      </c>
      <c r="Q1555" s="149" t="n">
        <v>23</v>
      </c>
      <c r="R1555" s="149" t="n">
        <f aca="false">+P1555*Q1555</f>
        <v>5992.075</v>
      </c>
      <c r="S1555" s="145"/>
      <c r="T1555" s="145"/>
      <c r="U1555" s="6" t="n">
        <f aca="false">P1555*6</f>
        <v>1563.15</v>
      </c>
      <c r="V1555" s="6" t="n">
        <f aca="false">+R1555+S1555+T1555+U1555</f>
        <v>7555.225</v>
      </c>
      <c r="W1555" s="20" t="n">
        <f aca="false">V1555-T1555</f>
        <v>7555.225</v>
      </c>
      <c r="X1555" s="43" t="n">
        <f aca="false">V1555-S1555-T1555</f>
        <v>7555.225</v>
      </c>
      <c r="Y1555" s="20" t="s">
        <v>1009</v>
      </c>
      <c r="Z1555" s="2" t="s">
        <v>49</v>
      </c>
      <c r="AA1555" s="20" t="s">
        <v>20</v>
      </c>
      <c r="AD1555" s="20"/>
    </row>
    <row r="1556" customFormat="false" ht="15.75" hidden="true" customHeight="true" outlineLevel="0" collapsed="false">
      <c r="A1556" s="20" t="s">
        <v>45</v>
      </c>
      <c r="B1556" s="143" t="s">
        <v>254</v>
      </c>
      <c r="C1556" s="20" t="s">
        <v>1118</v>
      </c>
      <c r="D1556" s="20" t="s">
        <v>1008</v>
      </c>
      <c r="E1556" s="20" t="n">
        <v>5092847</v>
      </c>
      <c r="F1556" s="20" t="n">
        <v>12239416</v>
      </c>
      <c r="G1556" s="20" t="n">
        <v>74</v>
      </c>
      <c r="H1556" s="145" t="s">
        <v>122</v>
      </c>
      <c r="I1556" s="20"/>
      <c r="J1556" s="20" t="n">
        <v>14</v>
      </c>
      <c r="K1556" s="145" t="n">
        <v>0</v>
      </c>
      <c r="L1556" s="20" t="n">
        <v>3853</v>
      </c>
      <c r="M1556" s="145" t="n">
        <f aca="false">+G1556*0.095</f>
        <v>7.03</v>
      </c>
      <c r="N1556" s="145" t="n">
        <f aca="false">+L1556-M1556</f>
        <v>3845.97</v>
      </c>
      <c r="O1556" s="149" t="n">
        <v>1</v>
      </c>
      <c r="P1556" s="145" t="n">
        <f aca="false">+N1556*O1556</f>
        <v>3845.97</v>
      </c>
      <c r="Q1556" s="149" t="n">
        <v>23</v>
      </c>
      <c r="R1556" s="149" t="n">
        <f aca="false">+P1556*Q1556</f>
        <v>88457.31</v>
      </c>
      <c r="S1556" s="145"/>
      <c r="T1556" s="145"/>
      <c r="U1556" s="6" t="n">
        <f aca="false">P1556*6</f>
        <v>23075.82</v>
      </c>
      <c r="V1556" s="6" t="n">
        <f aca="false">+R1556+S1556+T1556+U1556</f>
        <v>111533.13</v>
      </c>
      <c r="W1556" s="20" t="n">
        <f aca="false">V1556-T1556</f>
        <v>111533.13</v>
      </c>
      <c r="X1556" s="43" t="n">
        <f aca="false">V1556-S1556-T1556</f>
        <v>111533.13</v>
      </c>
      <c r="Y1556" s="20" t="s">
        <v>1009</v>
      </c>
      <c r="Z1556" s="2" t="s">
        <v>49</v>
      </c>
      <c r="AA1556" s="20" t="s">
        <v>20</v>
      </c>
      <c r="AD1556" s="20"/>
    </row>
    <row r="1557" customFormat="false" ht="15.75" hidden="true" customHeight="true" outlineLevel="0" collapsed="false">
      <c r="A1557" s="20" t="s">
        <v>45</v>
      </c>
      <c r="B1557" s="143" t="s">
        <v>254</v>
      </c>
      <c r="C1557" s="20" t="s">
        <v>1119</v>
      </c>
      <c r="D1557" s="20" t="s">
        <v>1008</v>
      </c>
      <c r="E1557" s="20" t="n">
        <v>5092848</v>
      </c>
      <c r="F1557" s="20" t="n">
        <v>12239417</v>
      </c>
      <c r="G1557" s="20" t="n">
        <v>16</v>
      </c>
      <c r="H1557" s="145" t="s">
        <v>122</v>
      </c>
      <c r="I1557" s="20"/>
      <c r="J1557" s="20" t="n">
        <v>14</v>
      </c>
      <c r="K1557" s="145" t="n">
        <v>0</v>
      </c>
      <c r="L1557" s="20" t="n">
        <v>840</v>
      </c>
      <c r="M1557" s="145" t="n">
        <f aca="false">+G1557*0.095</f>
        <v>1.52</v>
      </c>
      <c r="N1557" s="145" t="n">
        <f aca="false">+L1557-M1557</f>
        <v>838.48</v>
      </c>
      <c r="O1557" s="149" t="n">
        <v>1</v>
      </c>
      <c r="P1557" s="145" t="n">
        <f aca="false">+N1557*O1557</f>
        <v>838.48</v>
      </c>
      <c r="Q1557" s="149" t="n">
        <v>23</v>
      </c>
      <c r="R1557" s="149" t="n">
        <f aca="false">+P1557*Q1557</f>
        <v>19285.04</v>
      </c>
      <c r="S1557" s="145"/>
      <c r="T1557" s="145"/>
      <c r="U1557" s="6" t="n">
        <f aca="false">P1557*6</f>
        <v>5030.88</v>
      </c>
      <c r="V1557" s="6" t="n">
        <f aca="false">+R1557+S1557+T1557+U1557</f>
        <v>24315.92</v>
      </c>
      <c r="W1557" s="20" t="n">
        <f aca="false">V1557-T1557</f>
        <v>24315.92</v>
      </c>
      <c r="X1557" s="43" t="n">
        <f aca="false">V1557-S1557-T1557</f>
        <v>24315.92</v>
      </c>
      <c r="Y1557" s="20" t="s">
        <v>1009</v>
      </c>
      <c r="Z1557" s="2" t="s">
        <v>49</v>
      </c>
      <c r="AA1557" s="20" t="s">
        <v>20</v>
      </c>
      <c r="AD1557" s="20"/>
    </row>
    <row r="1558" customFormat="false" ht="15.75" hidden="true" customHeight="true" outlineLevel="0" collapsed="false">
      <c r="A1558" s="20" t="s">
        <v>45</v>
      </c>
      <c r="B1558" s="143" t="s">
        <v>255</v>
      </c>
      <c r="C1558" s="20" t="s">
        <v>1120</v>
      </c>
      <c r="D1558" s="20" t="s">
        <v>1008</v>
      </c>
      <c r="E1558" s="20" t="n">
        <v>5092849</v>
      </c>
      <c r="F1558" s="20" t="n">
        <v>12239418</v>
      </c>
      <c r="G1558" s="20" t="n">
        <v>1</v>
      </c>
      <c r="H1558" s="145" t="s">
        <v>122</v>
      </c>
      <c r="I1558" s="20"/>
      <c r="J1558" s="20" t="n">
        <v>14</v>
      </c>
      <c r="K1558" s="145" t="n">
        <v>0</v>
      </c>
      <c r="L1558" s="20" t="n">
        <v>59</v>
      </c>
      <c r="M1558" s="145" t="n">
        <f aca="false">+G1558*0.095</f>
        <v>0.095</v>
      </c>
      <c r="N1558" s="145" t="n">
        <f aca="false">+L1558-M1558</f>
        <v>58.905</v>
      </c>
      <c r="O1558" s="149" t="n">
        <v>1</v>
      </c>
      <c r="P1558" s="145" t="n">
        <f aca="false">+N1558*O1558</f>
        <v>58.905</v>
      </c>
      <c r="Q1558" s="149" t="n">
        <v>23</v>
      </c>
      <c r="R1558" s="149" t="n">
        <f aca="false">+P1558*Q1558</f>
        <v>1354.815</v>
      </c>
      <c r="S1558" s="145"/>
      <c r="T1558" s="145"/>
      <c r="U1558" s="6" t="n">
        <f aca="false">P1558*6</f>
        <v>353.43</v>
      </c>
      <c r="V1558" s="6" t="n">
        <f aca="false">+R1558+S1558+T1558+U1558</f>
        <v>1708.245</v>
      </c>
      <c r="W1558" s="20" t="n">
        <f aca="false">V1558-T1558</f>
        <v>1708.245</v>
      </c>
      <c r="X1558" s="43" t="n">
        <f aca="false">V1558-S1558-T1558</f>
        <v>1708.245</v>
      </c>
      <c r="Y1558" s="20" t="s">
        <v>1009</v>
      </c>
      <c r="Z1558" s="2" t="s">
        <v>49</v>
      </c>
      <c r="AA1558" s="20" t="s">
        <v>20</v>
      </c>
      <c r="AD1558" s="20"/>
    </row>
    <row r="1559" customFormat="false" ht="15.75" hidden="true" customHeight="true" outlineLevel="0" collapsed="false">
      <c r="A1559" s="20" t="s">
        <v>45</v>
      </c>
      <c r="B1559" s="143" t="s">
        <v>255</v>
      </c>
      <c r="C1559" s="20" t="s">
        <v>1121</v>
      </c>
      <c r="D1559" s="20" t="s">
        <v>1008</v>
      </c>
      <c r="E1559" s="20" t="n">
        <v>5092850</v>
      </c>
      <c r="F1559" s="20" t="n">
        <v>12239419</v>
      </c>
      <c r="G1559" s="20" t="n">
        <v>199</v>
      </c>
      <c r="H1559" s="145" t="s">
        <v>122</v>
      </c>
      <c r="I1559" s="20"/>
      <c r="J1559" s="20" t="n">
        <v>14</v>
      </c>
      <c r="K1559" s="145" t="n">
        <v>0</v>
      </c>
      <c r="L1559" s="20" t="n">
        <v>10229</v>
      </c>
      <c r="M1559" s="145" t="n">
        <f aca="false">+G1559*0.095</f>
        <v>18.905</v>
      </c>
      <c r="N1559" s="145" t="n">
        <f aca="false">+L1559-M1559</f>
        <v>10210.095</v>
      </c>
      <c r="O1559" s="149" t="n">
        <v>1</v>
      </c>
      <c r="P1559" s="145" t="n">
        <f aca="false">+N1559*O1559</f>
        <v>10210.095</v>
      </c>
      <c r="Q1559" s="149" t="n">
        <v>23</v>
      </c>
      <c r="R1559" s="149" t="n">
        <f aca="false">+P1559*Q1559</f>
        <v>234832.185</v>
      </c>
      <c r="S1559" s="145"/>
      <c r="T1559" s="145"/>
      <c r="U1559" s="6" t="n">
        <f aca="false">P1559*6</f>
        <v>61260.57</v>
      </c>
      <c r="V1559" s="6" t="n">
        <f aca="false">+R1559+S1559+T1559+U1559</f>
        <v>296092.755</v>
      </c>
      <c r="W1559" s="20" t="n">
        <f aca="false">V1559-T1559</f>
        <v>296092.755</v>
      </c>
      <c r="X1559" s="43" t="n">
        <f aca="false">V1559-S1559-T1559</f>
        <v>296092.755</v>
      </c>
      <c r="Y1559" s="20" t="s">
        <v>1009</v>
      </c>
      <c r="Z1559" s="2" t="s">
        <v>49</v>
      </c>
      <c r="AA1559" s="20" t="s">
        <v>20</v>
      </c>
      <c r="AD1559" s="20"/>
    </row>
    <row r="1560" customFormat="false" ht="15.75" hidden="true" customHeight="true" outlineLevel="0" collapsed="false">
      <c r="A1560" s="20" t="s">
        <v>45</v>
      </c>
      <c r="B1560" s="143" t="s">
        <v>255</v>
      </c>
      <c r="C1560" s="20" t="s">
        <v>1122</v>
      </c>
      <c r="D1560" s="20" t="s">
        <v>1008</v>
      </c>
      <c r="E1560" s="20" t="n">
        <v>5092851</v>
      </c>
      <c r="F1560" s="20" t="n">
        <v>12239421</v>
      </c>
      <c r="G1560" s="20" t="n">
        <v>75</v>
      </c>
      <c r="H1560" s="145" t="s">
        <v>122</v>
      </c>
      <c r="I1560" s="20"/>
      <c r="J1560" s="20" t="n">
        <v>14</v>
      </c>
      <c r="K1560" s="145" t="n">
        <v>0</v>
      </c>
      <c r="L1560" s="20" t="n">
        <v>3856</v>
      </c>
      <c r="M1560" s="145" t="n">
        <f aca="false">+G1560*0.095</f>
        <v>7.125</v>
      </c>
      <c r="N1560" s="145" t="n">
        <f aca="false">+L1560-M1560</f>
        <v>3848.875</v>
      </c>
      <c r="O1560" s="149" t="n">
        <v>1</v>
      </c>
      <c r="P1560" s="145" t="n">
        <f aca="false">+N1560*O1560</f>
        <v>3848.875</v>
      </c>
      <c r="Q1560" s="149" t="n">
        <v>23</v>
      </c>
      <c r="R1560" s="149" t="n">
        <f aca="false">+P1560*Q1560</f>
        <v>88524.125</v>
      </c>
      <c r="S1560" s="145"/>
      <c r="T1560" s="145"/>
      <c r="U1560" s="6" t="n">
        <f aca="false">P1560*6</f>
        <v>23093.25</v>
      </c>
      <c r="V1560" s="6" t="n">
        <f aca="false">+R1560+S1560+T1560+U1560</f>
        <v>111617.375</v>
      </c>
      <c r="W1560" s="20" t="n">
        <f aca="false">V1560-T1560</f>
        <v>111617.375</v>
      </c>
      <c r="X1560" s="43" t="n">
        <f aca="false">V1560-S1560-T1560</f>
        <v>111617.375</v>
      </c>
      <c r="Y1560" s="20" t="s">
        <v>1009</v>
      </c>
      <c r="Z1560" s="2" t="s">
        <v>49</v>
      </c>
      <c r="AA1560" s="20" t="s">
        <v>20</v>
      </c>
      <c r="AD1560" s="20"/>
    </row>
    <row r="1561" customFormat="false" ht="15.75" hidden="true" customHeight="true" outlineLevel="0" collapsed="false">
      <c r="A1561" s="20" t="s">
        <v>45</v>
      </c>
      <c r="B1561" s="143" t="s">
        <v>255</v>
      </c>
      <c r="C1561" s="20" t="s">
        <v>1123</v>
      </c>
      <c r="D1561" s="20" t="s">
        <v>1008</v>
      </c>
      <c r="E1561" s="20" t="n">
        <v>5092852</v>
      </c>
      <c r="F1561" s="20" t="n">
        <v>12239423</v>
      </c>
      <c r="G1561" s="20" t="n">
        <v>4</v>
      </c>
      <c r="H1561" s="145" t="s">
        <v>122</v>
      </c>
      <c r="I1561" s="20"/>
      <c r="J1561" s="20" t="n">
        <v>14</v>
      </c>
      <c r="K1561" s="145" t="n">
        <v>0</v>
      </c>
      <c r="L1561" s="20" t="n">
        <v>210</v>
      </c>
      <c r="M1561" s="145" t="n">
        <f aca="false">+G1561*0.095</f>
        <v>0.38</v>
      </c>
      <c r="N1561" s="145" t="n">
        <f aca="false">+L1561-M1561</f>
        <v>209.62</v>
      </c>
      <c r="O1561" s="149" t="n">
        <v>1</v>
      </c>
      <c r="P1561" s="145" t="n">
        <f aca="false">+N1561*O1561</f>
        <v>209.62</v>
      </c>
      <c r="Q1561" s="149" t="n">
        <v>23</v>
      </c>
      <c r="R1561" s="149" t="n">
        <f aca="false">+P1561*Q1561</f>
        <v>4821.26</v>
      </c>
      <c r="S1561" s="145"/>
      <c r="T1561" s="145"/>
      <c r="U1561" s="6" t="n">
        <f aca="false">P1561*6</f>
        <v>1257.72</v>
      </c>
      <c r="V1561" s="6" t="n">
        <f aca="false">+R1561+S1561+T1561+U1561</f>
        <v>6078.98</v>
      </c>
      <c r="W1561" s="20" t="n">
        <f aca="false">V1561-T1561</f>
        <v>6078.98</v>
      </c>
      <c r="X1561" s="43" t="n">
        <f aca="false">V1561-S1561-T1561</f>
        <v>6078.98</v>
      </c>
      <c r="Y1561" s="20" t="s">
        <v>1009</v>
      </c>
      <c r="Z1561" s="2" t="s">
        <v>49</v>
      </c>
      <c r="AA1561" s="20" t="s">
        <v>20</v>
      </c>
      <c r="AD1561" s="20"/>
    </row>
    <row r="1562" customFormat="false" ht="15.75" hidden="true" customHeight="true" outlineLevel="0" collapsed="false">
      <c r="A1562" s="20" t="s">
        <v>315</v>
      </c>
      <c r="B1562" s="143" t="s">
        <v>257</v>
      </c>
      <c r="C1562" s="20" t="s">
        <v>1124</v>
      </c>
      <c r="D1562" s="20" t="s">
        <v>314</v>
      </c>
      <c r="E1562" s="20" t="n">
        <v>5786573</v>
      </c>
      <c r="F1562" s="20" t="n">
        <v>8742046</v>
      </c>
      <c r="G1562" s="20" t="n">
        <v>18</v>
      </c>
      <c r="H1562" s="145" t="s">
        <v>122</v>
      </c>
      <c r="J1562" s="151" t="n">
        <v>0</v>
      </c>
      <c r="K1562" s="145" t="n">
        <v>0</v>
      </c>
      <c r="L1562" s="20" t="n">
        <v>900</v>
      </c>
      <c r="M1562" s="145" t="n">
        <f aca="false">+G1562*0.095</f>
        <v>1.71</v>
      </c>
      <c r="N1562" s="145" t="n">
        <f aca="false">+L1562-M1562</f>
        <v>898.29</v>
      </c>
      <c r="O1562" s="149" t="n">
        <v>1</v>
      </c>
      <c r="P1562" s="145" t="n">
        <f aca="false">+N1562*O1562</f>
        <v>898.29</v>
      </c>
      <c r="Q1562" s="149" t="n">
        <v>23</v>
      </c>
      <c r="R1562" s="149" t="n">
        <f aca="false">+P1562*Q1562</f>
        <v>20660.67</v>
      </c>
      <c r="S1562" s="145"/>
      <c r="T1562" s="145" t="n">
        <f aca="false">P1562*2</f>
        <v>1796.58</v>
      </c>
      <c r="U1562" s="6" t="n">
        <f aca="false">P1562*5</f>
        <v>4491.45</v>
      </c>
      <c r="V1562" s="6" t="n">
        <f aca="false">+R1562+S1562+T1562+U1562</f>
        <v>26948.7</v>
      </c>
      <c r="W1562" s="20" t="n">
        <f aca="false">V1562-T1562</f>
        <v>25152.12</v>
      </c>
      <c r="X1562" s="43" t="n">
        <f aca="false">V1562-S1562-T1562</f>
        <v>25152.12</v>
      </c>
      <c r="Y1562" s="20" t="s">
        <v>314</v>
      </c>
      <c r="Z1562" s="20" t="s">
        <v>35</v>
      </c>
      <c r="AA1562" s="20" t="s">
        <v>20</v>
      </c>
      <c r="AD1562" s="20"/>
    </row>
    <row r="1563" customFormat="false" ht="15.75" hidden="true" customHeight="true" outlineLevel="0" collapsed="false">
      <c r="A1563" s="20" t="s">
        <v>315</v>
      </c>
      <c r="B1563" s="143" t="s">
        <v>257</v>
      </c>
      <c r="C1563" s="20" t="s">
        <v>1125</v>
      </c>
      <c r="D1563" s="20" t="s">
        <v>314</v>
      </c>
      <c r="E1563" s="20" t="n">
        <v>5786574</v>
      </c>
      <c r="F1563" s="20" t="n">
        <v>8742047</v>
      </c>
      <c r="G1563" s="20" t="n">
        <v>19</v>
      </c>
      <c r="H1563" s="145" t="s">
        <v>122</v>
      </c>
      <c r="J1563" s="151" t="n">
        <v>0</v>
      </c>
      <c r="K1563" s="145" t="n">
        <v>0</v>
      </c>
      <c r="L1563" s="20" t="n">
        <v>950</v>
      </c>
      <c r="M1563" s="145" t="n">
        <f aca="false">+G1563*0.095</f>
        <v>1.805</v>
      </c>
      <c r="N1563" s="145" t="n">
        <f aca="false">+L1563-M1563</f>
        <v>948.195</v>
      </c>
      <c r="O1563" s="149" t="n">
        <v>1</v>
      </c>
      <c r="P1563" s="145" t="n">
        <f aca="false">+N1563*O1563</f>
        <v>948.195</v>
      </c>
      <c r="Q1563" s="149" t="n">
        <v>23</v>
      </c>
      <c r="R1563" s="149" t="n">
        <f aca="false">+P1563*Q1563</f>
        <v>21808.485</v>
      </c>
      <c r="S1563" s="145"/>
      <c r="T1563" s="145" t="n">
        <f aca="false">P1563*2</f>
        <v>1896.39</v>
      </c>
      <c r="U1563" s="6" t="n">
        <f aca="false">P1563*5</f>
        <v>4740.975</v>
      </c>
      <c r="V1563" s="6" t="n">
        <f aca="false">+R1563+S1563+T1563+U1563</f>
        <v>28445.85</v>
      </c>
      <c r="W1563" s="20" t="n">
        <f aca="false">V1563-T1563</f>
        <v>26549.46</v>
      </c>
      <c r="X1563" s="43" t="n">
        <f aca="false">V1563-S1563-T1563</f>
        <v>26549.46</v>
      </c>
      <c r="Y1563" s="20" t="s">
        <v>314</v>
      </c>
      <c r="Z1563" s="20" t="s">
        <v>35</v>
      </c>
      <c r="AA1563" s="20" t="s">
        <v>20</v>
      </c>
      <c r="AD1563" s="20"/>
    </row>
    <row r="1564" customFormat="false" ht="15.75" hidden="true" customHeight="true" outlineLevel="0" collapsed="false">
      <c r="A1564" s="20" t="s">
        <v>315</v>
      </c>
      <c r="B1564" s="143" t="s">
        <v>257</v>
      </c>
      <c r="C1564" s="20" t="s">
        <v>1126</v>
      </c>
      <c r="D1564" s="20" t="s">
        <v>314</v>
      </c>
      <c r="E1564" s="20" t="n">
        <v>5786575</v>
      </c>
      <c r="F1564" s="20" t="n">
        <v>8742048</v>
      </c>
      <c r="G1564" s="20" t="n">
        <v>19</v>
      </c>
      <c r="H1564" s="145" t="s">
        <v>122</v>
      </c>
      <c r="J1564" s="151" t="n">
        <v>0</v>
      </c>
      <c r="K1564" s="145" t="n">
        <v>0</v>
      </c>
      <c r="L1564" s="20" t="n">
        <v>906</v>
      </c>
      <c r="M1564" s="145" t="n">
        <f aca="false">+G1564*0.095</f>
        <v>1.805</v>
      </c>
      <c r="N1564" s="145" t="n">
        <f aca="false">+L1564-M1564</f>
        <v>904.195</v>
      </c>
      <c r="O1564" s="149" t="n">
        <v>1</v>
      </c>
      <c r="P1564" s="145" t="n">
        <f aca="false">+N1564*O1564</f>
        <v>904.195</v>
      </c>
      <c r="Q1564" s="149" t="n">
        <v>23</v>
      </c>
      <c r="R1564" s="149" t="n">
        <f aca="false">+P1564*Q1564</f>
        <v>20796.485</v>
      </c>
      <c r="S1564" s="145"/>
      <c r="T1564" s="145" t="n">
        <f aca="false">P1564*2</f>
        <v>1808.39</v>
      </c>
      <c r="U1564" s="6" t="n">
        <f aca="false">P1564*5</f>
        <v>4520.975</v>
      </c>
      <c r="V1564" s="6" t="n">
        <f aca="false">+R1564+S1564+T1564+U1564</f>
        <v>27125.85</v>
      </c>
      <c r="W1564" s="20" t="n">
        <f aca="false">V1564-T1564</f>
        <v>25317.46</v>
      </c>
      <c r="X1564" s="43" t="n">
        <f aca="false">V1564-S1564-T1564</f>
        <v>25317.46</v>
      </c>
      <c r="Y1564" s="20" t="s">
        <v>314</v>
      </c>
      <c r="Z1564" s="20" t="s">
        <v>35</v>
      </c>
      <c r="AA1564" s="20" t="s">
        <v>20</v>
      </c>
      <c r="AD1564" s="20"/>
    </row>
    <row r="1565" customFormat="false" ht="15.75" hidden="true" customHeight="true" outlineLevel="0" collapsed="false">
      <c r="A1565" s="20" t="s">
        <v>315</v>
      </c>
      <c r="B1565" s="143" t="s">
        <v>257</v>
      </c>
      <c r="C1565" s="20" t="s">
        <v>1127</v>
      </c>
      <c r="D1565" s="20" t="s">
        <v>314</v>
      </c>
      <c r="E1565" s="20" t="n">
        <v>5786576</v>
      </c>
      <c r="F1565" s="20" t="n">
        <v>8742049</v>
      </c>
      <c r="G1565" s="20" t="n">
        <v>4</v>
      </c>
      <c r="H1565" s="145" t="s">
        <v>122</v>
      </c>
      <c r="J1565" s="151" t="n">
        <v>0</v>
      </c>
      <c r="K1565" s="145" t="n">
        <v>0</v>
      </c>
      <c r="L1565" s="20" t="n">
        <v>156</v>
      </c>
      <c r="M1565" s="145" t="n">
        <f aca="false">+G1565*0.095</f>
        <v>0.38</v>
      </c>
      <c r="N1565" s="145" t="n">
        <f aca="false">+L1565-M1565</f>
        <v>155.62</v>
      </c>
      <c r="O1565" s="149" t="n">
        <v>1</v>
      </c>
      <c r="P1565" s="145" t="n">
        <f aca="false">+N1565*O1565</f>
        <v>155.62</v>
      </c>
      <c r="Q1565" s="149" t="n">
        <v>23</v>
      </c>
      <c r="R1565" s="149" t="n">
        <f aca="false">+P1565*Q1565</f>
        <v>3579.26</v>
      </c>
      <c r="S1565" s="145"/>
      <c r="T1565" s="145" t="n">
        <f aca="false">P1565*2</f>
        <v>311.24</v>
      </c>
      <c r="U1565" s="6" t="n">
        <f aca="false">P1565*5</f>
        <v>778.1</v>
      </c>
      <c r="V1565" s="6" t="n">
        <f aca="false">+R1565+S1565+T1565+U1565</f>
        <v>4668.6</v>
      </c>
      <c r="W1565" s="20" t="n">
        <f aca="false">V1565-T1565</f>
        <v>4357.36</v>
      </c>
      <c r="X1565" s="43" t="n">
        <f aca="false">V1565-S1565-T1565</f>
        <v>4357.36</v>
      </c>
      <c r="Y1565" s="20" t="s">
        <v>314</v>
      </c>
      <c r="Z1565" s="20" t="s">
        <v>35</v>
      </c>
      <c r="AA1565" s="20" t="s">
        <v>20</v>
      </c>
      <c r="AD1565" s="20"/>
    </row>
    <row r="1566" customFormat="false" ht="15.75" hidden="true" customHeight="true" outlineLevel="0" collapsed="false">
      <c r="A1566" s="20" t="s">
        <v>150</v>
      </c>
      <c r="B1566" s="143" t="s">
        <v>256</v>
      </c>
      <c r="C1566" s="20" t="s">
        <v>1128</v>
      </c>
      <c r="D1566" s="20" t="s">
        <v>1008</v>
      </c>
      <c r="E1566" s="20" t="n">
        <v>5789361</v>
      </c>
      <c r="F1566" s="20" t="n">
        <v>12239420</v>
      </c>
      <c r="G1566" s="20" t="n">
        <v>39</v>
      </c>
      <c r="H1566" s="145" t="s">
        <v>122</v>
      </c>
      <c r="I1566" s="20"/>
      <c r="J1566" s="20" t="n">
        <v>14</v>
      </c>
      <c r="K1566" s="145" t="n">
        <v>0</v>
      </c>
      <c r="L1566" s="20" t="n">
        <v>1764</v>
      </c>
      <c r="M1566" s="145" t="n">
        <f aca="false">+G1566*0.095</f>
        <v>3.705</v>
      </c>
      <c r="N1566" s="145" t="n">
        <f aca="false">+L1566-M1566</f>
        <v>1760.295</v>
      </c>
      <c r="O1566" s="149" t="n">
        <v>1</v>
      </c>
      <c r="P1566" s="145" t="n">
        <f aca="false">+N1566*O1566</f>
        <v>1760.295</v>
      </c>
      <c r="Q1566" s="149" t="n">
        <v>23</v>
      </c>
      <c r="R1566" s="149" t="n">
        <f aca="false">+P1566*Q1566</f>
        <v>40486.785</v>
      </c>
      <c r="S1566" s="145"/>
      <c r="T1566" s="145"/>
      <c r="U1566" s="6" t="n">
        <f aca="false">P1566*6</f>
        <v>10561.77</v>
      </c>
      <c r="V1566" s="6" t="n">
        <f aca="false">+R1566+S1566+T1566+U1566</f>
        <v>51048.555</v>
      </c>
      <c r="W1566" s="20" t="n">
        <f aca="false">V1566-T1566</f>
        <v>51048.555</v>
      </c>
      <c r="X1566" s="43" t="n">
        <f aca="false">V1566-S1566-T1566</f>
        <v>51048.555</v>
      </c>
      <c r="Y1566" s="20" t="s">
        <v>1009</v>
      </c>
      <c r="Z1566" s="2" t="s">
        <v>49</v>
      </c>
      <c r="AA1566" s="20" t="s">
        <v>20</v>
      </c>
      <c r="AD1566" s="20"/>
    </row>
    <row r="1567" customFormat="false" ht="15.75" hidden="true" customHeight="true" outlineLevel="0" collapsed="false">
      <c r="A1567" s="20" t="s">
        <v>150</v>
      </c>
      <c r="B1567" s="143" t="s">
        <v>256</v>
      </c>
      <c r="C1567" s="20" t="s">
        <v>1129</v>
      </c>
      <c r="D1567" s="20" t="s">
        <v>1008</v>
      </c>
      <c r="E1567" s="20" t="n">
        <v>5789362</v>
      </c>
      <c r="F1567" s="20" t="n">
        <v>12239422</v>
      </c>
      <c r="G1567" s="20" t="n">
        <v>34</v>
      </c>
      <c r="H1567" s="145" t="s">
        <v>122</v>
      </c>
      <c r="I1567" s="20"/>
      <c r="J1567" s="20" t="n">
        <v>14</v>
      </c>
      <c r="K1567" s="145" t="n">
        <v>0</v>
      </c>
      <c r="L1567" s="20" t="n">
        <v>1807</v>
      </c>
      <c r="M1567" s="145" t="n">
        <f aca="false">+G1567*0.095</f>
        <v>3.23</v>
      </c>
      <c r="N1567" s="145" t="n">
        <f aca="false">+L1567-M1567</f>
        <v>1803.77</v>
      </c>
      <c r="O1567" s="149" t="n">
        <v>1</v>
      </c>
      <c r="P1567" s="145" t="n">
        <f aca="false">+N1567*O1567</f>
        <v>1803.77</v>
      </c>
      <c r="Q1567" s="149" t="n">
        <v>23</v>
      </c>
      <c r="R1567" s="149" t="n">
        <f aca="false">+P1567*Q1567</f>
        <v>41486.71</v>
      </c>
      <c r="S1567" s="145"/>
      <c r="T1567" s="145"/>
      <c r="U1567" s="6" t="n">
        <f aca="false">P1567*6</f>
        <v>10822.62</v>
      </c>
      <c r="V1567" s="6" t="n">
        <f aca="false">+R1567+S1567+T1567+U1567</f>
        <v>52309.33</v>
      </c>
      <c r="W1567" s="20" t="n">
        <f aca="false">V1567-T1567</f>
        <v>52309.33</v>
      </c>
      <c r="X1567" s="43" t="n">
        <f aca="false">V1567-S1567-T1567</f>
        <v>52309.33</v>
      </c>
      <c r="Y1567" s="20" t="s">
        <v>1009</v>
      </c>
      <c r="Z1567" s="2" t="s">
        <v>49</v>
      </c>
      <c r="AA1567" s="20" t="s">
        <v>20</v>
      </c>
      <c r="AD1567" s="20"/>
    </row>
    <row r="1568" customFormat="false" ht="15.75" hidden="true" customHeight="true" outlineLevel="0" collapsed="false">
      <c r="A1568" s="20" t="s">
        <v>150</v>
      </c>
      <c r="B1568" s="143" t="s">
        <v>256</v>
      </c>
      <c r="C1568" s="20" t="s">
        <v>1130</v>
      </c>
      <c r="D1568" s="20" t="s">
        <v>1008</v>
      </c>
      <c r="E1568" s="20" t="n">
        <v>5789363</v>
      </c>
      <c r="F1568" s="20" t="n">
        <v>12239424</v>
      </c>
      <c r="G1568" s="20" t="n">
        <v>42</v>
      </c>
      <c r="H1568" s="145" t="s">
        <v>122</v>
      </c>
      <c r="I1568" s="20"/>
      <c r="J1568" s="20" t="n">
        <v>14</v>
      </c>
      <c r="K1568" s="145" t="n">
        <v>0</v>
      </c>
      <c r="L1568" s="20" t="n">
        <v>2187</v>
      </c>
      <c r="M1568" s="145" t="n">
        <f aca="false">+G1568*0.095</f>
        <v>3.99</v>
      </c>
      <c r="N1568" s="145" t="n">
        <f aca="false">+L1568-M1568</f>
        <v>2183.01</v>
      </c>
      <c r="O1568" s="149" t="n">
        <v>1</v>
      </c>
      <c r="P1568" s="145" t="n">
        <f aca="false">+N1568*O1568</f>
        <v>2183.01</v>
      </c>
      <c r="Q1568" s="149" t="n">
        <v>23</v>
      </c>
      <c r="R1568" s="149" t="n">
        <f aca="false">+P1568*Q1568</f>
        <v>50209.23</v>
      </c>
      <c r="S1568" s="145"/>
      <c r="T1568" s="145"/>
      <c r="U1568" s="6" t="n">
        <f aca="false">P1568*6</f>
        <v>13098.06</v>
      </c>
      <c r="V1568" s="6" t="n">
        <f aca="false">+R1568+S1568+T1568+U1568</f>
        <v>63307.29</v>
      </c>
      <c r="W1568" s="20" t="n">
        <f aca="false">V1568-T1568</f>
        <v>63307.29</v>
      </c>
      <c r="X1568" s="43" t="n">
        <f aca="false">V1568-S1568-T1568</f>
        <v>63307.29</v>
      </c>
      <c r="Y1568" s="20" t="s">
        <v>1009</v>
      </c>
      <c r="Z1568" s="2" t="s">
        <v>49</v>
      </c>
      <c r="AA1568" s="20" t="s">
        <v>20</v>
      </c>
      <c r="AD1568" s="20"/>
    </row>
    <row r="1569" customFormat="false" ht="15.75" hidden="true" customHeight="true" outlineLevel="0" collapsed="false">
      <c r="A1569" s="20" t="s">
        <v>150</v>
      </c>
      <c r="B1569" s="143" t="s">
        <v>256</v>
      </c>
      <c r="C1569" s="20" t="s">
        <v>1131</v>
      </c>
      <c r="D1569" s="20" t="s">
        <v>1008</v>
      </c>
      <c r="E1569" s="20" t="n">
        <v>5789364</v>
      </c>
      <c r="F1569" s="20" t="n">
        <v>12239425</v>
      </c>
      <c r="G1569" s="20" t="n">
        <v>3</v>
      </c>
      <c r="H1569" s="145" t="s">
        <v>122</v>
      </c>
      <c r="I1569" s="20"/>
      <c r="J1569" s="20" t="n">
        <v>14</v>
      </c>
      <c r="K1569" s="145" t="n">
        <v>0</v>
      </c>
      <c r="L1569" s="20" t="n">
        <v>161</v>
      </c>
      <c r="M1569" s="145" t="n">
        <f aca="false">+G1569*0.095</f>
        <v>0.285</v>
      </c>
      <c r="N1569" s="145" t="n">
        <f aca="false">+L1569-M1569</f>
        <v>160.715</v>
      </c>
      <c r="O1569" s="149" t="n">
        <v>1</v>
      </c>
      <c r="P1569" s="145" t="n">
        <f aca="false">+N1569*O1569</f>
        <v>160.715</v>
      </c>
      <c r="Q1569" s="149" t="n">
        <v>23</v>
      </c>
      <c r="R1569" s="149" t="n">
        <f aca="false">+P1569*Q1569</f>
        <v>3696.445</v>
      </c>
      <c r="S1569" s="145"/>
      <c r="T1569" s="145"/>
      <c r="U1569" s="6" t="n">
        <f aca="false">P1569*6</f>
        <v>964.29</v>
      </c>
      <c r="V1569" s="6" t="n">
        <f aca="false">+R1569+S1569+T1569+U1569</f>
        <v>4660.735</v>
      </c>
      <c r="W1569" s="20" t="n">
        <f aca="false">V1569-T1569</f>
        <v>4660.735</v>
      </c>
      <c r="X1569" s="43" t="n">
        <f aca="false">V1569-S1569-T1569</f>
        <v>4660.735</v>
      </c>
      <c r="Y1569" s="20" t="s">
        <v>1009</v>
      </c>
      <c r="Z1569" s="2" t="s">
        <v>49</v>
      </c>
      <c r="AA1569" s="20" t="s">
        <v>20</v>
      </c>
      <c r="AD1569" s="20"/>
    </row>
    <row r="1570" customFormat="false" ht="15.75" hidden="true" customHeight="true" outlineLevel="0" collapsed="false">
      <c r="A1570" s="20" t="s">
        <v>150</v>
      </c>
      <c r="B1570" s="143" t="s">
        <v>256</v>
      </c>
      <c r="C1570" s="20" t="s">
        <v>1132</v>
      </c>
      <c r="D1570" s="20" t="s">
        <v>1008</v>
      </c>
      <c r="E1570" s="20" t="n">
        <v>5789365</v>
      </c>
      <c r="F1570" s="20" t="n">
        <v>12239427</v>
      </c>
      <c r="G1570" s="20" t="n">
        <v>60</v>
      </c>
      <c r="H1570" s="145" t="s">
        <v>122</v>
      </c>
      <c r="I1570" s="20"/>
      <c r="J1570" s="20" t="n">
        <v>14</v>
      </c>
      <c r="K1570" s="145" t="n">
        <v>0</v>
      </c>
      <c r="L1570" s="20" t="n">
        <v>3109</v>
      </c>
      <c r="M1570" s="145" t="n">
        <f aca="false">+G1570*0.095</f>
        <v>5.7</v>
      </c>
      <c r="N1570" s="145" t="n">
        <f aca="false">+L1570-M1570</f>
        <v>3103.3</v>
      </c>
      <c r="O1570" s="149" t="n">
        <v>1</v>
      </c>
      <c r="P1570" s="145" t="n">
        <f aca="false">+N1570*O1570</f>
        <v>3103.3</v>
      </c>
      <c r="Q1570" s="149" t="n">
        <v>23</v>
      </c>
      <c r="R1570" s="149" t="n">
        <f aca="false">+P1570*Q1570</f>
        <v>71375.9</v>
      </c>
      <c r="S1570" s="145"/>
      <c r="T1570" s="145"/>
      <c r="U1570" s="6" t="n">
        <f aca="false">P1570*6</f>
        <v>18619.8</v>
      </c>
      <c r="V1570" s="6" t="n">
        <f aca="false">+R1570+S1570+T1570+U1570</f>
        <v>89995.7</v>
      </c>
      <c r="W1570" s="20" t="n">
        <f aca="false">V1570-T1570</f>
        <v>89995.7</v>
      </c>
      <c r="X1570" s="43" t="n">
        <f aca="false">V1570-S1570-T1570</f>
        <v>89995.7</v>
      </c>
      <c r="Y1570" s="20" t="s">
        <v>1009</v>
      </c>
      <c r="Z1570" s="2" t="s">
        <v>49</v>
      </c>
      <c r="AA1570" s="20" t="s">
        <v>20</v>
      </c>
      <c r="AD1570" s="20"/>
    </row>
    <row r="1571" customFormat="false" ht="15.75" hidden="true" customHeight="true" outlineLevel="0" collapsed="false">
      <c r="A1571" s="20" t="s">
        <v>150</v>
      </c>
      <c r="B1571" s="143" t="s">
        <v>256</v>
      </c>
      <c r="C1571" s="20" t="s">
        <v>1133</v>
      </c>
      <c r="D1571" s="20" t="s">
        <v>1008</v>
      </c>
      <c r="E1571" s="20" t="n">
        <v>5789366</v>
      </c>
      <c r="F1571" s="20" t="n">
        <v>12239429</v>
      </c>
      <c r="G1571" s="20" t="n">
        <v>19</v>
      </c>
      <c r="H1571" s="145" t="s">
        <v>122</v>
      </c>
      <c r="I1571" s="20"/>
      <c r="J1571" s="20" t="n">
        <v>14</v>
      </c>
      <c r="K1571" s="145" t="n">
        <v>0</v>
      </c>
      <c r="L1571" s="20" t="n">
        <v>1110</v>
      </c>
      <c r="M1571" s="145" t="n">
        <f aca="false">+G1571*0.095</f>
        <v>1.805</v>
      </c>
      <c r="N1571" s="145" t="n">
        <f aca="false">+L1571-M1571</f>
        <v>1108.195</v>
      </c>
      <c r="O1571" s="149" t="n">
        <v>1</v>
      </c>
      <c r="P1571" s="145" t="n">
        <f aca="false">+N1571*O1571</f>
        <v>1108.195</v>
      </c>
      <c r="Q1571" s="149" t="n">
        <v>23</v>
      </c>
      <c r="R1571" s="149" t="n">
        <f aca="false">+P1571*Q1571</f>
        <v>25488.485</v>
      </c>
      <c r="S1571" s="145"/>
      <c r="T1571" s="145"/>
      <c r="U1571" s="6" t="n">
        <f aca="false">P1571*6</f>
        <v>6649.17</v>
      </c>
      <c r="V1571" s="6" t="n">
        <f aca="false">+R1571+S1571+T1571+U1571</f>
        <v>32137.655</v>
      </c>
      <c r="W1571" s="20" t="n">
        <f aca="false">V1571-T1571</f>
        <v>32137.655</v>
      </c>
      <c r="X1571" s="43" t="n">
        <f aca="false">V1571-S1571-T1571</f>
        <v>32137.655</v>
      </c>
      <c r="Y1571" s="20" t="s">
        <v>1009</v>
      </c>
      <c r="Z1571" s="2" t="s">
        <v>49</v>
      </c>
      <c r="AA1571" s="20" t="s">
        <v>20</v>
      </c>
      <c r="AD1571" s="20"/>
    </row>
    <row r="1572" customFormat="false" ht="15.75" hidden="true" customHeight="true" outlineLevel="0" collapsed="false">
      <c r="A1572" s="20" t="s">
        <v>150</v>
      </c>
      <c r="B1572" s="143" t="s">
        <v>256</v>
      </c>
      <c r="C1572" s="20" t="s">
        <v>1134</v>
      </c>
      <c r="D1572" s="20" t="s">
        <v>1008</v>
      </c>
      <c r="E1572" s="20" t="n">
        <v>5789367</v>
      </c>
      <c r="F1572" s="20" t="n">
        <v>12239430</v>
      </c>
      <c r="G1572" s="20" t="n">
        <v>24</v>
      </c>
      <c r="H1572" s="145" t="s">
        <v>122</v>
      </c>
      <c r="I1572" s="20"/>
      <c r="J1572" s="20" t="n">
        <v>14</v>
      </c>
      <c r="K1572" s="145" t="n">
        <v>0</v>
      </c>
      <c r="L1572" s="20" t="n">
        <v>1144</v>
      </c>
      <c r="M1572" s="145" t="n">
        <f aca="false">+G1572*0.095</f>
        <v>2.28</v>
      </c>
      <c r="N1572" s="145" t="n">
        <f aca="false">+L1572-M1572</f>
        <v>1141.72</v>
      </c>
      <c r="O1572" s="149" t="n">
        <v>1</v>
      </c>
      <c r="P1572" s="145" t="n">
        <f aca="false">+N1572*O1572</f>
        <v>1141.72</v>
      </c>
      <c r="Q1572" s="149" t="n">
        <v>23</v>
      </c>
      <c r="R1572" s="149" t="n">
        <f aca="false">+P1572*Q1572</f>
        <v>26259.56</v>
      </c>
      <c r="S1572" s="145"/>
      <c r="T1572" s="145"/>
      <c r="U1572" s="6" t="n">
        <f aca="false">P1572*6</f>
        <v>6850.32</v>
      </c>
      <c r="V1572" s="6" t="n">
        <f aca="false">+R1572+S1572+T1572+U1572</f>
        <v>33109.88</v>
      </c>
      <c r="W1572" s="20" t="n">
        <f aca="false">V1572-T1572</f>
        <v>33109.88</v>
      </c>
      <c r="X1572" s="43" t="n">
        <f aca="false">V1572-S1572-T1572</f>
        <v>33109.88</v>
      </c>
      <c r="Y1572" s="20" t="s">
        <v>1009</v>
      </c>
      <c r="Z1572" s="2" t="s">
        <v>49</v>
      </c>
      <c r="AA1572" s="20" t="s">
        <v>20</v>
      </c>
      <c r="AD1572" s="20"/>
    </row>
    <row r="1573" customFormat="false" ht="15.75" hidden="true" customHeight="true" outlineLevel="0" collapsed="false">
      <c r="A1573" s="20" t="s">
        <v>150</v>
      </c>
      <c r="B1573" s="143" t="s">
        <v>256</v>
      </c>
      <c r="C1573" s="20" t="s">
        <v>1135</v>
      </c>
      <c r="D1573" s="20" t="s">
        <v>1008</v>
      </c>
      <c r="E1573" s="20" t="n">
        <v>5789368</v>
      </c>
      <c r="F1573" s="20" t="n">
        <v>12239431</v>
      </c>
      <c r="G1573" s="20" t="n">
        <v>3</v>
      </c>
      <c r="H1573" s="145" t="s">
        <v>122</v>
      </c>
      <c r="I1573" s="20"/>
      <c r="J1573" s="20" t="n">
        <v>14</v>
      </c>
      <c r="K1573" s="145" t="n">
        <v>0</v>
      </c>
      <c r="L1573" s="20" t="n">
        <v>158</v>
      </c>
      <c r="M1573" s="145" t="n">
        <f aca="false">+G1573*0.095</f>
        <v>0.285</v>
      </c>
      <c r="N1573" s="145" t="n">
        <f aca="false">+L1573-M1573</f>
        <v>157.715</v>
      </c>
      <c r="O1573" s="149" t="n">
        <v>1</v>
      </c>
      <c r="P1573" s="145" t="n">
        <f aca="false">+N1573*O1573</f>
        <v>157.715</v>
      </c>
      <c r="Q1573" s="149" t="n">
        <v>23</v>
      </c>
      <c r="R1573" s="149" t="n">
        <f aca="false">+P1573*Q1573</f>
        <v>3627.445</v>
      </c>
      <c r="S1573" s="145"/>
      <c r="T1573" s="145"/>
      <c r="U1573" s="6" t="n">
        <f aca="false">P1573*6</f>
        <v>946.29</v>
      </c>
      <c r="V1573" s="6" t="n">
        <f aca="false">+R1573+S1573+T1573+U1573</f>
        <v>4573.735</v>
      </c>
      <c r="W1573" s="20" t="n">
        <f aca="false">V1573-T1573</f>
        <v>4573.735</v>
      </c>
      <c r="X1573" s="43" t="n">
        <f aca="false">V1573-S1573-T1573</f>
        <v>4573.735</v>
      </c>
      <c r="Y1573" s="20" t="s">
        <v>1009</v>
      </c>
      <c r="Z1573" s="2" t="s">
        <v>49</v>
      </c>
      <c r="AA1573" s="20" t="s">
        <v>20</v>
      </c>
      <c r="AD1573" s="20"/>
    </row>
    <row r="1574" customFormat="false" ht="15.75" hidden="true" customHeight="true" outlineLevel="0" collapsed="false">
      <c r="A1574" s="20" t="s">
        <v>150</v>
      </c>
      <c r="B1574" s="143" t="s">
        <v>256</v>
      </c>
      <c r="C1574" s="20" t="s">
        <v>1136</v>
      </c>
      <c r="D1574" s="20" t="s">
        <v>1008</v>
      </c>
      <c r="E1574" s="20" t="n">
        <v>5789369</v>
      </c>
      <c r="F1574" s="20" t="n">
        <v>12239432</v>
      </c>
      <c r="G1574" s="20" t="n">
        <v>22</v>
      </c>
      <c r="H1574" s="145" t="s">
        <v>122</v>
      </c>
      <c r="I1574" s="20"/>
      <c r="J1574" s="20" t="n">
        <v>14</v>
      </c>
      <c r="K1574" s="145" t="n">
        <v>0</v>
      </c>
      <c r="L1574" s="20" t="n">
        <v>1012</v>
      </c>
      <c r="M1574" s="145" t="n">
        <f aca="false">+G1574*0.095</f>
        <v>2.09</v>
      </c>
      <c r="N1574" s="145" t="n">
        <f aca="false">+L1574-M1574</f>
        <v>1009.91</v>
      </c>
      <c r="O1574" s="149" t="n">
        <v>1</v>
      </c>
      <c r="P1574" s="145" t="n">
        <f aca="false">+N1574*O1574</f>
        <v>1009.91</v>
      </c>
      <c r="Q1574" s="149" t="n">
        <v>23</v>
      </c>
      <c r="R1574" s="149" t="n">
        <f aca="false">+P1574*Q1574</f>
        <v>23227.93</v>
      </c>
      <c r="S1574" s="145"/>
      <c r="T1574" s="145"/>
      <c r="U1574" s="6" t="n">
        <f aca="false">P1574*6</f>
        <v>6059.46</v>
      </c>
      <c r="V1574" s="6" t="n">
        <f aca="false">+R1574+S1574+T1574+U1574</f>
        <v>29287.39</v>
      </c>
      <c r="W1574" s="20" t="n">
        <f aca="false">V1574-T1574</f>
        <v>29287.39</v>
      </c>
      <c r="X1574" s="43" t="n">
        <f aca="false">V1574-S1574-T1574</f>
        <v>29287.39</v>
      </c>
      <c r="Y1574" s="20" t="s">
        <v>1009</v>
      </c>
      <c r="Z1574" s="2" t="s">
        <v>49</v>
      </c>
      <c r="AA1574" s="20" t="s">
        <v>20</v>
      </c>
      <c r="AD1574" s="20"/>
    </row>
    <row r="1575" customFormat="false" ht="15.75" hidden="true" customHeight="true" outlineLevel="0" collapsed="false">
      <c r="A1575" s="20" t="s">
        <v>150</v>
      </c>
      <c r="B1575" s="143" t="s">
        <v>256</v>
      </c>
      <c r="C1575" s="20" t="s">
        <v>1137</v>
      </c>
      <c r="D1575" s="20" t="s">
        <v>1008</v>
      </c>
      <c r="E1575" s="20" t="n">
        <v>5789370</v>
      </c>
      <c r="F1575" s="20" t="n">
        <v>12239433</v>
      </c>
      <c r="G1575" s="20" t="n">
        <v>50</v>
      </c>
      <c r="H1575" s="145" t="s">
        <v>122</v>
      </c>
      <c r="I1575" s="20"/>
      <c r="J1575" s="20" t="n">
        <v>14</v>
      </c>
      <c r="K1575" s="145" t="n">
        <v>0</v>
      </c>
      <c r="L1575" s="20" t="n">
        <v>2843</v>
      </c>
      <c r="M1575" s="145" t="n">
        <f aca="false">+G1575*0.095</f>
        <v>4.75</v>
      </c>
      <c r="N1575" s="145" t="n">
        <f aca="false">+L1575-M1575</f>
        <v>2838.25</v>
      </c>
      <c r="O1575" s="149" t="n">
        <v>1</v>
      </c>
      <c r="P1575" s="145" t="n">
        <f aca="false">+N1575*O1575</f>
        <v>2838.25</v>
      </c>
      <c r="Q1575" s="149" t="n">
        <v>23</v>
      </c>
      <c r="R1575" s="149" t="n">
        <f aca="false">+P1575*Q1575</f>
        <v>65279.75</v>
      </c>
      <c r="S1575" s="145"/>
      <c r="T1575" s="145"/>
      <c r="U1575" s="6" t="n">
        <f aca="false">P1575*6</f>
        <v>17029.5</v>
      </c>
      <c r="V1575" s="6" t="n">
        <f aca="false">+R1575+S1575+T1575+U1575</f>
        <v>82309.25</v>
      </c>
      <c r="W1575" s="20" t="n">
        <f aca="false">V1575-T1575</f>
        <v>82309.25</v>
      </c>
      <c r="X1575" s="43" t="n">
        <f aca="false">V1575-S1575-T1575</f>
        <v>82309.25</v>
      </c>
      <c r="Y1575" s="20" t="s">
        <v>1009</v>
      </c>
      <c r="Z1575" s="2" t="s">
        <v>49</v>
      </c>
      <c r="AA1575" s="20" t="s">
        <v>20</v>
      </c>
      <c r="AD1575" s="20"/>
    </row>
    <row r="1576" customFormat="false" ht="15.75" hidden="true" customHeight="true" outlineLevel="0" collapsed="false">
      <c r="A1576" s="20" t="s">
        <v>315</v>
      </c>
      <c r="B1576" s="143" t="s">
        <v>258</v>
      </c>
      <c r="C1576" s="20" t="s">
        <v>1042</v>
      </c>
      <c r="D1576" s="20" t="s">
        <v>328</v>
      </c>
      <c r="E1576" s="20" t="n">
        <v>5786577</v>
      </c>
      <c r="F1576" s="20" t="n">
        <v>11956439</v>
      </c>
      <c r="G1576" s="20" t="n">
        <v>39</v>
      </c>
      <c r="H1576" s="145" t="s">
        <v>122</v>
      </c>
      <c r="J1576" s="151" t="n">
        <v>0</v>
      </c>
      <c r="K1576" s="145" t="n">
        <v>0</v>
      </c>
      <c r="L1576" s="20" t="n">
        <v>1962</v>
      </c>
      <c r="M1576" s="145" t="n">
        <f aca="false">+G1576*0.095</f>
        <v>3.705</v>
      </c>
      <c r="N1576" s="145" t="n">
        <f aca="false">+L1576-M1576</f>
        <v>1958.295</v>
      </c>
      <c r="O1576" s="149" t="n">
        <v>1</v>
      </c>
      <c r="P1576" s="145" t="n">
        <f aca="false">+N1576*O1576</f>
        <v>1958.295</v>
      </c>
      <c r="Q1576" s="149" t="n">
        <v>23</v>
      </c>
      <c r="R1576" s="149" t="n">
        <f aca="false">+P1576*Q1576</f>
        <v>45040.785</v>
      </c>
      <c r="S1576" s="145"/>
      <c r="T1576" s="145"/>
      <c r="U1576" s="6" t="n">
        <f aca="false">P1576*6</f>
        <v>11749.77</v>
      </c>
      <c r="V1576" s="6" t="n">
        <f aca="false">+R1576+S1576+T1576+U1576</f>
        <v>56790.555</v>
      </c>
      <c r="W1576" s="20" t="n">
        <f aca="false">V1576-T1576</f>
        <v>56790.555</v>
      </c>
      <c r="X1576" s="43" t="n">
        <f aca="false">V1576-S1576-T1576</f>
        <v>56790.555</v>
      </c>
      <c r="Y1576" s="20" t="s">
        <v>328</v>
      </c>
      <c r="Z1576" s="20" t="s">
        <v>35</v>
      </c>
      <c r="AA1576" s="20" t="s">
        <v>20</v>
      </c>
      <c r="AD1576" s="20"/>
    </row>
    <row r="1577" customFormat="false" ht="15.75" hidden="true" customHeight="true" outlineLevel="0" collapsed="false">
      <c r="A1577" s="20" t="s">
        <v>315</v>
      </c>
      <c r="B1577" s="143" t="s">
        <v>259</v>
      </c>
      <c r="C1577" s="20" t="s">
        <v>1138</v>
      </c>
      <c r="D1577" s="20" t="s">
        <v>328</v>
      </c>
      <c r="E1577" s="20" t="n">
        <v>5786578</v>
      </c>
      <c r="F1577" s="20" t="n">
        <v>11956454</v>
      </c>
      <c r="G1577" s="20" t="n">
        <v>77</v>
      </c>
      <c r="H1577" s="145" t="s">
        <v>122</v>
      </c>
      <c r="I1577" s="20"/>
      <c r="J1577" s="20" t="n">
        <v>14</v>
      </c>
      <c r="K1577" s="145" t="n">
        <v>0</v>
      </c>
      <c r="L1577" s="20" t="n">
        <v>3497</v>
      </c>
      <c r="M1577" s="145" t="n">
        <f aca="false">+G1577*0.095</f>
        <v>7.315</v>
      </c>
      <c r="N1577" s="145" t="n">
        <f aca="false">+L1577-M1577</f>
        <v>3489.685</v>
      </c>
      <c r="O1577" s="149" t="n">
        <v>1</v>
      </c>
      <c r="P1577" s="145" t="n">
        <f aca="false">+N1577*O1577</f>
        <v>3489.685</v>
      </c>
      <c r="Q1577" s="149" t="n">
        <v>23</v>
      </c>
      <c r="R1577" s="149" t="n">
        <v>80262.75</v>
      </c>
      <c r="S1577" s="145"/>
      <c r="T1577" s="145"/>
      <c r="U1577" s="6" t="n">
        <f aca="false">P1577*6</f>
        <v>20938.11</v>
      </c>
      <c r="V1577" s="6" t="n">
        <f aca="false">+R1577+S1577+T1577+U1577</f>
        <v>101200.86</v>
      </c>
      <c r="W1577" s="20" t="n">
        <f aca="false">V1577-T1577</f>
        <v>101200.86</v>
      </c>
      <c r="X1577" s="43" t="n">
        <f aca="false">V1577-S1577-T1577</f>
        <v>101200.86</v>
      </c>
      <c r="Y1577" s="20" t="s">
        <v>328</v>
      </c>
      <c r="Z1577" s="20" t="s">
        <v>35</v>
      </c>
      <c r="AA1577" s="20" t="s">
        <v>20</v>
      </c>
      <c r="AD1577" s="20"/>
    </row>
    <row r="1578" customFormat="false" ht="15.75" hidden="true" customHeight="true" outlineLevel="0" collapsed="false">
      <c r="A1578" s="20" t="s">
        <v>45</v>
      </c>
      <c r="B1578" s="143" t="s">
        <v>258</v>
      </c>
      <c r="C1578" s="20" t="s">
        <v>1139</v>
      </c>
      <c r="D1578" s="20" t="s">
        <v>1008</v>
      </c>
      <c r="E1578" s="20" t="n">
        <v>5738053</v>
      </c>
      <c r="F1578" s="20" t="n">
        <v>12239426</v>
      </c>
      <c r="G1578" s="20" t="n">
        <v>2</v>
      </c>
      <c r="H1578" s="145" t="s">
        <v>122</v>
      </c>
      <c r="I1578" s="20"/>
      <c r="J1578" s="20" t="n">
        <v>14</v>
      </c>
      <c r="K1578" s="145" t="n">
        <v>0</v>
      </c>
      <c r="L1578" s="20" t="n">
        <v>107</v>
      </c>
      <c r="M1578" s="145" t="n">
        <f aca="false">+G1578*0.095</f>
        <v>0.19</v>
      </c>
      <c r="N1578" s="145" t="n">
        <f aca="false">+L1578-M1578</f>
        <v>106.81</v>
      </c>
      <c r="O1578" s="149" t="n">
        <v>1</v>
      </c>
      <c r="P1578" s="145" t="n">
        <f aca="false">+N1578*O1578</f>
        <v>106.81</v>
      </c>
      <c r="Q1578" s="149" t="n">
        <v>23</v>
      </c>
      <c r="R1578" s="149" t="n">
        <f aca="false">+P1578*Q1578</f>
        <v>2456.63</v>
      </c>
      <c r="S1578" s="145"/>
      <c r="T1578" s="145"/>
      <c r="U1578" s="6" t="n">
        <f aca="false">P1578*6</f>
        <v>640.86</v>
      </c>
      <c r="V1578" s="6" t="n">
        <f aca="false">+R1578+S1578+T1578+U1578</f>
        <v>3097.49</v>
      </c>
      <c r="W1578" s="20" t="n">
        <f aca="false">V1578-T1578</f>
        <v>3097.49</v>
      </c>
      <c r="X1578" s="43" t="n">
        <f aca="false">V1578-S1578-T1578</f>
        <v>3097.49</v>
      </c>
      <c r="Y1578" s="20" t="s">
        <v>1009</v>
      </c>
      <c r="Z1578" s="2" t="s">
        <v>49</v>
      </c>
      <c r="AA1578" s="20" t="s">
        <v>20</v>
      </c>
      <c r="AD1578" s="20"/>
    </row>
    <row r="1579" customFormat="false" ht="15.75" hidden="true" customHeight="true" outlineLevel="0" collapsed="false">
      <c r="A1579" s="20" t="s">
        <v>45</v>
      </c>
      <c r="B1579" s="143" t="s">
        <v>258</v>
      </c>
      <c r="C1579" s="20" t="s">
        <v>1140</v>
      </c>
      <c r="D1579" s="20" t="s">
        <v>1008</v>
      </c>
      <c r="E1579" s="20" t="n">
        <v>5738054</v>
      </c>
      <c r="F1579" s="20" t="n">
        <v>12239428</v>
      </c>
      <c r="G1579" s="20" t="n">
        <v>1</v>
      </c>
      <c r="H1579" s="145" t="s">
        <v>122</v>
      </c>
      <c r="I1579" s="20"/>
      <c r="J1579" s="20" t="n">
        <v>14</v>
      </c>
      <c r="K1579" s="145" t="n">
        <v>0</v>
      </c>
      <c r="L1579" s="20" t="n">
        <v>50</v>
      </c>
      <c r="M1579" s="145" t="n">
        <f aca="false">+G1579*0.095</f>
        <v>0.095</v>
      </c>
      <c r="N1579" s="145" t="n">
        <f aca="false">+L1579-M1579</f>
        <v>49.905</v>
      </c>
      <c r="O1579" s="149" t="n">
        <v>1</v>
      </c>
      <c r="P1579" s="145" t="n">
        <f aca="false">+N1579*O1579</f>
        <v>49.905</v>
      </c>
      <c r="Q1579" s="149" t="n">
        <v>23</v>
      </c>
      <c r="R1579" s="149" t="n">
        <f aca="false">+P1579*Q1579</f>
        <v>1147.815</v>
      </c>
      <c r="S1579" s="145"/>
      <c r="T1579" s="145"/>
      <c r="U1579" s="6" t="n">
        <f aca="false">P1579*6</f>
        <v>299.43</v>
      </c>
      <c r="V1579" s="6" t="n">
        <f aca="false">+R1579+S1579+T1579+U1579</f>
        <v>1447.245</v>
      </c>
      <c r="W1579" s="20" t="n">
        <f aca="false">V1579-T1579</f>
        <v>1447.245</v>
      </c>
      <c r="X1579" s="43" t="n">
        <f aca="false">V1579-S1579-T1579</f>
        <v>1447.245</v>
      </c>
      <c r="Y1579" s="20" t="s">
        <v>1009</v>
      </c>
      <c r="Z1579" s="2" t="s">
        <v>49</v>
      </c>
      <c r="AA1579" s="20" t="s">
        <v>20</v>
      </c>
      <c r="AD1579" s="20"/>
    </row>
    <row r="1580" customFormat="false" ht="15.75" hidden="true" customHeight="true" outlineLevel="0" collapsed="false">
      <c r="A1580" s="20" t="s">
        <v>45</v>
      </c>
      <c r="B1580" s="143" t="s">
        <v>258</v>
      </c>
      <c r="C1580" s="20" t="s">
        <v>1141</v>
      </c>
      <c r="D1580" s="20" t="s">
        <v>1008</v>
      </c>
      <c r="E1580" s="20" t="n">
        <v>5738055</v>
      </c>
      <c r="F1580" s="20" t="n">
        <v>12239434</v>
      </c>
      <c r="G1580" s="20" t="n">
        <v>20</v>
      </c>
      <c r="H1580" s="145" t="s">
        <v>122</v>
      </c>
      <c r="I1580" s="20"/>
      <c r="J1580" s="20" t="n">
        <v>14</v>
      </c>
      <c r="K1580" s="145" t="n">
        <v>0</v>
      </c>
      <c r="L1580" s="20" t="n">
        <v>1099</v>
      </c>
      <c r="M1580" s="145" t="n">
        <f aca="false">+G1580*0.095</f>
        <v>1.9</v>
      </c>
      <c r="N1580" s="145" t="n">
        <f aca="false">+L1580-M1580</f>
        <v>1097.1</v>
      </c>
      <c r="O1580" s="149" t="n">
        <v>1</v>
      </c>
      <c r="P1580" s="145" t="n">
        <f aca="false">+N1580*O1580</f>
        <v>1097.1</v>
      </c>
      <c r="Q1580" s="149" t="n">
        <v>23</v>
      </c>
      <c r="R1580" s="149" t="n">
        <f aca="false">+P1580*Q1580</f>
        <v>25233.3</v>
      </c>
      <c r="S1580" s="145"/>
      <c r="T1580" s="145"/>
      <c r="U1580" s="6" t="n">
        <f aca="false">P1580*6</f>
        <v>6582.6</v>
      </c>
      <c r="V1580" s="6" t="n">
        <f aca="false">+R1580+S1580+T1580+U1580</f>
        <v>31815.9</v>
      </c>
      <c r="W1580" s="20" t="n">
        <f aca="false">V1580-T1580</f>
        <v>31815.9</v>
      </c>
      <c r="X1580" s="43" t="n">
        <f aca="false">V1580-S1580-T1580</f>
        <v>31815.9</v>
      </c>
      <c r="Y1580" s="20" t="s">
        <v>1009</v>
      </c>
      <c r="Z1580" s="2" t="s">
        <v>49</v>
      </c>
      <c r="AA1580" s="20" t="s">
        <v>20</v>
      </c>
      <c r="AD1580" s="20"/>
    </row>
    <row r="1581" customFormat="false" ht="15.75" hidden="true" customHeight="true" outlineLevel="0" collapsed="false">
      <c r="A1581" s="20" t="s">
        <v>45</v>
      </c>
      <c r="B1581" s="143" t="s">
        <v>258</v>
      </c>
      <c r="C1581" s="20" t="s">
        <v>1142</v>
      </c>
      <c r="D1581" s="20" t="s">
        <v>1008</v>
      </c>
      <c r="E1581" s="20" t="n">
        <v>5738056</v>
      </c>
      <c r="F1581" s="20" t="n">
        <v>12239435</v>
      </c>
      <c r="G1581" s="20" t="n">
        <v>80</v>
      </c>
      <c r="H1581" s="145" t="s">
        <v>122</v>
      </c>
      <c r="I1581" s="20"/>
      <c r="J1581" s="20" t="n">
        <v>14</v>
      </c>
      <c r="K1581" s="145" t="n">
        <v>0</v>
      </c>
      <c r="L1581" s="20" t="n">
        <v>4476</v>
      </c>
      <c r="M1581" s="145" t="n">
        <f aca="false">+G1581*0.095</f>
        <v>7.6</v>
      </c>
      <c r="N1581" s="145" t="n">
        <f aca="false">+L1581-M1581</f>
        <v>4468.4</v>
      </c>
      <c r="O1581" s="149" t="n">
        <v>1</v>
      </c>
      <c r="P1581" s="145" t="n">
        <f aca="false">+N1581*O1581</f>
        <v>4468.4</v>
      </c>
      <c r="Q1581" s="149" t="n">
        <v>23</v>
      </c>
      <c r="R1581" s="149" t="n">
        <f aca="false">+P1581*Q1581</f>
        <v>102773.2</v>
      </c>
      <c r="S1581" s="145"/>
      <c r="T1581" s="145"/>
      <c r="U1581" s="6" t="n">
        <f aca="false">P1581*6</f>
        <v>26810.4</v>
      </c>
      <c r="V1581" s="6" t="n">
        <f aca="false">+R1581+S1581+T1581+U1581</f>
        <v>129583.6</v>
      </c>
      <c r="W1581" s="20" t="n">
        <f aca="false">V1581-T1581</f>
        <v>129583.6</v>
      </c>
      <c r="X1581" s="43" t="n">
        <f aca="false">V1581-S1581-T1581</f>
        <v>129583.6</v>
      </c>
      <c r="Y1581" s="20" t="s">
        <v>1009</v>
      </c>
      <c r="Z1581" s="2" t="s">
        <v>49</v>
      </c>
      <c r="AA1581" s="20" t="s">
        <v>20</v>
      </c>
      <c r="AD1581" s="20"/>
    </row>
    <row r="1582" customFormat="false" ht="15.75" hidden="true" customHeight="true" outlineLevel="0" collapsed="false">
      <c r="A1582" s="20" t="s">
        <v>45</v>
      </c>
      <c r="B1582" s="143" t="s">
        <v>258</v>
      </c>
      <c r="C1582" s="20" t="s">
        <v>1143</v>
      </c>
      <c r="D1582" s="20" t="s">
        <v>1008</v>
      </c>
      <c r="E1582" s="20" t="n">
        <v>5738057</v>
      </c>
      <c r="F1582" s="20" t="n">
        <v>12239436</v>
      </c>
      <c r="G1582" s="20" t="n">
        <v>54</v>
      </c>
      <c r="H1582" s="145" t="s">
        <v>122</v>
      </c>
      <c r="I1582" s="20"/>
      <c r="J1582" s="20" t="n">
        <v>14</v>
      </c>
      <c r="K1582" s="145" t="n">
        <v>0</v>
      </c>
      <c r="L1582" s="20" t="n">
        <v>2645</v>
      </c>
      <c r="M1582" s="145" t="n">
        <f aca="false">+G1582*0.095</f>
        <v>5.13</v>
      </c>
      <c r="N1582" s="145" t="n">
        <f aca="false">+L1582-M1582</f>
        <v>2639.87</v>
      </c>
      <c r="O1582" s="149" t="n">
        <v>1</v>
      </c>
      <c r="P1582" s="145" t="n">
        <f aca="false">+N1582*O1582</f>
        <v>2639.87</v>
      </c>
      <c r="Q1582" s="149" t="n">
        <v>23</v>
      </c>
      <c r="R1582" s="149" t="n">
        <f aca="false">+P1582*Q1582</f>
        <v>60717.01</v>
      </c>
      <c r="S1582" s="145"/>
      <c r="T1582" s="145"/>
      <c r="U1582" s="6" t="n">
        <f aca="false">P1582*6</f>
        <v>15839.22</v>
      </c>
      <c r="V1582" s="6" t="n">
        <f aca="false">+R1582+S1582+T1582+U1582</f>
        <v>76556.23</v>
      </c>
      <c r="W1582" s="20" t="n">
        <f aca="false">V1582-T1582</f>
        <v>76556.23</v>
      </c>
      <c r="X1582" s="43" t="n">
        <f aca="false">V1582-S1582-T1582</f>
        <v>76556.23</v>
      </c>
      <c r="Y1582" s="20" t="s">
        <v>1009</v>
      </c>
      <c r="Z1582" s="2" t="s">
        <v>49</v>
      </c>
      <c r="AA1582" s="20" t="s">
        <v>20</v>
      </c>
      <c r="AD1582" s="20"/>
    </row>
    <row r="1583" customFormat="false" ht="15.75" hidden="true" customHeight="true" outlineLevel="0" collapsed="false">
      <c r="A1583" s="20" t="s">
        <v>45</v>
      </c>
      <c r="B1583" s="143" t="s">
        <v>258</v>
      </c>
      <c r="C1583" s="20" t="s">
        <v>1144</v>
      </c>
      <c r="D1583" s="20" t="s">
        <v>1008</v>
      </c>
      <c r="E1583" s="20" t="n">
        <v>5738058</v>
      </c>
      <c r="F1583" s="20" t="n">
        <v>12239437</v>
      </c>
      <c r="G1583" s="20" t="n">
        <v>1</v>
      </c>
      <c r="H1583" s="145" t="s">
        <v>122</v>
      </c>
      <c r="I1583" s="20"/>
      <c r="J1583" s="20" t="n">
        <v>14</v>
      </c>
      <c r="K1583" s="145" t="n">
        <v>0</v>
      </c>
      <c r="L1583" s="20" t="n">
        <v>54</v>
      </c>
      <c r="M1583" s="145" t="n">
        <f aca="false">+G1583*0.095</f>
        <v>0.095</v>
      </c>
      <c r="N1583" s="145" t="n">
        <f aca="false">+L1583-M1583</f>
        <v>53.905</v>
      </c>
      <c r="O1583" s="149" t="n">
        <v>1</v>
      </c>
      <c r="P1583" s="145" t="n">
        <f aca="false">+N1583*O1583</f>
        <v>53.905</v>
      </c>
      <c r="Q1583" s="149" t="n">
        <v>23</v>
      </c>
      <c r="R1583" s="149" t="n">
        <f aca="false">+P1583*Q1583</f>
        <v>1239.815</v>
      </c>
      <c r="S1583" s="145"/>
      <c r="T1583" s="145"/>
      <c r="U1583" s="6" t="n">
        <f aca="false">P1583*6</f>
        <v>323.43</v>
      </c>
      <c r="V1583" s="6" t="n">
        <f aca="false">+R1583+S1583+T1583+U1583</f>
        <v>1563.245</v>
      </c>
      <c r="W1583" s="20" t="n">
        <f aca="false">V1583-T1583</f>
        <v>1563.245</v>
      </c>
      <c r="X1583" s="43" t="n">
        <f aca="false">V1583-S1583-T1583</f>
        <v>1563.245</v>
      </c>
      <c r="Y1583" s="20" t="s">
        <v>1009</v>
      </c>
      <c r="Z1583" s="2" t="s">
        <v>49</v>
      </c>
      <c r="AA1583" s="20" t="s">
        <v>20</v>
      </c>
      <c r="AD1583" s="20"/>
    </row>
    <row r="1584" customFormat="false" ht="15.75" hidden="true" customHeight="true" outlineLevel="0" collapsed="false">
      <c r="A1584" s="20" t="s">
        <v>45</v>
      </c>
      <c r="B1584" s="143" t="s">
        <v>258</v>
      </c>
      <c r="C1584" s="20" t="s">
        <v>1145</v>
      </c>
      <c r="D1584" s="20" t="s">
        <v>1008</v>
      </c>
      <c r="E1584" s="20" t="n">
        <v>5738059</v>
      </c>
      <c r="F1584" s="20" t="n">
        <v>12239438</v>
      </c>
      <c r="G1584" s="20" t="n">
        <v>10</v>
      </c>
      <c r="H1584" s="145" t="s">
        <v>122</v>
      </c>
      <c r="I1584" s="20"/>
      <c r="J1584" s="20" t="n">
        <v>14</v>
      </c>
      <c r="K1584" s="145" t="n">
        <v>0</v>
      </c>
      <c r="L1584" s="20" t="n">
        <v>537</v>
      </c>
      <c r="M1584" s="145" t="n">
        <f aca="false">+G1584*0.095</f>
        <v>0.95</v>
      </c>
      <c r="N1584" s="145" t="n">
        <f aca="false">+L1584-M1584</f>
        <v>536.05</v>
      </c>
      <c r="O1584" s="149" t="n">
        <v>1</v>
      </c>
      <c r="P1584" s="145" t="n">
        <f aca="false">+N1584*O1584</f>
        <v>536.05</v>
      </c>
      <c r="Q1584" s="149" t="n">
        <v>23</v>
      </c>
      <c r="R1584" s="149" t="n">
        <f aca="false">+P1584*Q1584</f>
        <v>12329.15</v>
      </c>
      <c r="S1584" s="145"/>
      <c r="T1584" s="145"/>
      <c r="U1584" s="6" t="n">
        <f aca="false">P1584*6</f>
        <v>3216.3</v>
      </c>
      <c r="V1584" s="6" t="n">
        <f aca="false">+R1584+S1584+T1584+U1584</f>
        <v>15545.45</v>
      </c>
      <c r="W1584" s="20" t="n">
        <f aca="false">V1584-T1584</f>
        <v>15545.45</v>
      </c>
      <c r="X1584" s="43" t="n">
        <f aca="false">V1584-S1584-T1584</f>
        <v>15545.45</v>
      </c>
      <c r="Y1584" s="20" t="s">
        <v>1009</v>
      </c>
      <c r="Z1584" s="2" t="s">
        <v>49</v>
      </c>
      <c r="AA1584" s="20" t="s">
        <v>20</v>
      </c>
      <c r="AD1584" s="20"/>
    </row>
    <row r="1585" customFormat="false" ht="15.75" hidden="true" customHeight="true" outlineLevel="0" collapsed="false">
      <c r="A1585" s="20" t="s">
        <v>45</v>
      </c>
      <c r="B1585" s="143" t="s">
        <v>258</v>
      </c>
      <c r="C1585" s="20" t="s">
        <v>1146</v>
      </c>
      <c r="D1585" s="20" t="s">
        <v>1008</v>
      </c>
      <c r="E1585" s="20" t="n">
        <v>5738060</v>
      </c>
      <c r="F1585" s="20" t="n">
        <v>12239439</v>
      </c>
      <c r="G1585" s="20" t="n">
        <v>34</v>
      </c>
      <c r="H1585" s="145" t="s">
        <v>122</v>
      </c>
      <c r="I1585" s="20"/>
      <c r="J1585" s="20" t="n">
        <v>14</v>
      </c>
      <c r="K1585" s="145" t="n">
        <v>0</v>
      </c>
      <c r="L1585" s="20" t="n">
        <v>1770</v>
      </c>
      <c r="M1585" s="145" t="n">
        <f aca="false">+G1585*0.095</f>
        <v>3.23</v>
      </c>
      <c r="N1585" s="145" t="n">
        <f aca="false">+L1585-M1585</f>
        <v>1766.77</v>
      </c>
      <c r="O1585" s="149" t="n">
        <v>1</v>
      </c>
      <c r="P1585" s="145" t="n">
        <f aca="false">+N1585*O1585</f>
        <v>1766.77</v>
      </c>
      <c r="Q1585" s="149" t="n">
        <v>23</v>
      </c>
      <c r="R1585" s="149" t="n">
        <f aca="false">+P1585*Q1585</f>
        <v>40635.71</v>
      </c>
      <c r="S1585" s="145"/>
      <c r="T1585" s="145"/>
      <c r="U1585" s="6" t="n">
        <f aca="false">P1585*6</f>
        <v>10600.62</v>
      </c>
      <c r="V1585" s="6" t="n">
        <f aca="false">+R1585+S1585+T1585+U1585</f>
        <v>51236.33</v>
      </c>
      <c r="W1585" s="20" t="n">
        <f aca="false">V1585-T1585</f>
        <v>51236.33</v>
      </c>
      <c r="X1585" s="43" t="n">
        <f aca="false">V1585-S1585-T1585</f>
        <v>51236.33</v>
      </c>
      <c r="Y1585" s="20" t="s">
        <v>1009</v>
      </c>
      <c r="Z1585" s="2" t="s">
        <v>49</v>
      </c>
      <c r="AA1585" s="20" t="s">
        <v>20</v>
      </c>
      <c r="AD1585" s="20"/>
    </row>
    <row r="1586" customFormat="false" ht="15.75" hidden="true" customHeight="true" outlineLevel="0" collapsed="false">
      <c r="A1586" s="20" t="s">
        <v>45</v>
      </c>
      <c r="B1586" s="143" t="s">
        <v>258</v>
      </c>
      <c r="C1586" s="20" t="s">
        <v>1147</v>
      </c>
      <c r="D1586" s="20" t="s">
        <v>1008</v>
      </c>
      <c r="E1586" s="20" t="n">
        <v>5738061</v>
      </c>
      <c r="F1586" s="20" t="n">
        <v>12239440</v>
      </c>
      <c r="G1586" s="20" t="n">
        <v>2</v>
      </c>
      <c r="H1586" s="145" t="s">
        <v>122</v>
      </c>
      <c r="I1586" s="20"/>
      <c r="J1586" s="20" t="n">
        <v>14</v>
      </c>
      <c r="K1586" s="145" t="n">
        <v>0</v>
      </c>
      <c r="L1586" s="20" t="n">
        <v>108</v>
      </c>
      <c r="M1586" s="145" t="n">
        <f aca="false">+G1586*0.095</f>
        <v>0.19</v>
      </c>
      <c r="N1586" s="145" t="n">
        <f aca="false">+L1586-M1586</f>
        <v>107.81</v>
      </c>
      <c r="O1586" s="149" t="n">
        <v>1</v>
      </c>
      <c r="P1586" s="145" t="n">
        <f aca="false">+N1586*O1586</f>
        <v>107.81</v>
      </c>
      <c r="Q1586" s="149" t="n">
        <v>23</v>
      </c>
      <c r="R1586" s="149" t="n">
        <f aca="false">+P1586*Q1586</f>
        <v>2479.63</v>
      </c>
      <c r="S1586" s="145"/>
      <c r="T1586" s="145"/>
      <c r="U1586" s="6" t="n">
        <f aca="false">P1586*6</f>
        <v>646.86</v>
      </c>
      <c r="V1586" s="6" t="n">
        <f aca="false">+R1586+S1586+T1586+U1586</f>
        <v>3126.49</v>
      </c>
      <c r="W1586" s="20" t="n">
        <f aca="false">V1586-T1586</f>
        <v>3126.49</v>
      </c>
      <c r="X1586" s="43" t="n">
        <f aca="false">V1586-S1586-T1586</f>
        <v>3126.49</v>
      </c>
      <c r="Y1586" s="20" t="s">
        <v>1009</v>
      </c>
      <c r="Z1586" s="2" t="s">
        <v>49</v>
      </c>
      <c r="AA1586" s="20" t="s">
        <v>20</v>
      </c>
      <c r="AD1586" s="20"/>
    </row>
    <row r="1587" customFormat="false" ht="15.75" hidden="true" customHeight="true" outlineLevel="0" collapsed="false">
      <c r="A1587" s="20" t="s">
        <v>45</v>
      </c>
      <c r="B1587" s="143" t="s">
        <v>258</v>
      </c>
      <c r="C1587" s="20" t="s">
        <v>1148</v>
      </c>
      <c r="D1587" s="20" t="s">
        <v>1008</v>
      </c>
      <c r="E1587" s="20" t="n">
        <v>5738062</v>
      </c>
      <c r="F1587" s="20" t="n">
        <v>12239441</v>
      </c>
      <c r="G1587" s="20" t="n">
        <v>83</v>
      </c>
      <c r="H1587" s="145" t="s">
        <v>122</v>
      </c>
      <c r="I1587" s="20"/>
      <c r="J1587" s="20" t="n">
        <v>14</v>
      </c>
      <c r="K1587" s="145" t="n">
        <v>0</v>
      </c>
      <c r="L1587" s="20" t="n">
        <v>4408</v>
      </c>
      <c r="M1587" s="145" t="n">
        <f aca="false">+G1587*0.095</f>
        <v>7.885</v>
      </c>
      <c r="N1587" s="145" t="n">
        <f aca="false">+L1587-M1587</f>
        <v>4400.115</v>
      </c>
      <c r="O1587" s="149" t="n">
        <v>1</v>
      </c>
      <c r="P1587" s="145" t="n">
        <f aca="false">+N1587*O1587</f>
        <v>4400.115</v>
      </c>
      <c r="Q1587" s="149" t="n">
        <v>23</v>
      </c>
      <c r="R1587" s="149" t="n">
        <f aca="false">+P1587*Q1587</f>
        <v>101202.645</v>
      </c>
      <c r="S1587" s="145"/>
      <c r="T1587" s="145"/>
      <c r="U1587" s="6" t="n">
        <f aca="false">P1587*6</f>
        <v>26400.69</v>
      </c>
      <c r="V1587" s="6" t="n">
        <f aca="false">+R1587+S1587+T1587+U1587</f>
        <v>127603.335</v>
      </c>
      <c r="W1587" s="20" t="n">
        <f aca="false">V1587-T1587</f>
        <v>127603.335</v>
      </c>
      <c r="X1587" s="43" t="n">
        <f aca="false">V1587-S1587-T1587</f>
        <v>127603.335</v>
      </c>
      <c r="Y1587" s="20" t="s">
        <v>1009</v>
      </c>
      <c r="Z1587" s="2" t="s">
        <v>49</v>
      </c>
      <c r="AA1587" s="20" t="s">
        <v>20</v>
      </c>
      <c r="AD1587" s="20"/>
    </row>
    <row r="1588" customFormat="false" ht="15.75" hidden="true" customHeight="true" outlineLevel="0" collapsed="false">
      <c r="A1588" s="20" t="s">
        <v>45</v>
      </c>
      <c r="B1588" s="143" t="s">
        <v>258</v>
      </c>
      <c r="C1588" s="20" t="s">
        <v>1142</v>
      </c>
      <c r="D1588" s="20" t="s">
        <v>1008</v>
      </c>
      <c r="E1588" s="20" t="n">
        <v>5738063</v>
      </c>
      <c r="F1588" s="20" t="n">
        <v>12239442</v>
      </c>
      <c r="G1588" s="20" t="n">
        <v>122</v>
      </c>
      <c r="H1588" s="145" t="s">
        <v>122</v>
      </c>
      <c r="I1588" s="20"/>
      <c r="J1588" s="20" t="n">
        <v>14</v>
      </c>
      <c r="K1588" s="145" t="n">
        <v>0</v>
      </c>
      <c r="L1588" s="20" t="n">
        <v>6742</v>
      </c>
      <c r="M1588" s="145" t="n">
        <f aca="false">+G1588*0.095</f>
        <v>11.59</v>
      </c>
      <c r="N1588" s="145" t="n">
        <f aca="false">+L1588-M1588</f>
        <v>6730.41</v>
      </c>
      <c r="O1588" s="149" t="n">
        <v>1</v>
      </c>
      <c r="P1588" s="145" t="n">
        <f aca="false">+N1588*O1588</f>
        <v>6730.41</v>
      </c>
      <c r="Q1588" s="149" t="n">
        <v>23</v>
      </c>
      <c r="R1588" s="149" t="n">
        <f aca="false">+P1588*Q1588</f>
        <v>154799.43</v>
      </c>
      <c r="S1588" s="145"/>
      <c r="T1588" s="145"/>
      <c r="U1588" s="6" t="n">
        <f aca="false">P1588*6</f>
        <v>40382.46</v>
      </c>
      <c r="V1588" s="6" t="n">
        <f aca="false">+R1588+S1588+T1588+U1588</f>
        <v>195181.89</v>
      </c>
      <c r="W1588" s="20" t="n">
        <f aca="false">V1588-T1588</f>
        <v>195181.89</v>
      </c>
      <c r="X1588" s="43" t="n">
        <f aca="false">V1588-S1588-T1588</f>
        <v>195181.89</v>
      </c>
      <c r="Y1588" s="20" t="s">
        <v>1009</v>
      </c>
      <c r="Z1588" s="2" t="s">
        <v>49</v>
      </c>
      <c r="AA1588" s="20" t="s">
        <v>20</v>
      </c>
      <c r="AD1588" s="20"/>
    </row>
    <row r="1589" customFormat="false" ht="15.75" hidden="true" customHeight="true" outlineLevel="0" collapsed="false">
      <c r="A1589" s="20" t="s">
        <v>45</v>
      </c>
      <c r="B1589" s="143" t="s">
        <v>258</v>
      </c>
      <c r="C1589" s="20" t="s">
        <v>1149</v>
      </c>
      <c r="D1589" s="20" t="s">
        <v>1008</v>
      </c>
      <c r="E1589" s="20" t="n">
        <v>5738064</v>
      </c>
      <c r="F1589" s="20" t="n">
        <v>12239443</v>
      </c>
      <c r="G1589" s="20" t="n">
        <v>56</v>
      </c>
      <c r="H1589" s="145" t="s">
        <v>122</v>
      </c>
      <c r="I1589" s="20"/>
      <c r="J1589" s="20" t="n">
        <v>14</v>
      </c>
      <c r="K1589" s="145" t="n">
        <v>0</v>
      </c>
      <c r="L1589" s="20" t="n">
        <v>3268</v>
      </c>
      <c r="M1589" s="145" t="n">
        <f aca="false">+G1589*0.095</f>
        <v>5.32</v>
      </c>
      <c r="N1589" s="145" t="n">
        <f aca="false">+L1589-M1589</f>
        <v>3262.68</v>
      </c>
      <c r="O1589" s="149" t="n">
        <v>1</v>
      </c>
      <c r="P1589" s="145" t="n">
        <f aca="false">+N1589*O1589</f>
        <v>3262.68</v>
      </c>
      <c r="Q1589" s="149" t="n">
        <v>23</v>
      </c>
      <c r="R1589" s="149" t="n">
        <f aca="false">+P1589*Q1589</f>
        <v>75041.64</v>
      </c>
      <c r="S1589" s="145"/>
      <c r="T1589" s="145"/>
      <c r="U1589" s="6" t="n">
        <f aca="false">P1589*6</f>
        <v>19576.08</v>
      </c>
      <c r="V1589" s="6" t="n">
        <f aca="false">+R1589+S1589+T1589+U1589</f>
        <v>94617.72</v>
      </c>
      <c r="W1589" s="20" t="n">
        <f aca="false">V1589-T1589</f>
        <v>94617.72</v>
      </c>
      <c r="X1589" s="43" t="n">
        <f aca="false">V1589-S1589-T1589</f>
        <v>94617.72</v>
      </c>
      <c r="Y1589" s="20" t="s">
        <v>1009</v>
      </c>
      <c r="Z1589" s="2" t="s">
        <v>49</v>
      </c>
      <c r="AA1589" s="20" t="s">
        <v>20</v>
      </c>
      <c r="AD1589" s="20"/>
    </row>
    <row r="1590" customFormat="false" ht="15.75" hidden="true" customHeight="true" outlineLevel="0" collapsed="false">
      <c r="A1590" s="20" t="s">
        <v>45</v>
      </c>
      <c r="B1590" s="143" t="s">
        <v>258</v>
      </c>
      <c r="C1590" s="20" t="s">
        <v>1131</v>
      </c>
      <c r="D1590" s="20" t="s">
        <v>1008</v>
      </c>
      <c r="E1590" s="20" t="n">
        <v>5738065</v>
      </c>
      <c r="F1590" s="20" t="n">
        <v>12239444</v>
      </c>
      <c r="G1590" s="20" t="n">
        <v>14</v>
      </c>
      <c r="H1590" s="145" t="s">
        <v>122</v>
      </c>
      <c r="I1590" s="20"/>
      <c r="J1590" s="20" t="n">
        <v>14</v>
      </c>
      <c r="K1590" s="145" t="n">
        <v>0</v>
      </c>
      <c r="L1590" s="20" t="n">
        <v>748</v>
      </c>
      <c r="M1590" s="145" t="n">
        <f aca="false">+G1590*0.095</f>
        <v>1.33</v>
      </c>
      <c r="N1590" s="145" t="n">
        <f aca="false">+L1590-M1590</f>
        <v>746.67</v>
      </c>
      <c r="O1590" s="149" t="n">
        <v>1</v>
      </c>
      <c r="P1590" s="145" t="n">
        <f aca="false">+N1590*O1590</f>
        <v>746.67</v>
      </c>
      <c r="Q1590" s="149" t="n">
        <v>23</v>
      </c>
      <c r="R1590" s="149" t="n">
        <f aca="false">+P1590*Q1590</f>
        <v>17173.41</v>
      </c>
      <c r="S1590" s="145"/>
      <c r="T1590" s="145"/>
      <c r="U1590" s="6" t="n">
        <f aca="false">P1590*6</f>
        <v>4480.02</v>
      </c>
      <c r="V1590" s="6" t="n">
        <f aca="false">+R1590+S1590+T1590+U1590</f>
        <v>21653.43</v>
      </c>
      <c r="W1590" s="20" t="n">
        <f aca="false">V1590-T1590</f>
        <v>21653.43</v>
      </c>
      <c r="X1590" s="43" t="n">
        <f aca="false">V1590-S1590-T1590</f>
        <v>21653.43</v>
      </c>
      <c r="Y1590" s="20" t="s">
        <v>1009</v>
      </c>
      <c r="Z1590" s="2" t="s">
        <v>49</v>
      </c>
      <c r="AA1590" s="20" t="s">
        <v>20</v>
      </c>
      <c r="AD1590" s="20"/>
    </row>
    <row r="1591" customFormat="false" ht="15.75" hidden="true" customHeight="true" outlineLevel="0" collapsed="false">
      <c r="A1591" s="20" t="s">
        <v>45</v>
      </c>
      <c r="B1591" s="143" t="s">
        <v>258</v>
      </c>
      <c r="C1591" s="20" t="s">
        <v>1150</v>
      </c>
      <c r="D1591" s="20" t="s">
        <v>1008</v>
      </c>
      <c r="E1591" s="20" t="n">
        <v>5738066</v>
      </c>
      <c r="F1591" s="20" t="n">
        <v>12239445</v>
      </c>
      <c r="G1591" s="20" t="n">
        <v>24</v>
      </c>
      <c r="H1591" s="145" t="s">
        <v>122</v>
      </c>
      <c r="I1591" s="20"/>
      <c r="J1591" s="20" t="n">
        <v>14</v>
      </c>
      <c r="K1591" s="145" t="n">
        <v>0</v>
      </c>
      <c r="L1591" s="20" t="n">
        <v>1363</v>
      </c>
      <c r="M1591" s="145" t="n">
        <f aca="false">+G1591*0.095</f>
        <v>2.28</v>
      </c>
      <c r="N1591" s="145" t="n">
        <f aca="false">+L1591-M1591</f>
        <v>1360.72</v>
      </c>
      <c r="O1591" s="149" t="n">
        <v>1</v>
      </c>
      <c r="P1591" s="145" t="n">
        <f aca="false">+N1591*O1591</f>
        <v>1360.72</v>
      </c>
      <c r="Q1591" s="149" t="n">
        <v>23</v>
      </c>
      <c r="R1591" s="149" t="n">
        <f aca="false">+P1591*Q1591</f>
        <v>31296.56</v>
      </c>
      <c r="S1591" s="145"/>
      <c r="T1591" s="145"/>
      <c r="U1591" s="6" t="n">
        <f aca="false">P1591*6</f>
        <v>8164.32</v>
      </c>
      <c r="V1591" s="6" t="n">
        <f aca="false">+R1591+S1591+T1591+U1591</f>
        <v>39460.88</v>
      </c>
      <c r="W1591" s="20" t="n">
        <f aca="false">V1591-T1591</f>
        <v>39460.88</v>
      </c>
      <c r="X1591" s="43" t="n">
        <f aca="false">V1591-S1591-T1591</f>
        <v>39460.88</v>
      </c>
      <c r="Y1591" s="20" t="s">
        <v>1009</v>
      </c>
      <c r="Z1591" s="2" t="s">
        <v>49</v>
      </c>
      <c r="AA1591" s="20" t="s">
        <v>20</v>
      </c>
      <c r="AD1591" s="20"/>
    </row>
    <row r="1592" customFormat="false" ht="15.75" hidden="true" customHeight="true" outlineLevel="0" collapsed="false">
      <c r="A1592" s="20" t="s">
        <v>45</v>
      </c>
      <c r="B1592" s="143" t="s">
        <v>258</v>
      </c>
      <c r="C1592" s="20" t="s">
        <v>1148</v>
      </c>
      <c r="D1592" s="20" t="s">
        <v>1008</v>
      </c>
      <c r="E1592" s="20" t="n">
        <v>5738067</v>
      </c>
      <c r="F1592" s="20" t="n">
        <v>12239446</v>
      </c>
      <c r="G1592" s="20" t="n">
        <v>33</v>
      </c>
      <c r="H1592" s="145" t="s">
        <v>122</v>
      </c>
      <c r="I1592" s="20"/>
      <c r="J1592" s="20" t="n">
        <v>14</v>
      </c>
      <c r="K1592" s="145" t="n">
        <v>0</v>
      </c>
      <c r="L1592" s="20" t="n">
        <v>1681</v>
      </c>
      <c r="M1592" s="145" t="n">
        <f aca="false">+G1592*0.095</f>
        <v>3.135</v>
      </c>
      <c r="N1592" s="145" t="n">
        <f aca="false">+L1592-M1592</f>
        <v>1677.865</v>
      </c>
      <c r="O1592" s="149" t="n">
        <v>1</v>
      </c>
      <c r="P1592" s="145" t="n">
        <f aca="false">+N1592*O1592</f>
        <v>1677.865</v>
      </c>
      <c r="Q1592" s="149" t="n">
        <v>23</v>
      </c>
      <c r="R1592" s="149" t="n">
        <f aca="false">+P1592*Q1592</f>
        <v>38590.895</v>
      </c>
      <c r="S1592" s="145"/>
      <c r="T1592" s="145"/>
      <c r="U1592" s="6" t="n">
        <f aca="false">P1592*6</f>
        <v>10067.19</v>
      </c>
      <c r="V1592" s="6" t="n">
        <f aca="false">+R1592+S1592+T1592+U1592</f>
        <v>48658.085</v>
      </c>
      <c r="W1592" s="20" t="n">
        <f aca="false">V1592-T1592</f>
        <v>48658.085</v>
      </c>
      <c r="X1592" s="43" t="n">
        <f aca="false">V1592-S1592-T1592</f>
        <v>48658.085</v>
      </c>
      <c r="Y1592" s="20" t="s">
        <v>1009</v>
      </c>
      <c r="Z1592" s="2" t="s">
        <v>49</v>
      </c>
      <c r="AA1592" s="20" t="s">
        <v>20</v>
      </c>
      <c r="AD1592" s="20"/>
    </row>
    <row r="1593" customFormat="false" ht="15.75" hidden="true" customHeight="true" outlineLevel="0" collapsed="false">
      <c r="A1593" s="20" t="s">
        <v>45</v>
      </c>
      <c r="B1593" s="143" t="s">
        <v>259</v>
      </c>
      <c r="C1593" s="20" t="s">
        <v>1151</v>
      </c>
      <c r="D1593" s="20" t="s">
        <v>1008</v>
      </c>
      <c r="E1593" s="20" t="n">
        <v>5738068</v>
      </c>
      <c r="F1593" s="20" t="n">
        <v>12239447</v>
      </c>
      <c r="G1593" s="20" t="n">
        <v>20</v>
      </c>
      <c r="H1593" s="145" t="s">
        <v>122</v>
      </c>
      <c r="I1593" s="20"/>
      <c r="J1593" s="20" t="n">
        <v>14</v>
      </c>
      <c r="K1593" s="145" t="n">
        <v>0</v>
      </c>
      <c r="L1593" s="20" t="n">
        <v>1114</v>
      </c>
      <c r="M1593" s="145" t="n">
        <f aca="false">+G1593*0.095</f>
        <v>1.9</v>
      </c>
      <c r="N1593" s="145" t="n">
        <f aca="false">+L1593-M1593</f>
        <v>1112.1</v>
      </c>
      <c r="O1593" s="149" t="n">
        <v>1</v>
      </c>
      <c r="P1593" s="145" t="n">
        <f aca="false">+N1593*O1593</f>
        <v>1112.1</v>
      </c>
      <c r="Q1593" s="149" t="n">
        <v>23</v>
      </c>
      <c r="R1593" s="149" t="n">
        <f aca="false">+P1593*Q1593</f>
        <v>25578.3</v>
      </c>
      <c r="S1593" s="145"/>
      <c r="T1593" s="145"/>
      <c r="U1593" s="6" t="n">
        <f aca="false">P1593*5</f>
        <v>5560.5</v>
      </c>
      <c r="V1593" s="6" t="n">
        <f aca="false">+R1593+S1593+T1593+U1593</f>
        <v>31138.8</v>
      </c>
      <c r="W1593" s="20" t="n">
        <f aca="false">V1593-T1593</f>
        <v>31138.8</v>
      </c>
      <c r="X1593" s="43" t="n">
        <f aca="false">V1593-S1593-T1593</f>
        <v>31138.8</v>
      </c>
      <c r="Y1593" s="20" t="s">
        <v>1009</v>
      </c>
      <c r="Z1593" s="2" t="s">
        <v>49</v>
      </c>
      <c r="AA1593" s="20" t="s">
        <v>20</v>
      </c>
      <c r="AD1593" s="20"/>
    </row>
    <row r="1594" customFormat="false" ht="15.75" hidden="true" customHeight="true" outlineLevel="0" collapsed="false">
      <c r="A1594" s="20" t="s">
        <v>731</v>
      </c>
      <c r="B1594" s="143" t="s">
        <v>258</v>
      </c>
      <c r="C1594" s="20" t="s">
        <v>1152</v>
      </c>
      <c r="D1594" s="20" t="s">
        <v>171</v>
      </c>
      <c r="E1594" s="20" t="n">
        <v>5786256</v>
      </c>
      <c r="F1594" s="20" t="n">
        <v>12312224</v>
      </c>
      <c r="G1594" s="20" t="n">
        <v>8</v>
      </c>
      <c r="H1594" s="145" t="s">
        <v>122</v>
      </c>
      <c r="I1594" s="20"/>
      <c r="J1594" s="20" t="n">
        <v>13.5</v>
      </c>
      <c r="K1594" s="145" t="n">
        <v>0</v>
      </c>
      <c r="L1594" s="20" t="n">
        <v>401</v>
      </c>
      <c r="M1594" s="145" t="n">
        <f aca="false">+G1594*0.095</f>
        <v>0.76</v>
      </c>
      <c r="N1594" s="145" t="n">
        <f aca="false">+L1594-M1594</f>
        <v>400.24</v>
      </c>
      <c r="O1594" s="149" t="n">
        <v>1</v>
      </c>
      <c r="P1594" s="145" t="n">
        <f aca="false">+N1594*O1594</f>
        <v>400.24</v>
      </c>
      <c r="Q1594" s="149" t="n">
        <v>23</v>
      </c>
      <c r="R1594" s="149" t="n">
        <f aca="false">+P1594*Q1594</f>
        <v>9205.52</v>
      </c>
      <c r="S1594" s="145"/>
      <c r="T1594" s="145"/>
      <c r="U1594" s="6" t="n">
        <f aca="false">P1594*6</f>
        <v>2401.44</v>
      </c>
      <c r="V1594" s="6" t="n">
        <f aca="false">+R1594+S1594+T1594+U1594</f>
        <v>11606.96</v>
      </c>
      <c r="W1594" s="20" t="n">
        <f aca="false">V1594-T1594</f>
        <v>11606.96</v>
      </c>
      <c r="X1594" s="43" t="n">
        <f aca="false">V1594-S1594-T1594</f>
        <v>11606.96</v>
      </c>
      <c r="Y1594" s="20" t="s">
        <v>171</v>
      </c>
      <c r="Z1594" s="20" t="s">
        <v>171</v>
      </c>
      <c r="AA1594" s="20" t="s">
        <v>20</v>
      </c>
      <c r="AD1594" s="20"/>
    </row>
    <row r="1595" customFormat="false" ht="15.75" hidden="false" customHeight="true" outlineLevel="0" collapsed="false">
      <c r="A1595" s="20" t="s">
        <v>731</v>
      </c>
      <c r="B1595" s="143" t="s">
        <v>258</v>
      </c>
      <c r="C1595" s="20" t="s">
        <v>1153</v>
      </c>
      <c r="D1595" s="20" t="s">
        <v>171</v>
      </c>
      <c r="E1595" s="20" t="n">
        <v>5786257</v>
      </c>
      <c r="F1595" s="20" t="n">
        <v>12312225</v>
      </c>
      <c r="G1595" s="20" t="n">
        <v>23</v>
      </c>
      <c r="H1595" s="145" t="s">
        <v>33</v>
      </c>
      <c r="I1595" s="20"/>
      <c r="J1595" s="20" t="n">
        <v>25</v>
      </c>
      <c r="K1595" s="145" t="n">
        <v>0</v>
      </c>
      <c r="L1595" s="20" t="n">
        <v>1160</v>
      </c>
      <c r="M1595" s="145" t="n">
        <f aca="false">+G1595*0.095</f>
        <v>2.185</v>
      </c>
      <c r="N1595" s="145" t="n">
        <f aca="false">+L1595-M1595</f>
        <v>1157.815</v>
      </c>
      <c r="O1595" s="149" t="n">
        <v>1</v>
      </c>
      <c r="P1595" s="145" t="n">
        <f aca="false">+N1595*O1595</f>
        <v>1157.815</v>
      </c>
      <c r="Q1595" s="149" t="n">
        <v>17</v>
      </c>
      <c r="R1595" s="149" t="n">
        <f aca="false">+P1595*Q1595</f>
        <v>19682.855</v>
      </c>
      <c r="S1595" s="145"/>
      <c r="T1595" s="145"/>
      <c r="U1595" s="6" t="n">
        <f aca="false">P1595*6</f>
        <v>6946.89</v>
      </c>
      <c r="V1595" s="6" t="n">
        <f aca="false">+R1595+S1595+T1595+U1595</f>
        <v>26629.745</v>
      </c>
      <c r="W1595" s="20" t="n">
        <f aca="false">V1595-T1595</f>
        <v>26629.745</v>
      </c>
      <c r="X1595" s="43" t="n">
        <f aca="false">V1595-S1595-T1595</f>
        <v>26629.745</v>
      </c>
      <c r="Y1595" s="20" t="s">
        <v>171</v>
      </c>
      <c r="Z1595" s="20" t="s">
        <v>171</v>
      </c>
      <c r="AA1595" s="20" t="s">
        <v>20</v>
      </c>
      <c r="AD1595" s="20"/>
    </row>
    <row r="1596" customFormat="false" ht="15.75" hidden="false" customHeight="true" outlineLevel="0" collapsed="false">
      <c r="A1596" s="20" t="s">
        <v>731</v>
      </c>
      <c r="B1596" s="143" t="s">
        <v>258</v>
      </c>
      <c r="C1596" s="20" t="s">
        <v>1154</v>
      </c>
      <c r="D1596" s="20" t="s">
        <v>171</v>
      </c>
      <c r="E1596" s="20" t="n">
        <v>5786258</v>
      </c>
      <c r="F1596" s="20" t="n">
        <v>12312226</v>
      </c>
      <c r="G1596" s="20" t="n">
        <v>25</v>
      </c>
      <c r="H1596" s="145" t="s">
        <v>33</v>
      </c>
      <c r="I1596" s="20"/>
      <c r="J1596" s="20" t="n">
        <v>25</v>
      </c>
      <c r="K1596" s="145" t="n">
        <v>0</v>
      </c>
      <c r="L1596" s="20" t="n">
        <v>1166</v>
      </c>
      <c r="M1596" s="145" t="n">
        <f aca="false">+G1596*0.095</f>
        <v>2.375</v>
      </c>
      <c r="N1596" s="145" t="n">
        <f aca="false">+L1596-M1596</f>
        <v>1163.625</v>
      </c>
      <c r="O1596" s="149" t="n">
        <v>1</v>
      </c>
      <c r="P1596" s="145" t="n">
        <f aca="false">+N1596*O1596</f>
        <v>1163.625</v>
      </c>
      <c r="Q1596" s="149" t="n">
        <v>17</v>
      </c>
      <c r="R1596" s="149" t="n">
        <f aca="false">+P1596*Q1596</f>
        <v>19781.625</v>
      </c>
      <c r="S1596" s="145"/>
      <c r="T1596" s="145"/>
      <c r="U1596" s="6" t="n">
        <f aca="false">P1596*6</f>
        <v>6981.75</v>
      </c>
      <c r="V1596" s="6" t="n">
        <f aca="false">+R1596+S1596+T1596+U1596</f>
        <v>26763.375</v>
      </c>
      <c r="W1596" s="20" t="n">
        <f aca="false">V1596-T1596</f>
        <v>26763.375</v>
      </c>
      <c r="X1596" s="43" t="n">
        <f aca="false">V1596-S1596-T1596</f>
        <v>26763.375</v>
      </c>
      <c r="Y1596" s="20" t="s">
        <v>171</v>
      </c>
      <c r="Z1596" s="20" t="s">
        <v>171</v>
      </c>
      <c r="AA1596" s="20" t="s">
        <v>20</v>
      </c>
      <c r="AD1596" s="20"/>
    </row>
    <row r="1597" customFormat="false" ht="15.75" hidden="false" customHeight="true" outlineLevel="0" collapsed="false">
      <c r="A1597" s="20" t="s">
        <v>731</v>
      </c>
      <c r="B1597" s="143" t="s">
        <v>258</v>
      </c>
      <c r="C1597" s="20" t="s">
        <v>1155</v>
      </c>
      <c r="D1597" s="20" t="s">
        <v>171</v>
      </c>
      <c r="E1597" s="20" t="n">
        <v>5786259</v>
      </c>
      <c r="F1597" s="20" t="n">
        <v>12312227</v>
      </c>
      <c r="G1597" s="20" t="n">
        <v>13</v>
      </c>
      <c r="H1597" s="145" t="s">
        <v>33</v>
      </c>
      <c r="I1597" s="20"/>
      <c r="J1597" s="20" t="n">
        <v>25</v>
      </c>
      <c r="K1597" s="145" t="n">
        <v>0</v>
      </c>
      <c r="L1597" s="20" t="n">
        <v>646</v>
      </c>
      <c r="M1597" s="145" t="n">
        <f aca="false">+G1597*0.095</f>
        <v>1.235</v>
      </c>
      <c r="N1597" s="145" t="n">
        <f aca="false">+L1597-M1597</f>
        <v>644.765</v>
      </c>
      <c r="O1597" s="149" t="n">
        <v>1</v>
      </c>
      <c r="P1597" s="145" t="n">
        <f aca="false">+N1597*O1597</f>
        <v>644.765</v>
      </c>
      <c r="Q1597" s="149" t="n">
        <v>17</v>
      </c>
      <c r="R1597" s="149" t="n">
        <f aca="false">+P1597*Q1597</f>
        <v>10961.005</v>
      </c>
      <c r="S1597" s="145"/>
      <c r="T1597" s="145"/>
      <c r="U1597" s="6" t="n">
        <f aca="false">P1597*6</f>
        <v>3868.59</v>
      </c>
      <c r="V1597" s="6" t="n">
        <f aca="false">+R1597+S1597+T1597+U1597</f>
        <v>14829.595</v>
      </c>
      <c r="W1597" s="20" t="n">
        <f aca="false">V1597-T1597</f>
        <v>14829.595</v>
      </c>
      <c r="X1597" s="43" t="n">
        <f aca="false">V1597-S1597-T1597</f>
        <v>14829.595</v>
      </c>
      <c r="Y1597" s="20" t="s">
        <v>171</v>
      </c>
      <c r="Z1597" s="20" t="s">
        <v>171</v>
      </c>
      <c r="AA1597" s="20" t="s">
        <v>20</v>
      </c>
      <c r="AD1597" s="20"/>
    </row>
    <row r="1598" customFormat="false" ht="15.75" hidden="true" customHeight="true" outlineLevel="0" collapsed="false">
      <c r="A1598" s="20" t="s">
        <v>731</v>
      </c>
      <c r="B1598" s="143" t="s">
        <v>258</v>
      </c>
      <c r="C1598" s="20" t="s">
        <v>1156</v>
      </c>
      <c r="D1598" s="20" t="s">
        <v>171</v>
      </c>
      <c r="E1598" s="20" t="n">
        <v>5786260</v>
      </c>
      <c r="F1598" s="20" t="n">
        <v>12312228</v>
      </c>
      <c r="G1598" s="20" t="n">
        <v>10</v>
      </c>
      <c r="H1598" s="145" t="s">
        <v>122</v>
      </c>
      <c r="I1598" s="20"/>
      <c r="J1598" s="20" t="n">
        <v>13.5</v>
      </c>
      <c r="K1598" s="145" t="n">
        <v>0</v>
      </c>
      <c r="L1598" s="20" t="n">
        <v>472</v>
      </c>
      <c r="M1598" s="145" t="n">
        <f aca="false">+G1598*0.095</f>
        <v>0.95</v>
      </c>
      <c r="N1598" s="145" t="n">
        <f aca="false">+L1598-M1598</f>
        <v>471.05</v>
      </c>
      <c r="O1598" s="149" t="n">
        <v>1</v>
      </c>
      <c r="P1598" s="145" t="n">
        <f aca="false">+N1598*O1598</f>
        <v>471.05</v>
      </c>
      <c r="Q1598" s="149" t="n">
        <v>23</v>
      </c>
      <c r="R1598" s="149" t="n">
        <f aca="false">+P1598*Q1598</f>
        <v>10834.15</v>
      </c>
      <c r="S1598" s="145"/>
      <c r="T1598" s="145" t="n">
        <f aca="false">P1598*3</f>
        <v>1413.15</v>
      </c>
      <c r="U1598" s="6" t="n">
        <f aca="false">P1598*4</f>
        <v>1884.2</v>
      </c>
      <c r="V1598" s="6" t="n">
        <f aca="false">+R1598+S1598+T1598+U1598</f>
        <v>14131.5</v>
      </c>
      <c r="W1598" s="20" t="n">
        <f aca="false">V1598-T1598</f>
        <v>12718.35</v>
      </c>
      <c r="X1598" s="43" t="n">
        <f aca="false">V1598-S1598-T1598</f>
        <v>12718.35</v>
      </c>
      <c r="Y1598" s="20" t="s">
        <v>171</v>
      </c>
      <c r="Z1598" s="20" t="s">
        <v>171</v>
      </c>
      <c r="AA1598" s="20" t="s">
        <v>20</v>
      </c>
      <c r="AD1598" s="20"/>
    </row>
    <row r="1599" customFormat="false" ht="15.75" hidden="true" customHeight="true" outlineLevel="0" collapsed="false">
      <c r="A1599" s="20" t="s">
        <v>731</v>
      </c>
      <c r="B1599" s="143" t="s">
        <v>258</v>
      </c>
      <c r="C1599" s="20" t="s">
        <v>1157</v>
      </c>
      <c r="D1599" s="20" t="s">
        <v>171</v>
      </c>
      <c r="E1599" s="20" t="n">
        <v>5786261</v>
      </c>
      <c r="F1599" s="20" t="n">
        <v>12312230</v>
      </c>
      <c r="G1599" s="20" t="n">
        <v>17</v>
      </c>
      <c r="H1599" s="145" t="s">
        <v>122</v>
      </c>
      <c r="I1599" s="20"/>
      <c r="J1599" s="20" t="n">
        <v>13.5</v>
      </c>
      <c r="K1599" s="145" t="n">
        <v>0</v>
      </c>
      <c r="L1599" s="20" t="n">
        <v>816</v>
      </c>
      <c r="M1599" s="145" t="n">
        <f aca="false">+G1599*0.095</f>
        <v>1.615</v>
      </c>
      <c r="N1599" s="145" t="n">
        <f aca="false">+L1599-M1599</f>
        <v>814.385</v>
      </c>
      <c r="O1599" s="149" t="n">
        <v>1</v>
      </c>
      <c r="P1599" s="145" t="n">
        <f aca="false">+N1599*O1599</f>
        <v>814.385</v>
      </c>
      <c r="Q1599" s="149" t="n">
        <v>23</v>
      </c>
      <c r="R1599" s="149" t="n">
        <f aca="false">+P1599*Q1599</f>
        <v>18730.855</v>
      </c>
      <c r="S1599" s="145"/>
      <c r="T1599" s="145" t="n">
        <f aca="false">P1599*3</f>
        <v>2443.155</v>
      </c>
      <c r="U1599" s="6" t="n">
        <f aca="false">P1599*4</f>
        <v>3257.54</v>
      </c>
      <c r="V1599" s="6" t="n">
        <f aca="false">+R1599+S1599+T1599+U1599</f>
        <v>24431.55</v>
      </c>
      <c r="W1599" s="20" t="n">
        <f aca="false">V1599-T1599</f>
        <v>21988.395</v>
      </c>
      <c r="X1599" s="43" t="n">
        <f aca="false">V1599-S1599-T1599</f>
        <v>21988.395</v>
      </c>
      <c r="Y1599" s="20" t="s">
        <v>171</v>
      </c>
      <c r="Z1599" s="20" t="s">
        <v>171</v>
      </c>
      <c r="AA1599" s="20" t="s">
        <v>20</v>
      </c>
      <c r="AD1599" s="20"/>
    </row>
    <row r="1600" customFormat="false" ht="15.75" hidden="true" customHeight="true" outlineLevel="0" collapsed="false">
      <c r="A1600" s="20" t="s">
        <v>731</v>
      </c>
      <c r="B1600" s="143" t="s">
        <v>258</v>
      </c>
      <c r="C1600" s="20" t="s">
        <v>1109</v>
      </c>
      <c r="D1600" s="20" t="s">
        <v>171</v>
      </c>
      <c r="E1600" s="20" t="n">
        <v>5786262</v>
      </c>
      <c r="F1600" s="20" t="n">
        <v>12312229</v>
      </c>
      <c r="G1600" s="20" t="n">
        <v>5</v>
      </c>
      <c r="H1600" s="145" t="s">
        <v>122</v>
      </c>
      <c r="I1600" s="20"/>
      <c r="J1600" s="20" t="n">
        <v>13</v>
      </c>
      <c r="K1600" s="145" t="n">
        <v>0</v>
      </c>
      <c r="L1600" s="20" t="n">
        <v>255</v>
      </c>
      <c r="M1600" s="145" t="n">
        <f aca="false">+G1600*0.095</f>
        <v>0.475</v>
      </c>
      <c r="N1600" s="145" t="n">
        <f aca="false">+L1600-M1600</f>
        <v>254.525</v>
      </c>
      <c r="O1600" s="149" t="n">
        <v>1</v>
      </c>
      <c r="P1600" s="145" t="n">
        <f aca="false">+N1600*O1600</f>
        <v>254.525</v>
      </c>
      <c r="Q1600" s="149" t="n">
        <v>23</v>
      </c>
      <c r="R1600" s="149" t="n">
        <f aca="false">+P1600*Q1600</f>
        <v>5854.075</v>
      </c>
      <c r="S1600" s="145"/>
      <c r="T1600" s="145" t="n">
        <f aca="false">P1600*3</f>
        <v>763.575</v>
      </c>
      <c r="U1600" s="6" t="n">
        <f aca="false">P1600*4</f>
        <v>1018.1</v>
      </c>
      <c r="V1600" s="6" t="n">
        <f aca="false">+R1600+S1600+T1600+U1600</f>
        <v>7635.75</v>
      </c>
      <c r="W1600" s="20" t="n">
        <f aca="false">V1600-T1600</f>
        <v>6872.175</v>
      </c>
      <c r="X1600" s="43" t="n">
        <f aca="false">V1600-S1600-T1600</f>
        <v>6872.175</v>
      </c>
      <c r="Y1600" s="20" t="s">
        <v>171</v>
      </c>
      <c r="Z1600" s="20" t="s">
        <v>171</v>
      </c>
      <c r="AA1600" s="20" t="s">
        <v>20</v>
      </c>
      <c r="AD1600" s="20"/>
    </row>
    <row r="1601" customFormat="false" ht="15.75" hidden="false" customHeight="true" outlineLevel="0" collapsed="false">
      <c r="A1601" s="20" t="s">
        <v>731</v>
      </c>
      <c r="B1601" s="143" t="s">
        <v>260</v>
      </c>
      <c r="C1601" s="20" t="s">
        <v>1115</v>
      </c>
      <c r="D1601" s="20" t="s">
        <v>171</v>
      </c>
      <c r="E1601" s="20" t="n">
        <v>5786263</v>
      </c>
      <c r="F1601" s="20" t="n">
        <v>12312231</v>
      </c>
      <c r="G1601" s="20" t="n">
        <v>19</v>
      </c>
      <c r="H1601" s="145" t="s">
        <v>33</v>
      </c>
      <c r="I1601" s="20"/>
      <c r="J1601" s="20" t="n">
        <v>25</v>
      </c>
      <c r="K1601" s="145" t="n">
        <v>0</v>
      </c>
      <c r="L1601" s="20" t="n">
        <v>933</v>
      </c>
      <c r="M1601" s="145" t="n">
        <f aca="false">+G1601*0.095</f>
        <v>1.805</v>
      </c>
      <c r="N1601" s="145" t="n">
        <f aca="false">+L1601-M1601</f>
        <v>931.195</v>
      </c>
      <c r="O1601" s="149" t="n">
        <v>1</v>
      </c>
      <c r="P1601" s="145" t="n">
        <f aca="false">+N1601*O1601</f>
        <v>931.195</v>
      </c>
      <c r="Q1601" s="149" t="n">
        <v>17</v>
      </c>
      <c r="R1601" s="149" t="n">
        <f aca="false">+P1601*Q1601</f>
        <v>15830.315</v>
      </c>
      <c r="S1601" s="145"/>
      <c r="T1601" s="145"/>
      <c r="U1601" s="6" t="n">
        <f aca="false">P1601*6</f>
        <v>5587.17</v>
      </c>
      <c r="V1601" s="6" t="n">
        <f aca="false">+R1601+S1601+T1601+U1601</f>
        <v>21417.485</v>
      </c>
      <c r="W1601" s="20" t="n">
        <f aca="false">V1601-T1601</f>
        <v>21417.485</v>
      </c>
      <c r="X1601" s="43" t="n">
        <f aca="false">V1601-S1601-T1601</f>
        <v>21417.485</v>
      </c>
      <c r="Y1601" s="20" t="s">
        <v>171</v>
      </c>
      <c r="Z1601" s="20" t="s">
        <v>171</v>
      </c>
      <c r="AA1601" s="20" t="s">
        <v>20</v>
      </c>
      <c r="AD1601" s="20"/>
    </row>
    <row r="1602" customFormat="false" ht="15.75" hidden="true" customHeight="true" outlineLevel="0" collapsed="false">
      <c r="A1602" s="20" t="s">
        <v>731</v>
      </c>
      <c r="B1602" s="143" t="s">
        <v>260</v>
      </c>
      <c r="C1602" s="20" t="s">
        <v>1158</v>
      </c>
      <c r="D1602" s="20" t="s">
        <v>171</v>
      </c>
      <c r="E1602" s="20" t="n">
        <v>5786264</v>
      </c>
      <c r="F1602" s="20" t="n">
        <v>12312232</v>
      </c>
      <c r="G1602" s="20" t="n">
        <v>53</v>
      </c>
      <c r="H1602" s="145" t="s">
        <v>122</v>
      </c>
      <c r="I1602" s="20"/>
      <c r="J1602" s="20" t="n">
        <v>13.5</v>
      </c>
      <c r="K1602" s="145" t="n">
        <v>0</v>
      </c>
      <c r="L1602" s="20" t="n">
        <v>2739</v>
      </c>
      <c r="M1602" s="145" t="n">
        <f aca="false">+G1602*0.095</f>
        <v>5.035</v>
      </c>
      <c r="N1602" s="145" t="n">
        <f aca="false">+L1602-M1602</f>
        <v>2733.965</v>
      </c>
      <c r="O1602" s="149" t="n">
        <v>1</v>
      </c>
      <c r="P1602" s="145" t="n">
        <f aca="false">+N1602*O1602</f>
        <v>2733.965</v>
      </c>
      <c r="Q1602" s="149" t="n">
        <v>23</v>
      </c>
      <c r="R1602" s="149" t="n">
        <f aca="false">+P1602*Q1602</f>
        <v>62881.195</v>
      </c>
      <c r="S1602" s="145"/>
      <c r="T1602" s="145"/>
      <c r="U1602" s="6" t="n">
        <f aca="false">P1602*6</f>
        <v>16403.79</v>
      </c>
      <c r="V1602" s="6" t="n">
        <f aca="false">+R1602+S1602+T1602+U1602</f>
        <v>79284.985</v>
      </c>
      <c r="W1602" s="20" t="n">
        <f aca="false">V1602-T1602</f>
        <v>79284.985</v>
      </c>
      <c r="X1602" s="43" t="n">
        <f aca="false">V1602-S1602-T1602</f>
        <v>79284.985</v>
      </c>
      <c r="Y1602" s="20" t="s">
        <v>171</v>
      </c>
      <c r="Z1602" s="20" t="s">
        <v>171</v>
      </c>
      <c r="AA1602" s="20" t="s">
        <v>20</v>
      </c>
      <c r="AD1602" s="20"/>
    </row>
    <row r="1603" customFormat="false" ht="15.75" hidden="true" customHeight="true" outlineLevel="0" collapsed="false">
      <c r="A1603" s="20" t="s">
        <v>731</v>
      </c>
      <c r="B1603" s="143" t="s">
        <v>260</v>
      </c>
      <c r="C1603" s="20" t="s">
        <v>1100</v>
      </c>
      <c r="D1603" s="20" t="s">
        <v>171</v>
      </c>
      <c r="E1603" s="20" t="n">
        <v>5786265</v>
      </c>
      <c r="F1603" s="20" t="n">
        <v>12312233</v>
      </c>
      <c r="G1603" s="20" t="n">
        <v>16</v>
      </c>
      <c r="H1603" s="145" t="s">
        <v>122</v>
      </c>
      <c r="I1603" s="20"/>
      <c r="J1603" s="20" t="n">
        <v>13.5</v>
      </c>
      <c r="K1603" s="145" t="n">
        <v>0</v>
      </c>
      <c r="L1603" s="20" t="n">
        <v>835</v>
      </c>
      <c r="M1603" s="145" t="n">
        <f aca="false">+G1603*0.095</f>
        <v>1.52</v>
      </c>
      <c r="N1603" s="145" t="n">
        <f aca="false">+L1603-M1603</f>
        <v>833.48</v>
      </c>
      <c r="O1603" s="149" t="n">
        <v>1</v>
      </c>
      <c r="P1603" s="145" t="n">
        <f aca="false">+N1603*O1603</f>
        <v>833.48</v>
      </c>
      <c r="Q1603" s="149" t="n">
        <v>23</v>
      </c>
      <c r="R1603" s="149" t="n">
        <f aca="false">+P1603*Q1603</f>
        <v>19170.04</v>
      </c>
      <c r="S1603" s="145"/>
      <c r="T1603" s="145"/>
      <c r="U1603" s="6" t="n">
        <f aca="false">P1603*6</f>
        <v>5000.88</v>
      </c>
      <c r="V1603" s="6" t="n">
        <f aca="false">+R1603+S1603+T1603+U1603</f>
        <v>24170.92</v>
      </c>
      <c r="W1603" s="20" t="n">
        <f aca="false">V1603-T1603</f>
        <v>24170.92</v>
      </c>
      <c r="X1603" s="43" t="n">
        <f aca="false">V1603-S1603-T1603</f>
        <v>24170.92</v>
      </c>
      <c r="Y1603" s="20" t="s">
        <v>171</v>
      </c>
      <c r="Z1603" s="20" t="s">
        <v>171</v>
      </c>
      <c r="AA1603" s="20" t="s">
        <v>20</v>
      </c>
      <c r="AD1603" s="20"/>
    </row>
    <row r="1604" customFormat="false" ht="15.75" hidden="false" customHeight="true" outlineLevel="0" collapsed="false">
      <c r="A1604" s="20" t="s">
        <v>731</v>
      </c>
      <c r="B1604" s="143" t="s">
        <v>260</v>
      </c>
      <c r="C1604" s="20" t="s">
        <v>1159</v>
      </c>
      <c r="D1604" s="20" t="s">
        <v>171</v>
      </c>
      <c r="E1604" s="20" t="n">
        <v>5786266</v>
      </c>
      <c r="F1604" s="20" t="n">
        <v>12312234</v>
      </c>
      <c r="G1604" s="20" t="n">
        <v>23</v>
      </c>
      <c r="H1604" s="145" t="s">
        <v>33</v>
      </c>
      <c r="I1604" s="20"/>
      <c r="J1604" s="20" t="n">
        <v>25</v>
      </c>
      <c r="K1604" s="145" t="n">
        <v>0</v>
      </c>
      <c r="L1604" s="20" t="n">
        <v>1156</v>
      </c>
      <c r="M1604" s="145" t="n">
        <f aca="false">+G1604*0.095</f>
        <v>2.185</v>
      </c>
      <c r="N1604" s="145" t="n">
        <f aca="false">+L1604-M1604</f>
        <v>1153.815</v>
      </c>
      <c r="O1604" s="149" t="n">
        <v>1</v>
      </c>
      <c r="P1604" s="145" t="n">
        <f aca="false">+N1604*O1604</f>
        <v>1153.815</v>
      </c>
      <c r="Q1604" s="149" t="n">
        <v>17</v>
      </c>
      <c r="R1604" s="149" t="n">
        <f aca="false">+P1604*Q1604</f>
        <v>19614.855</v>
      </c>
      <c r="S1604" s="145"/>
      <c r="T1604" s="145"/>
      <c r="U1604" s="6" t="n">
        <f aca="false">P1604*6</f>
        <v>6922.89</v>
      </c>
      <c r="V1604" s="6" t="n">
        <f aca="false">+R1604+S1604+T1604+U1604</f>
        <v>26537.745</v>
      </c>
      <c r="W1604" s="20" t="n">
        <f aca="false">V1604-T1604</f>
        <v>26537.745</v>
      </c>
      <c r="X1604" s="43" t="n">
        <f aca="false">V1604-S1604-T1604</f>
        <v>26537.745</v>
      </c>
      <c r="Y1604" s="20" t="s">
        <v>171</v>
      </c>
      <c r="Z1604" s="20" t="s">
        <v>171</v>
      </c>
      <c r="AA1604" s="20" t="s">
        <v>20</v>
      </c>
      <c r="AD1604" s="20"/>
    </row>
    <row r="1605" customFormat="false" ht="15.75" hidden="true" customHeight="true" outlineLevel="0" collapsed="false">
      <c r="A1605" s="20" t="s">
        <v>731</v>
      </c>
      <c r="B1605" s="143" t="s">
        <v>261</v>
      </c>
      <c r="C1605" s="20" t="s">
        <v>1160</v>
      </c>
      <c r="D1605" s="20" t="s">
        <v>171</v>
      </c>
      <c r="E1605" s="20" t="n">
        <v>5786267</v>
      </c>
      <c r="F1605" s="20" t="n">
        <v>12312236</v>
      </c>
      <c r="G1605" s="20" t="n">
        <v>69</v>
      </c>
      <c r="H1605" s="145" t="s">
        <v>122</v>
      </c>
      <c r="I1605" s="20"/>
      <c r="J1605" s="20" t="n">
        <v>13.5</v>
      </c>
      <c r="K1605" s="145" t="n">
        <v>0</v>
      </c>
      <c r="L1605" s="20" t="n">
        <v>3445</v>
      </c>
      <c r="M1605" s="145" t="n">
        <f aca="false">+G1605*0.095</f>
        <v>6.555</v>
      </c>
      <c r="N1605" s="145" t="n">
        <f aca="false">+L1605-M1605</f>
        <v>3438.445</v>
      </c>
      <c r="O1605" s="149" t="n">
        <v>1</v>
      </c>
      <c r="P1605" s="145" t="n">
        <f aca="false">+N1605*O1605</f>
        <v>3438.445</v>
      </c>
      <c r="Q1605" s="149" t="n">
        <v>23</v>
      </c>
      <c r="R1605" s="149" t="n">
        <f aca="false">+P1605*Q1605</f>
        <v>79084.235</v>
      </c>
      <c r="S1605" s="145"/>
      <c r="T1605" s="145"/>
      <c r="U1605" s="6" t="n">
        <f aca="false">P1605*6</f>
        <v>20630.67</v>
      </c>
      <c r="V1605" s="6" t="n">
        <f aca="false">+R1605+S1605+T1605+U1605</f>
        <v>99714.905</v>
      </c>
      <c r="W1605" s="20" t="n">
        <f aca="false">V1605-T1605</f>
        <v>99714.905</v>
      </c>
      <c r="X1605" s="43" t="n">
        <f aca="false">V1605-S1605-T1605</f>
        <v>99714.905</v>
      </c>
      <c r="Y1605" s="20" t="s">
        <v>171</v>
      </c>
      <c r="Z1605" s="20" t="s">
        <v>171</v>
      </c>
      <c r="AA1605" s="20" t="s">
        <v>20</v>
      </c>
      <c r="AD1605" s="20"/>
    </row>
    <row r="1606" customFormat="false" ht="15.75" hidden="true" customHeight="true" outlineLevel="0" collapsed="false">
      <c r="A1606" s="20" t="s">
        <v>731</v>
      </c>
      <c r="B1606" s="143" t="s">
        <v>261</v>
      </c>
      <c r="C1606" s="20" t="s">
        <v>1161</v>
      </c>
      <c r="D1606" s="20" t="s">
        <v>171</v>
      </c>
      <c r="E1606" s="20" t="n">
        <v>5786268</v>
      </c>
      <c r="F1606" s="20" t="n">
        <v>12312235</v>
      </c>
      <c r="G1606" s="20" t="n">
        <v>30</v>
      </c>
      <c r="H1606" s="145" t="s">
        <v>122</v>
      </c>
      <c r="I1606" s="20"/>
      <c r="J1606" s="20" t="n">
        <v>13.5</v>
      </c>
      <c r="K1606" s="145" t="n">
        <v>0</v>
      </c>
      <c r="L1606" s="20" t="n">
        <v>1568</v>
      </c>
      <c r="M1606" s="145" t="n">
        <f aca="false">+G1606*0.095</f>
        <v>2.85</v>
      </c>
      <c r="N1606" s="145" t="n">
        <f aca="false">+L1606-M1606</f>
        <v>1565.15</v>
      </c>
      <c r="O1606" s="149" t="n">
        <v>1</v>
      </c>
      <c r="P1606" s="145" t="n">
        <f aca="false">+N1606*O1606</f>
        <v>1565.15</v>
      </c>
      <c r="Q1606" s="149" t="n">
        <v>23</v>
      </c>
      <c r="R1606" s="149" t="n">
        <f aca="false">+P1606*Q1606</f>
        <v>35998.45</v>
      </c>
      <c r="S1606" s="145"/>
      <c r="T1606" s="145"/>
      <c r="U1606" s="6" t="n">
        <f aca="false">P1606*6</f>
        <v>9390.9</v>
      </c>
      <c r="V1606" s="6" t="n">
        <f aca="false">+R1606+S1606+T1606+U1606</f>
        <v>45389.35</v>
      </c>
      <c r="W1606" s="20" t="n">
        <f aca="false">V1606-T1606</f>
        <v>45389.35</v>
      </c>
      <c r="X1606" s="43" t="n">
        <f aca="false">V1606-S1606-T1606</f>
        <v>45389.35</v>
      </c>
      <c r="Y1606" s="20" t="s">
        <v>171</v>
      </c>
      <c r="Z1606" s="20" t="s">
        <v>171</v>
      </c>
      <c r="AA1606" s="20" t="s">
        <v>20</v>
      </c>
      <c r="AD1606" s="20"/>
    </row>
    <row r="1607" customFormat="false" ht="15.75" hidden="false" customHeight="true" outlineLevel="0" collapsed="false">
      <c r="A1607" s="20" t="s">
        <v>731</v>
      </c>
      <c r="B1607" s="143" t="s">
        <v>261</v>
      </c>
      <c r="C1607" s="20" t="s">
        <v>1161</v>
      </c>
      <c r="D1607" s="20" t="s">
        <v>171</v>
      </c>
      <c r="E1607" s="20" t="n">
        <v>5786269</v>
      </c>
      <c r="F1607" s="20" t="n">
        <v>12312237</v>
      </c>
      <c r="G1607" s="20" t="n">
        <v>17</v>
      </c>
      <c r="H1607" s="145" t="s">
        <v>33</v>
      </c>
      <c r="I1607" s="20"/>
      <c r="J1607" s="20" t="n">
        <v>27.6</v>
      </c>
      <c r="K1607" s="145" t="n">
        <v>0</v>
      </c>
      <c r="L1607" s="20" t="n">
        <v>858</v>
      </c>
      <c r="M1607" s="145" t="n">
        <f aca="false">+G1607*0.095</f>
        <v>1.615</v>
      </c>
      <c r="N1607" s="145" t="n">
        <f aca="false">+L1607-M1607</f>
        <v>856.385</v>
      </c>
      <c r="O1607" s="149" t="n">
        <v>0.965</v>
      </c>
      <c r="P1607" s="145" t="n">
        <f aca="false">+N1607*O1607</f>
        <v>826.411525</v>
      </c>
      <c r="Q1607" s="149" t="n">
        <v>17</v>
      </c>
      <c r="R1607" s="149" t="n">
        <f aca="false">+P1607*Q1607</f>
        <v>14048.995925</v>
      </c>
      <c r="S1607" s="145"/>
      <c r="T1607" s="145"/>
      <c r="U1607" s="6" t="n">
        <f aca="false">P1607*6</f>
        <v>4958.46915</v>
      </c>
      <c r="V1607" s="6" t="n">
        <f aca="false">+R1607+S1607+T1607+U1607</f>
        <v>19007.465075</v>
      </c>
      <c r="W1607" s="20" t="n">
        <f aca="false">V1607-T1607</f>
        <v>19007.465075</v>
      </c>
      <c r="X1607" s="43" t="n">
        <f aca="false">V1607-S1607-T1607</f>
        <v>19007.465075</v>
      </c>
      <c r="Y1607" s="20" t="s">
        <v>171</v>
      </c>
      <c r="Z1607" s="20" t="s">
        <v>171</v>
      </c>
      <c r="AA1607" s="20" t="s">
        <v>20</v>
      </c>
      <c r="AD1607" s="20"/>
    </row>
    <row r="1608" customFormat="false" ht="15.75" hidden="false" customHeight="true" outlineLevel="0" collapsed="false">
      <c r="A1608" s="20" t="s">
        <v>731</v>
      </c>
      <c r="B1608" s="143" t="s">
        <v>261</v>
      </c>
      <c r="C1608" s="20" t="s">
        <v>1162</v>
      </c>
      <c r="D1608" s="20" t="s">
        <v>171</v>
      </c>
      <c r="E1608" s="20" t="n">
        <v>5786270</v>
      </c>
      <c r="F1608" s="20" t="n">
        <v>12312238</v>
      </c>
      <c r="G1608" s="20" t="n">
        <v>20</v>
      </c>
      <c r="H1608" s="145" t="s">
        <v>33</v>
      </c>
      <c r="I1608" s="20"/>
      <c r="J1608" s="20" t="n">
        <v>25</v>
      </c>
      <c r="K1608" s="145" t="n">
        <v>0</v>
      </c>
      <c r="L1608" s="20" t="n">
        <v>954</v>
      </c>
      <c r="M1608" s="145" t="n">
        <f aca="false">+G1608*0.095</f>
        <v>1.9</v>
      </c>
      <c r="N1608" s="145" t="n">
        <f aca="false">+L1608-M1608</f>
        <v>952.1</v>
      </c>
      <c r="O1608" s="149" t="n">
        <v>1</v>
      </c>
      <c r="P1608" s="145" t="n">
        <f aca="false">+N1608*O1608</f>
        <v>952.1</v>
      </c>
      <c r="Q1608" s="149" t="n">
        <v>17</v>
      </c>
      <c r="R1608" s="149" t="n">
        <f aca="false">+P1608*Q1608</f>
        <v>16185.7</v>
      </c>
      <c r="S1608" s="145"/>
      <c r="T1608" s="145"/>
      <c r="U1608" s="6" t="n">
        <f aca="false">P1608*6</f>
        <v>5712.6</v>
      </c>
      <c r="V1608" s="6" t="n">
        <f aca="false">+R1608+S1608+T1608+U1608</f>
        <v>21898.3</v>
      </c>
      <c r="W1608" s="20" t="n">
        <f aca="false">V1608-T1608</f>
        <v>21898.3</v>
      </c>
      <c r="X1608" s="43" t="n">
        <f aca="false">V1608-S1608-T1608</f>
        <v>21898.3</v>
      </c>
      <c r="Y1608" s="20" t="s">
        <v>171</v>
      </c>
      <c r="Z1608" s="20" t="s">
        <v>171</v>
      </c>
      <c r="AA1608" s="20" t="s">
        <v>20</v>
      </c>
      <c r="AD1608" s="20"/>
    </row>
    <row r="1609" customFormat="false" ht="15.75" hidden="false" customHeight="true" outlineLevel="0" collapsed="false">
      <c r="A1609" s="20" t="s">
        <v>731</v>
      </c>
      <c r="B1609" s="143" t="s">
        <v>261</v>
      </c>
      <c r="C1609" s="20" t="s">
        <v>1100</v>
      </c>
      <c r="D1609" s="20" t="s">
        <v>171</v>
      </c>
      <c r="E1609" s="20" t="n">
        <v>5786271</v>
      </c>
      <c r="F1609" s="20" t="n">
        <v>12312239</v>
      </c>
      <c r="G1609" s="20" t="n">
        <v>13</v>
      </c>
      <c r="H1609" s="145" t="s">
        <v>33</v>
      </c>
      <c r="I1609" s="20"/>
      <c r="J1609" s="20" t="n">
        <v>25</v>
      </c>
      <c r="K1609" s="145" t="n">
        <v>0</v>
      </c>
      <c r="L1609" s="20" t="n">
        <v>544</v>
      </c>
      <c r="M1609" s="145" t="n">
        <f aca="false">+G1609*0.095</f>
        <v>1.235</v>
      </c>
      <c r="N1609" s="145" t="n">
        <f aca="false">+L1609-M1609</f>
        <v>542.765</v>
      </c>
      <c r="O1609" s="149" t="n">
        <v>1</v>
      </c>
      <c r="P1609" s="145" t="n">
        <f aca="false">+N1609*O1609</f>
        <v>542.765</v>
      </c>
      <c r="Q1609" s="149" t="n">
        <v>17</v>
      </c>
      <c r="R1609" s="149" t="n">
        <f aca="false">+P1609*Q1609</f>
        <v>9227.005</v>
      </c>
      <c r="S1609" s="145"/>
      <c r="T1609" s="145"/>
      <c r="U1609" s="6" t="n">
        <f aca="false">P1609*6</f>
        <v>3256.59</v>
      </c>
      <c r="V1609" s="6" t="n">
        <f aca="false">+R1609+S1609+T1609+U1609</f>
        <v>12483.595</v>
      </c>
      <c r="W1609" s="20" t="n">
        <f aca="false">V1609-T1609</f>
        <v>12483.595</v>
      </c>
      <c r="X1609" s="43" t="n">
        <f aca="false">V1609-S1609-T1609</f>
        <v>12483.595</v>
      </c>
      <c r="Y1609" s="20" t="s">
        <v>171</v>
      </c>
      <c r="Z1609" s="20" t="s">
        <v>171</v>
      </c>
      <c r="AA1609" s="20" t="s">
        <v>20</v>
      </c>
      <c r="AD1609" s="20"/>
    </row>
    <row r="1610" customFormat="false" ht="15.75" hidden="true" customHeight="true" outlineLevel="0" collapsed="false">
      <c r="A1610" s="20" t="s">
        <v>329</v>
      </c>
      <c r="B1610" s="143" t="s">
        <v>261</v>
      </c>
      <c r="C1610" s="20" t="s">
        <v>1163</v>
      </c>
      <c r="D1610" s="20" t="s">
        <v>1164</v>
      </c>
      <c r="E1610" s="20" t="n">
        <v>5788847</v>
      </c>
      <c r="F1610" s="20" t="n">
        <v>12240055</v>
      </c>
      <c r="G1610" s="20" t="n">
        <v>47</v>
      </c>
      <c r="H1610" s="145" t="s">
        <v>122</v>
      </c>
      <c r="I1610" s="20"/>
      <c r="J1610" s="20" t="n">
        <v>14</v>
      </c>
      <c r="K1610" s="145" t="n">
        <v>0</v>
      </c>
      <c r="L1610" s="20" t="n">
        <v>2517</v>
      </c>
      <c r="M1610" s="145" t="n">
        <f aca="false">+G1610*0.095</f>
        <v>4.465</v>
      </c>
      <c r="N1610" s="145" t="n">
        <f aca="false">+L1610-M1610</f>
        <v>2512.535</v>
      </c>
      <c r="O1610" s="149" t="n">
        <v>1</v>
      </c>
      <c r="P1610" s="145" t="n">
        <f aca="false">+N1610*O1610</f>
        <v>2512.535</v>
      </c>
      <c r="Q1610" s="149" t="n">
        <v>23</v>
      </c>
      <c r="R1610" s="149" t="n">
        <f aca="false">+P1610*Q1610</f>
        <v>57788.305</v>
      </c>
      <c r="S1610" s="145"/>
      <c r="T1610" s="145"/>
      <c r="U1610" s="6" t="n">
        <f aca="false">P1610*5</f>
        <v>12562.675</v>
      </c>
      <c r="V1610" s="6" t="n">
        <f aca="false">+R1610+S1610+T1610+U1610</f>
        <v>70350.98</v>
      </c>
      <c r="W1610" s="20" t="n">
        <f aca="false">V1610-T1610</f>
        <v>70350.98</v>
      </c>
      <c r="X1610" s="43" t="n">
        <f aca="false">V1610-S1610-T1610</f>
        <v>70350.98</v>
      </c>
      <c r="Y1610" s="20" t="s">
        <v>1164</v>
      </c>
      <c r="Z1610" s="2" t="s">
        <v>49</v>
      </c>
      <c r="AA1610" s="20" t="s">
        <v>20</v>
      </c>
      <c r="AD1610" s="20"/>
    </row>
    <row r="1611" customFormat="false" ht="15.75" hidden="true" customHeight="true" outlineLevel="0" collapsed="false">
      <c r="A1611" s="20" t="s">
        <v>329</v>
      </c>
      <c r="B1611" s="143" t="s">
        <v>261</v>
      </c>
      <c r="C1611" s="20" t="s">
        <v>1165</v>
      </c>
      <c r="D1611" s="20" t="s">
        <v>1164</v>
      </c>
      <c r="E1611" s="20" t="n">
        <v>5788848</v>
      </c>
      <c r="F1611" s="20" t="n">
        <v>12240056</v>
      </c>
      <c r="G1611" s="20" t="n">
        <v>113</v>
      </c>
      <c r="H1611" s="145" t="s">
        <v>122</v>
      </c>
      <c r="I1611" s="20"/>
      <c r="J1611" s="20" t="n">
        <v>14</v>
      </c>
      <c r="K1611" s="145" t="n">
        <v>0</v>
      </c>
      <c r="L1611" s="20" t="n">
        <v>5959</v>
      </c>
      <c r="M1611" s="145" t="n">
        <f aca="false">+G1611*0.095</f>
        <v>10.735</v>
      </c>
      <c r="N1611" s="145" t="n">
        <f aca="false">+L1611-M1611</f>
        <v>5948.265</v>
      </c>
      <c r="O1611" s="149" t="n">
        <v>1</v>
      </c>
      <c r="P1611" s="145" t="n">
        <f aca="false">+N1611*O1611</f>
        <v>5948.265</v>
      </c>
      <c r="Q1611" s="149" t="n">
        <v>23</v>
      </c>
      <c r="R1611" s="149" t="n">
        <f aca="false">+P1611*Q1611</f>
        <v>136810.095</v>
      </c>
      <c r="S1611" s="145"/>
      <c r="T1611" s="145"/>
      <c r="U1611" s="6" t="n">
        <f aca="false">P1611*6</f>
        <v>35689.59</v>
      </c>
      <c r="V1611" s="6" t="n">
        <f aca="false">+R1611+S1611+T1611+U1611</f>
        <v>172499.685</v>
      </c>
      <c r="W1611" s="20" t="n">
        <f aca="false">V1611-T1611</f>
        <v>172499.685</v>
      </c>
      <c r="X1611" s="43" t="n">
        <f aca="false">V1611-S1611-T1611</f>
        <v>172499.685</v>
      </c>
      <c r="Y1611" s="20" t="s">
        <v>1164</v>
      </c>
      <c r="Z1611" s="2" t="s">
        <v>49</v>
      </c>
      <c r="AA1611" s="20" t="s">
        <v>20</v>
      </c>
      <c r="AD1611" s="20"/>
    </row>
    <row r="1612" customFormat="false" ht="15.75" hidden="true" customHeight="true" outlineLevel="0" collapsed="false">
      <c r="A1612" s="20" t="s">
        <v>329</v>
      </c>
      <c r="B1612" s="143" t="s">
        <v>262</v>
      </c>
      <c r="C1612" s="20" t="s">
        <v>1166</v>
      </c>
      <c r="D1612" s="20" t="s">
        <v>1008</v>
      </c>
      <c r="E1612" s="20" t="n">
        <v>5788849</v>
      </c>
      <c r="F1612" s="20" t="n">
        <v>12239448</v>
      </c>
      <c r="G1612" s="20" t="n">
        <v>9</v>
      </c>
      <c r="H1612" s="145" t="s">
        <v>122</v>
      </c>
      <c r="I1612" s="20"/>
      <c r="J1612" s="20" t="n">
        <v>14</v>
      </c>
      <c r="K1612" s="145" t="n">
        <v>0</v>
      </c>
      <c r="L1612" s="20" t="n">
        <v>486</v>
      </c>
      <c r="M1612" s="145" t="n">
        <f aca="false">+G1612*0.095</f>
        <v>0.855</v>
      </c>
      <c r="N1612" s="145" t="n">
        <f aca="false">+L1612-M1612</f>
        <v>485.145</v>
      </c>
      <c r="O1612" s="149" t="n">
        <v>1</v>
      </c>
      <c r="P1612" s="145" t="n">
        <f aca="false">+N1612*O1612</f>
        <v>485.145</v>
      </c>
      <c r="Q1612" s="149" t="n">
        <v>23</v>
      </c>
      <c r="R1612" s="149" t="n">
        <f aca="false">+P1612*Q1612</f>
        <v>11158.335</v>
      </c>
      <c r="S1612" s="145"/>
      <c r="T1612" s="145"/>
      <c r="U1612" s="6" t="n">
        <f aca="false">P1612*5</f>
        <v>2425.725</v>
      </c>
      <c r="V1612" s="6" t="n">
        <f aca="false">+R1612+S1612+T1612+U1612</f>
        <v>13584.06</v>
      </c>
      <c r="W1612" s="20" t="n">
        <f aca="false">V1612-T1612</f>
        <v>13584.06</v>
      </c>
      <c r="X1612" s="43" t="n">
        <f aca="false">V1612-S1612-T1612</f>
        <v>13584.06</v>
      </c>
      <c r="Y1612" s="20" t="s">
        <v>1009</v>
      </c>
      <c r="Z1612" s="2" t="s">
        <v>49</v>
      </c>
      <c r="AA1612" s="20" t="s">
        <v>20</v>
      </c>
      <c r="AD1612" s="20"/>
    </row>
    <row r="1613" customFormat="false" ht="15.75" hidden="true" customHeight="true" outlineLevel="0" collapsed="false">
      <c r="A1613" s="20" t="s">
        <v>468</v>
      </c>
      <c r="B1613" s="143" t="s">
        <v>261</v>
      </c>
      <c r="C1613" s="20" t="s">
        <v>1167</v>
      </c>
      <c r="D1613" s="20" t="s">
        <v>328</v>
      </c>
      <c r="E1613" s="20" t="n">
        <v>5789301</v>
      </c>
      <c r="F1613" s="20" t="n">
        <v>11956456</v>
      </c>
      <c r="G1613" s="20" t="n">
        <v>30</v>
      </c>
      <c r="H1613" s="145" t="s">
        <v>122</v>
      </c>
      <c r="I1613" s="20"/>
      <c r="J1613" s="20" t="n">
        <v>14</v>
      </c>
      <c r="K1613" s="145" t="n">
        <v>0</v>
      </c>
      <c r="L1613" s="20" t="n">
        <v>1468</v>
      </c>
      <c r="M1613" s="145" t="n">
        <f aca="false">+G1613*0.095</f>
        <v>2.85</v>
      </c>
      <c r="N1613" s="145" t="n">
        <f aca="false">+L1613-M1613</f>
        <v>1465.15</v>
      </c>
      <c r="O1613" s="149" t="n">
        <v>1</v>
      </c>
      <c r="P1613" s="145" t="n">
        <f aca="false">+N1613*O1613</f>
        <v>1465.15</v>
      </c>
      <c r="Q1613" s="149" t="n">
        <v>23</v>
      </c>
      <c r="R1613" s="149" t="n">
        <f aca="false">+P1613*Q1613</f>
        <v>33698.45</v>
      </c>
      <c r="S1613" s="145"/>
      <c r="T1613" s="145"/>
      <c r="U1613" s="6" t="n">
        <f aca="false">P1613*6</f>
        <v>8790.9</v>
      </c>
      <c r="V1613" s="6" t="n">
        <f aca="false">+R1613+S1613+T1613+U1613</f>
        <v>42489.35</v>
      </c>
      <c r="W1613" s="20" t="n">
        <f aca="false">V1613-T1613</f>
        <v>42489.35</v>
      </c>
      <c r="X1613" s="43" t="n">
        <f aca="false">V1613-S1613-T1613</f>
        <v>42489.35</v>
      </c>
      <c r="Y1613" s="20" t="s">
        <v>328</v>
      </c>
      <c r="Z1613" s="20" t="s">
        <v>35</v>
      </c>
      <c r="AA1613" s="20" t="s">
        <v>20</v>
      </c>
      <c r="AD1613" s="20"/>
    </row>
    <row r="1614" customFormat="false" ht="15.75" hidden="true" customHeight="true" outlineLevel="0" collapsed="false">
      <c r="A1614" s="20" t="s">
        <v>468</v>
      </c>
      <c r="B1614" s="143" t="s">
        <v>263</v>
      </c>
      <c r="C1614" s="20" t="s">
        <v>1020</v>
      </c>
      <c r="D1614" s="20" t="s">
        <v>328</v>
      </c>
      <c r="E1614" s="20" t="n">
        <v>5789302</v>
      </c>
      <c r="F1614" s="20" t="n">
        <v>11956457</v>
      </c>
      <c r="G1614" s="20" t="n">
        <v>103</v>
      </c>
      <c r="H1614" s="145" t="s">
        <v>122</v>
      </c>
      <c r="I1614" s="20"/>
      <c r="J1614" s="20" t="n">
        <v>14</v>
      </c>
      <c r="K1614" s="145" t="n">
        <v>0</v>
      </c>
      <c r="L1614" s="20" t="n">
        <v>4492</v>
      </c>
      <c r="M1614" s="145" t="n">
        <f aca="false">+G1614*0.095</f>
        <v>9.785</v>
      </c>
      <c r="N1614" s="145" t="n">
        <f aca="false">+L1614-M1614</f>
        <v>4482.215</v>
      </c>
      <c r="O1614" s="149" t="n">
        <v>1</v>
      </c>
      <c r="P1614" s="145" t="n">
        <f aca="false">+N1614*O1614</f>
        <v>4482.215</v>
      </c>
      <c r="Q1614" s="149" t="n">
        <v>23</v>
      </c>
      <c r="R1614" s="149" t="n">
        <f aca="false">+P1614*Q1614</f>
        <v>103090.945</v>
      </c>
      <c r="S1614" s="145"/>
      <c r="T1614" s="145"/>
      <c r="U1614" s="6" t="n">
        <f aca="false">P1614*6</f>
        <v>26893.29</v>
      </c>
      <c r="V1614" s="6" t="n">
        <f aca="false">+R1614+S1614+T1614+U1614</f>
        <v>129984.235</v>
      </c>
      <c r="W1614" s="20" t="n">
        <f aca="false">V1614-T1614</f>
        <v>129984.235</v>
      </c>
      <c r="X1614" s="43" t="n">
        <f aca="false">V1614-S1614-T1614</f>
        <v>129984.235</v>
      </c>
      <c r="Y1614" s="20" t="s">
        <v>328</v>
      </c>
      <c r="Z1614" s="20" t="s">
        <v>35</v>
      </c>
      <c r="AA1614" s="20" t="s">
        <v>20</v>
      </c>
      <c r="AD1614" s="20"/>
    </row>
    <row r="1615" customFormat="false" ht="15.75" hidden="true" customHeight="true" outlineLevel="0" collapsed="false">
      <c r="A1615" s="20" t="s">
        <v>329</v>
      </c>
      <c r="B1615" s="143" t="s">
        <v>266</v>
      </c>
      <c r="C1615" s="20" t="s">
        <v>1168</v>
      </c>
      <c r="D1615" s="20" t="s">
        <v>1008</v>
      </c>
      <c r="E1615" s="20" t="n">
        <v>5788850</v>
      </c>
      <c r="F1615" s="20" t="n">
        <v>12240113</v>
      </c>
      <c r="G1615" s="20" t="n">
        <v>42</v>
      </c>
      <c r="H1615" s="145" t="s">
        <v>122</v>
      </c>
      <c r="I1615" s="20"/>
      <c r="J1615" s="20" t="n">
        <v>14</v>
      </c>
      <c r="K1615" s="145" t="n">
        <v>0</v>
      </c>
      <c r="L1615" s="20" t="n">
        <v>2185</v>
      </c>
      <c r="M1615" s="145" t="n">
        <f aca="false">+G1615*0.095</f>
        <v>3.99</v>
      </c>
      <c r="N1615" s="145" t="n">
        <f aca="false">+L1615-M1615</f>
        <v>2181.01</v>
      </c>
      <c r="O1615" s="149" t="n">
        <v>1</v>
      </c>
      <c r="P1615" s="145" t="n">
        <f aca="false">+N1615*O1615</f>
        <v>2181.01</v>
      </c>
      <c r="Q1615" s="149" t="n">
        <v>23</v>
      </c>
      <c r="R1615" s="149" t="n">
        <f aca="false">+P1615*Q1615</f>
        <v>50163.23</v>
      </c>
      <c r="S1615" s="145"/>
      <c r="T1615" s="145"/>
      <c r="U1615" s="6" t="n">
        <f aca="false">P1615*5</f>
        <v>10905.05</v>
      </c>
      <c r="V1615" s="6" t="n">
        <f aca="false">+R1615+S1615+T1615+U1615</f>
        <v>61068.28</v>
      </c>
      <c r="W1615" s="20" t="n">
        <f aca="false">V1615-T1615</f>
        <v>61068.28</v>
      </c>
      <c r="X1615" s="43" t="n">
        <f aca="false">V1615-S1615-T1615</f>
        <v>61068.28</v>
      </c>
      <c r="Y1615" s="20" t="s">
        <v>1009</v>
      </c>
      <c r="Z1615" s="2" t="s">
        <v>49</v>
      </c>
      <c r="AA1615" s="20" t="s">
        <v>20</v>
      </c>
      <c r="AD1615" s="20"/>
    </row>
    <row r="1616" customFormat="false" ht="15.75" hidden="false" customHeight="true" outlineLevel="0" collapsed="false">
      <c r="A1616" s="20" t="s">
        <v>731</v>
      </c>
      <c r="B1616" s="143" t="s">
        <v>265</v>
      </c>
      <c r="C1616" s="20" t="s">
        <v>1169</v>
      </c>
      <c r="D1616" s="20" t="s">
        <v>171</v>
      </c>
      <c r="E1616" s="20" t="n">
        <v>5786272</v>
      </c>
      <c r="F1616" s="20" t="n">
        <v>12312250</v>
      </c>
      <c r="G1616" s="20" t="n">
        <v>7</v>
      </c>
      <c r="H1616" s="145" t="s">
        <v>33</v>
      </c>
      <c r="I1616" s="20"/>
      <c r="J1616" s="20" t="n">
        <v>25</v>
      </c>
      <c r="K1616" s="145" t="n">
        <v>0</v>
      </c>
      <c r="L1616" s="20" t="n">
        <v>300</v>
      </c>
      <c r="M1616" s="145" t="n">
        <f aca="false">+G1616*0.095</f>
        <v>0.665</v>
      </c>
      <c r="N1616" s="145" t="n">
        <f aca="false">+L1616-M1616</f>
        <v>299.335</v>
      </c>
      <c r="O1616" s="149" t="n">
        <v>1</v>
      </c>
      <c r="P1616" s="145" t="n">
        <f aca="false">+N1616*O1616</f>
        <v>299.335</v>
      </c>
      <c r="Q1616" s="149" t="n">
        <v>17</v>
      </c>
      <c r="R1616" s="149" t="n">
        <v>5088.69</v>
      </c>
      <c r="S1616" s="145"/>
      <c r="T1616" s="145"/>
      <c r="U1616" s="6" t="n">
        <f aca="false">P1616*6</f>
        <v>1796.01</v>
      </c>
      <c r="V1616" s="6" t="n">
        <f aca="false">+R1616+S1616+T1616+U1616</f>
        <v>6884.7</v>
      </c>
      <c r="W1616" s="20" t="n">
        <f aca="false">V1616-T1616</f>
        <v>6884.7</v>
      </c>
      <c r="X1616" s="43" t="n">
        <f aca="false">V1616-S1616-T1616</f>
        <v>6884.7</v>
      </c>
      <c r="Y1616" s="20" t="s">
        <v>171</v>
      </c>
      <c r="Z1616" s="20" t="s">
        <v>171</v>
      </c>
      <c r="AA1616" s="20" t="s">
        <v>20</v>
      </c>
      <c r="AD1616" s="20"/>
    </row>
    <row r="1617" customFormat="false" ht="15.75" hidden="true" customHeight="true" outlineLevel="0" collapsed="false">
      <c r="A1617" s="20" t="s">
        <v>731</v>
      </c>
      <c r="B1617" s="143" t="s">
        <v>265</v>
      </c>
      <c r="C1617" s="20" t="s">
        <v>1170</v>
      </c>
      <c r="D1617" s="20" t="s">
        <v>171</v>
      </c>
      <c r="E1617" s="20" t="n">
        <v>5786273</v>
      </c>
      <c r="F1617" s="20" t="n">
        <v>12312241</v>
      </c>
      <c r="G1617" s="20" t="n">
        <v>12</v>
      </c>
      <c r="H1617" s="145" t="s">
        <v>122</v>
      </c>
      <c r="I1617" s="20"/>
      <c r="J1617" s="20" t="n">
        <v>13.5</v>
      </c>
      <c r="K1617" s="145" t="n">
        <v>0</v>
      </c>
      <c r="L1617" s="20" t="n">
        <v>559</v>
      </c>
      <c r="M1617" s="145" t="n">
        <f aca="false">+G1617*0.095</f>
        <v>1.14</v>
      </c>
      <c r="N1617" s="145" t="n">
        <f aca="false">+L1617-M1617</f>
        <v>557.86</v>
      </c>
      <c r="O1617" s="149" t="n">
        <v>1</v>
      </c>
      <c r="P1617" s="145" t="n">
        <f aca="false">+N1617*O1617</f>
        <v>557.86</v>
      </c>
      <c r="Q1617" s="149" t="n">
        <v>23</v>
      </c>
      <c r="R1617" s="149" t="n">
        <f aca="false">+P1617*Q1617</f>
        <v>12830.78</v>
      </c>
      <c r="S1617" s="145"/>
      <c r="T1617" s="145"/>
      <c r="U1617" s="6" t="n">
        <f aca="false">P1617*6</f>
        <v>3347.16</v>
      </c>
      <c r="V1617" s="6" t="n">
        <f aca="false">+R1617+S1617+T1617+U1617</f>
        <v>16177.94</v>
      </c>
      <c r="W1617" s="20" t="n">
        <f aca="false">V1617-T1617</f>
        <v>16177.94</v>
      </c>
      <c r="X1617" s="43" t="n">
        <f aca="false">V1617-S1617-T1617</f>
        <v>16177.94</v>
      </c>
      <c r="Y1617" s="20" t="s">
        <v>171</v>
      </c>
      <c r="Z1617" s="20" t="s">
        <v>171</v>
      </c>
      <c r="AA1617" s="20" t="s">
        <v>20</v>
      </c>
      <c r="AD1617" s="20"/>
    </row>
    <row r="1618" customFormat="false" ht="15.75" hidden="false" customHeight="true" outlineLevel="0" collapsed="false">
      <c r="A1618" s="20" t="s">
        <v>731</v>
      </c>
      <c r="B1618" s="143" t="s">
        <v>265</v>
      </c>
      <c r="C1618" s="20" t="s">
        <v>1171</v>
      </c>
      <c r="D1618" s="20" t="s">
        <v>171</v>
      </c>
      <c r="E1618" s="20" t="n">
        <v>5786274</v>
      </c>
      <c r="F1618" s="20" t="n">
        <v>12312240</v>
      </c>
      <c r="G1618" s="20" t="n">
        <v>68</v>
      </c>
      <c r="H1618" s="145" t="s">
        <v>33</v>
      </c>
      <c r="I1618" s="20"/>
      <c r="J1618" s="20" t="n">
        <v>25</v>
      </c>
      <c r="K1618" s="145" t="n">
        <v>0</v>
      </c>
      <c r="L1618" s="20" t="n">
        <v>2578</v>
      </c>
      <c r="M1618" s="145" t="n">
        <f aca="false">+G1618*0.095</f>
        <v>6.46</v>
      </c>
      <c r="N1618" s="145" t="n">
        <f aca="false">+L1618-M1618</f>
        <v>2571.54</v>
      </c>
      <c r="O1618" s="149" t="n">
        <v>1</v>
      </c>
      <c r="P1618" s="145" t="n">
        <f aca="false">+N1618*O1618</f>
        <v>2571.54</v>
      </c>
      <c r="Q1618" s="149" t="n">
        <v>17</v>
      </c>
      <c r="R1618" s="149" t="n">
        <f aca="false">+P1618*Q1618</f>
        <v>43716.18</v>
      </c>
      <c r="S1618" s="145"/>
      <c r="T1618" s="145"/>
      <c r="U1618" s="6" t="n">
        <f aca="false">P1618*6</f>
        <v>15429.24</v>
      </c>
      <c r="V1618" s="6" t="n">
        <f aca="false">+R1618+S1618+T1618+U1618</f>
        <v>59145.42</v>
      </c>
      <c r="W1618" s="20" t="n">
        <f aca="false">V1618-T1618</f>
        <v>59145.42</v>
      </c>
      <c r="X1618" s="43" t="n">
        <f aca="false">V1618-S1618-T1618</f>
        <v>59145.42</v>
      </c>
      <c r="Y1618" s="20" t="s">
        <v>171</v>
      </c>
      <c r="Z1618" s="20" t="s">
        <v>171</v>
      </c>
      <c r="AA1618" s="20" t="s">
        <v>20</v>
      </c>
      <c r="AD1618" s="20"/>
    </row>
    <row r="1619" customFormat="false" ht="15.75" hidden="true" customHeight="true" outlineLevel="0" collapsed="false">
      <c r="A1619" s="20" t="s">
        <v>731</v>
      </c>
      <c r="B1619" s="143" t="s">
        <v>265</v>
      </c>
      <c r="C1619" s="20" t="s">
        <v>1172</v>
      </c>
      <c r="D1619" s="20" t="s">
        <v>171</v>
      </c>
      <c r="E1619" s="20" t="n">
        <v>5786275</v>
      </c>
      <c r="F1619" s="20" t="n">
        <v>12312242</v>
      </c>
      <c r="G1619" s="20" t="n">
        <v>33</v>
      </c>
      <c r="H1619" s="145" t="s">
        <v>122</v>
      </c>
      <c r="I1619" s="20"/>
      <c r="J1619" s="20" t="n">
        <v>13</v>
      </c>
      <c r="K1619" s="145" t="n">
        <v>0</v>
      </c>
      <c r="L1619" s="20" t="n">
        <v>1798</v>
      </c>
      <c r="M1619" s="145" t="n">
        <f aca="false">+G1619*0.095</f>
        <v>3.135</v>
      </c>
      <c r="N1619" s="145" t="n">
        <f aca="false">+L1619-M1619</f>
        <v>1794.865</v>
      </c>
      <c r="O1619" s="149" t="n">
        <v>1</v>
      </c>
      <c r="P1619" s="145" t="n">
        <f aca="false">+N1619*O1619</f>
        <v>1794.865</v>
      </c>
      <c r="Q1619" s="149" t="n">
        <v>23</v>
      </c>
      <c r="R1619" s="149" t="n">
        <v>41281.89</v>
      </c>
      <c r="S1619" s="145"/>
      <c r="T1619" s="145"/>
      <c r="U1619" s="6" t="n">
        <f aca="false">P1619*6</f>
        <v>10769.19</v>
      </c>
      <c r="V1619" s="6" t="n">
        <f aca="false">+R1619+S1619+T1619+U1619</f>
        <v>52051.08</v>
      </c>
      <c r="W1619" s="20" t="n">
        <f aca="false">V1619-T1619</f>
        <v>52051.08</v>
      </c>
      <c r="X1619" s="43" t="n">
        <f aca="false">V1619-S1619-T1619</f>
        <v>52051.08</v>
      </c>
      <c r="Y1619" s="20" t="s">
        <v>171</v>
      </c>
      <c r="Z1619" s="20" t="s">
        <v>171</v>
      </c>
      <c r="AA1619" s="20" t="s">
        <v>20</v>
      </c>
      <c r="AD1619" s="20"/>
    </row>
    <row r="1620" customFormat="false" ht="15.75" hidden="false" customHeight="true" outlineLevel="0" collapsed="false">
      <c r="A1620" s="20" t="s">
        <v>731</v>
      </c>
      <c r="B1620" s="143" t="s">
        <v>265</v>
      </c>
      <c r="C1620" s="20" t="s">
        <v>1172</v>
      </c>
      <c r="D1620" s="20" t="s">
        <v>171</v>
      </c>
      <c r="E1620" s="20" t="n">
        <v>5786276</v>
      </c>
      <c r="F1620" s="20" t="n">
        <v>12312243</v>
      </c>
      <c r="G1620" s="20" t="n">
        <v>9</v>
      </c>
      <c r="H1620" s="145" t="s">
        <v>33</v>
      </c>
      <c r="I1620" s="20"/>
      <c r="J1620" s="20" t="n">
        <v>25</v>
      </c>
      <c r="K1620" s="145" t="n">
        <v>0</v>
      </c>
      <c r="L1620" s="20" t="n">
        <v>353</v>
      </c>
      <c r="M1620" s="145" t="n">
        <f aca="false">+G1620*0.095</f>
        <v>0.855</v>
      </c>
      <c r="N1620" s="145" t="n">
        <f aca="false">+L1620-M1620</f>
        <v>352.145</v>
      </c>
      <c r="O1620" s="149" t="n">
        <v>1</v>
      </c>
      <c r="P1620" s="145" t="n">
        <f aca="false">+N1620*O1620</f>
        <v>352.145</v>
      </c>
      <c r="Q1620" s="149" t="n">
        <v>17</v>
      </c>
      <c r="R1620" s="149" t="n">
        <v>5986.46</v>
      </c>
      <c r="S1620" s="145"/>
      <c r="T1620" s="145"/>
      <c r="U1620" s="6" t="n">
        <f aca="false">P1620*6</f>
        <v>2112.87</v>
      </c>
      <c r="V1620" s="6" t="n">
        <f aca="false">+R1620+S1620+T1620+U1620</f>
        <v>8099.33</v>
      </c>
      <c r="W1620" s="20" t="n">
        <f aca="false">V1620-T1620</f>
        <v>8099.33</v>
      </c>
      <c r="X1620" s="43" t="n">
        <f aca="false">V1620-S1620-T1620</f>
        <v>8099.33</v>
      </c>
      <c r="Y1620" s="20" t="s">
        <v>171</v>
      </c>
      <c r="Z1620" s="20" t="s">
        <v>171</v>
      </c>
      <c r="AA1620" s="20" t="s">
        <v>20</v>
      </c>
      <c r="AD1620" s="20"/>
    </row>
    <row r="1621" customFormat="false" ht="15.75" hidden="true" customHeight="true" outlineLevel="0" collapsed="false">
      <c r="A1621" s="20" t="s">
        <v>731</v>
      </c>
      <c r="B1621" s="143" t="s">
        <v>265</v>
      </c>
      <c r="C1621" s="20" t="s">
        <v>1173</v>
      </c>
      <c r="D1621" s="20" t="s">
        <v>171</v>
      </c>
      <c r="E1621" s="20" t="n">
        <v>5786277</v>
      </c>
      <c r="F1621" s="20" t="n">
        <v>12312244</v>
      </c>
      <c r="G1621" s="20" t="n">
        <v>25</v>
      </c>
      <c r="H1621" s="145" t="s">
        <v>122</v>
      </c>
      <c r="I1621" s="20"/>
      <c r="J1621" s="20" t="n">
        <v>13.5</v>
      </c>
      <c r="K1621" s="145" t="n">
        <v>0</v>
      </c>
      <c r="L1621" s="20" t="n">
        <v>1286</v>
      </c>
      <c r="M1621" s="145" t="n">
        <f aca="false">+G1621*0.095</f>
        <v>2.375</v>
      </c>
      <c r="N1621" s="145" t="n">
        <f aca="false">+L1621-M1621</f>
        <v>1283.625</v>
      </c>
      <c r="O1621" s="149" t="n">
        <v>1</v>
      </c>
      <c r="P1621" s="145" t="n">
        <f aca="false">+N1621*O1621</f>
        <v>1283.625</v>
      </c>
      <c r="Q1621" s="149" t="n">
        <v>23</v>
      </c>
      <c r="R1621" s="149" t="n">
        <v>29523.37</v>
      </c>
      <c r="S1621" s="145"/>
      <c r="T1621" s="145"/>
      <c r="U1621" s="6" t="n">
        <f aca="false">P1621*6</f>
        <v>7701.75</v>
      </c>
      <c r="V1621" s="6" t="n">
        <f aca="false">+R1621+S1621+T1621+U1621</f>
        <v>37225.12</v>
      </c>
      <c r="W1621" s="20" t="n">
        <f aca="false">V1621-T1621</f>
        <v>37225.12</v>
      </c>
      <c r="X1621" s="43" t="n">
        <f aca="false">V1621-S1621-T1621</f>
        <v>37225.12</v>
      </c>
      <c r="Y1621" s="20" t="s">
        <v>171</v>
      </c>
      <c r="Z1621" s="20" t="s">
        <v>171</v>
      </c>
      <c r="AA1621" s="20" t="s">
        <v>20</v>
      </c>
      <c r="AD1621" s="20"/>
    </row>
    <row r="1622" customFormat="false" ht="15.75" hidden="true" customHeight="true" outlineLevel="0" collapsed="false">
      <c r="A1622" s="20" t="s">
        <v>731</v>
      </c>
      <c r="B1622" s="143" t="s">
        <v>265</v>
      </c>
      <c r="C1622" s="20" t="s">
        <v>1174</v>
      </c>
      <c r="D1622" s="20" t="s">
        <v>171</v>
      </c>
      <c r="E1622" s="20" t="n">
        <v>5786278</v>
      </c>
      <c r="F1622" s="20" t="n">
        <v>12312245</v>
      </c>
      <c r="G1622" s="20" t="n">
        <v>14</v>
      </c>
      <c r="H1622" s="145" t="s">
        <v>122</v>
      </c>
      <c r="I1622" s="20"/>
      <c r="J1622" s="20" t="n">
        <v>12</v>
      </c>
      <c r="K1622" s="145" t="n">
        <v>0</v>
      </c>
      <c r="L1622" s="20" t="n">
        <v>634</v>
      </c>
      <c r="M1622" s="145" t="n">
        <f aca="false">+G1622*0.095</f>
        <v>1.33</v>
      </c>
      <c r="N1622" s="145" t="n">
        <f aca="false">+L1622-M1622</f>
        <v>632.67</v>
      </c>
      <c r="O1622" s="149" t="n">
        <v>1</v>
      </c>
      <c r="P1622" s="145" t="n">
        <f aca="false">+N1622*O1622</f>
        <v>632.67</v>
      </c>
      <c r="Q1622" s="149" t="n">
        <v>23</v>
      </c>
      <c r="R1622" s="149" t="n">
        <f aca="false">+P1622*Q1622</f>
        <v>14551.41</v>
      </c>
      <c r="S1622" s="145"/>
      <c r="T1622" s="145"/>
      <c r="U1622" s="6" t="n">
        <f aca="false">P1622*6</f>
        <v>3796.02</v>
      </c>
      <c r="V1622" s="6" t="n">
        <f aca="false">+R1622+S1622+T1622+U1622</f>
        <v>18347.43</v>
      </c>
      <c r="W1622" s="20" t="n">
        <f aca="false">V1622-T1622</f>
        <v>18347.43</v>
      </c>
      <c r="X1622" s="43" t="n">
        <f aca="false">V1622-S1622-T1622</f>
        <v>18347.43</v>
      </c>
      <c r="Y1622" s="20" t="s">
        <v>171</v>
      </c>
      <c r="Z1622" s="20" t="s">
        <v>171</v>
      </c>
      <c r="AA1622" s="20" t="s">
        <v>20</v>
      </c>
      <c r="AD1622" s="20"/>
    </row>
    <row r="1623" customFormat="false" ht="15.75" hidden="false" customHeight="true" outlineLevel="0" collapsed="false">
      <c r="A1623" s="20" t="s">
        <v>731</v>
      </c>
      <c r="B1623" s="143" t="s">
        <v>265</v>
      </c>
      <c r="C1623" s="20" t="s">
        <v>1109</v>
      </c>
      <c r="D1623" s="20" t="s">
        <v>171</v>
      </c>
      <c r="E1623" s="20" t="n">
        <v>5786279</v>
      </c>
      <c r="F1623" s="20" t="n">
        <v>12312246</v>
      </c>
      <c r="G1623" s="20" t="n">
        <v>12</v>
      </c>
      <c r="H1623" s="145" t="s">
        <v>33</v>
      </c>
      <c r="I1623" s="20"/>
      <c r="J1623" s="20" t="n">
        <v>25</v>
      </c>
      <c r="K1623" s="145" t="n">
        <v>0</v>
      </c>
      <c r="L1623" s="20" t="n">
        <v>562</v>
      </c>
      <c r="M1623" s="145" t="n">
        <f aca="false">+G1623*0.095</f>
        <v>1.14</v>
      </c>
      <c r="N1623" s="145" t="n">
        <f aca="false">+L1623-M1623</f>
        <v>560.86</v>
      </c>
      <c r="O1623" s="149" t="n">
        <v>1</v>
      </c>
      <c r="P1623" s="145" t="n">
        <f aca="false">+N1623*O1623</f>
        <v>560.86</v>
      </c>
      <c r="Q1623" s="149" t="n">
        <v>17</v>
      </c>
      <c r="R1623" s="149" t="n">
        <f aca="false">+P1623*Q1623</f>
        <v>9534.62</v>
      </c>
      <c r="S1623" s="145"/>
      <c r="T1623" s="145"/>
      <c r="U1623" s="6" t="n">
        <f aca="false">P1623*6</f>
        <v>3365.16</v>
      </c>
      <c r="V1623" s="6" t="n">
        <f aca="false">+R1623+S1623+T1623+U1623</f>
        <v>12899.78</v>
      </c>
      <c r="W1623" s="20" t="n">
        <f aca="false">V1623-T1623</f>
        <v>12899.78</v>
      </c>
      <c r="X1623" s="43" t="n">
        <f aca="false">V1623-S1623-T1623</f>
        <v>12899.78</v>
      </c>
      <c r="Y1623" s="20" t="s">
        <v>171</v>
      </c>
      <c r="Z1623" s="20" t="s">
        <v>171</v>
      </c>
      <c r="AA1623" s="20" t="s">
        <v>20</v>
      </c>
      <c r="AD1623" s="20"/>
    </row>
    <row r="1624" customFormat="false" ht="15.75" hidden="false" customHeight="true" outlineLevel="0" collapsed="false">
      <c r="A1624" s="20" t="s">
        <v>731</v>
      </c>
      <c r="B1624" s="143" t="s">
        <v>265</v>
      </c>
      <c r="C1624" s="20" t="s">
        <v>1175</v>
      </c>
      <c r="D1624" s="20" t="s">
        <v>171</v>
      </c>
      <c r="E1624" s="20" t="n">
        <v>5786280</v>
      </c>
      <c r="F1624" s="20" t="n">
        <v>12312247</v>
      </c>
      <c r="G1624" s="20" t="n">
        <v>13</v>
      </c>
      <c r="H1624" s="145" t="s">
        <v>33</v>
      </c>
      <c r="I1624" s="20"/>
      <c r="J1624" s="20" t="n">
        <v>26</v>
      </c>
      <c r="K1624" s="145" t="n">
        <v>0</v>
      </c>
      <c r="L1624" s="20" t="n">
        <v>630</v>
      </c>
      <c r="M1624" s="145" t="n">
        <f aca="false">+G1624*0.095</f>
        <v>1.235</v>
      </c>
      <c r="N1624" s="145" t="n">
        <f aca="false">+L1624-M1624</f>
        <v>628.765</v>
      </c>
      <c r="O1624" s="149" t="n">
        <v>0.986</v>
      </c>
      <c r="P1624" s="145" t="n">
        <f aca="false">+N1624*O1624</f>
        <v>619.96229</v>
      </c>
      <c r="Q1624" s="149" t="n">
        <v>17</v>
      </c>
      <c r="R1624" s="149" t="n">
        <v>10539.35</v>
      </c>
      <c r="S1624" s="145"/>
      <c r="T1624" s="145"/>
      <c r="U1624" s="6" t="n">
        <f aca="false">P1624*6</f>
        <v>3719.77374</v>
      </c>
      <c r="V1624" s="6" t="n">
        <f aca="false">+R1624+S1624+T1624+U1624</f>
        <v>14259.12374</v>
      </c>
      <c r="W1624" s="20" t="n">
        <f aca="false">V1624-T1624</f>
        <v>14259.12374</v>
      </c>
      <c r="X1624" s="43" t="n">
        <f aca="false">V1624-S1624-T1624</f>
        <v>14259.12374</v>
      </c>
      <c r="Y1624" s="20" t="s">
        <v>171</v>
      </c>
      <c r="Z1624" s="20" t="s">
        <v>171</v>
      </c>
      <c r="AA1624" s="20" t="s">
        <v>20</v>
      </c>
      <c r="AD1624" s="20"/>
    </row>
    <row r="1625" customFormat="false" ht="15.75" hidden="false" customHeight="true" outlineLevel="0" collapsed="false">
      <c r="A1625" s="20" t="s">
        <v>731</v>
      </c>
      <c r="B1625" s="143" t="s">
        <v>265</v>
      </c>
      <c r="C1625" s="20" t="s">
        <v>1115</v>
      </c>
      <c r="D1625" s="20" t="s">
        <v>171</v>
      </c>
      <c r="E1625" s="20" t="n">
        <v>5786281</v>
      </c>
      <c r="F1625" s="20" t="n">
        <v>12312248</v>
      </c>
      <c r="G1625" s="20" t="n">
        <v>39</v>
      </c>
      <c r="H1625" s="145" t="s">
        <v>33</v>
      </c>
      <c r="I1625" s="20"/>
      <c r="J1625" s="20" t="n">
        <v>25</v>
      </c>
      <c r="K1625" s="145" t="n">
        <v>0</v>
      </c>
      <c r="L1625" s="20" t="n">
        <v>1889</v>
      </c>
      <c r="M1625" s="145" t="n">
        <f aca="false">+G1625*0.095</f>
        <v>3.705</v>
      </c>
      <c r="N1625" s="145" t="n">
        <f aca="false">+L1625-M1625</f>
        <v>1885.295</v>
      </c>
      <c r="O1625" s="149" t="n">
        <v>1</v>
      </c>
      <c r="P1625" s="145" t="n">
        <f aca="false">+N1625*O1625</f>
        <v>1885.295</v>
      </c>
      <c r="Q1625" s="149" t="n">
        <v>17</v>
      </c>
      <c r="R1625" s="149" t="n">
        <v>32050.01</v>
      </c>
      <c r="S1625" s="145"/>
      <c r="T1625" s="145"/>
      <c r="U1625" s="6" t="n">
        <f aca="false">P1625*6</f>
        <v>11311.77</v>
      </c>
      <c r="V1625" s="6" t="n">
        <f aca="false">+R1625+S1625+T1625+U1625</f>
        <v>43361.78</v>
      </c>
      <c r="W1625" s="20" t="n">
        <f aca="false">V1625-T1625</f>
        <v>43361.78</v>
      </c>
      <c r="X1625" s="43" t="n">
        <f aca="false">V1625-S1625-T1625</f>
        <v>43361.78</v>
      </c>
      <c r="Y1625" s="20" t="s">
        <v>171</v>
      </c>
      <c r="Z1625" s="20" t="s">
        <v>171</v>
      </c>
      <c r="AA1625" s="20" t="s">
        <v>20</v>
      </c>
      <c r="AD1625" s="20"/>
    </row>
    <row r="1626" customFormat="false" ht="15.75" hidden="false" customHeight="true" outlineLevel="0" collapsed="false">
      <c r="A1626" s="20" t="s">
        <v>731</v>
      </c>
      <c r="B1626" s="143" t="s">
        <v>265</v>
      </c>
      <c r="C1626" s="20" t="s">
        <v>1115</v>
      </c>
      <c r="D1626" s="20" t="s">
        <v>171</v>
      </c>
      <c r="E1626" s="20" t="n">
        <v>5786282</v>
      </c>
      <c r="F1626" s="20" t="n">
        <v>12312249</v>
      </c>
      <c r="G1626" s="20" t="n">
        <v>20</v>
      </c>
      <c r="H1626" s="145" t="s">
        <v>33</v>
      </c>
      <c r="I1626" s="20"/>
      <c r="J1626" s="20" t="n">
        <v>29.9</v>
      </c>
      <c r="K1626" s="145" t="n">
        <v>0</v>
      </c>
      <c r="L1626" s="20" t="n">
        <v>937</v>
      </c>
      <c r="M1626" s="145" t="n">
        <f aca="false">+G1626*0.095</f>
        <v>1.9</v>
      </c>
      <c r="N1626" s="145" t="n">
        <f aca="false">+L1626-M1626</f>
        <v>935.1</v>
      </c>
      <c r="O1626" s="149" t="n">
        <v>0.934</v>
      </c>
      <c r="P1626" s="145" t="n">
        <f aca="false">+N1626*O1626</f>
        <v>873.3834</v>
      </c>
      <c r="Q1626" s="149" t="n">
        <v>17</v>
      </c>
      <c r="R1626" s="149" t="n">
        <v>14847.51</v>
      </c>
      <c r="S1626" s="145"/>
      <c r="T1626" s="145"/>
      <c r="U1626" s="6" t="n">
        <v>5240.29</v>
      </c>
      <c r="V1626" s="6" t="n">
        <f aca="false">+R1626+S1626+T1626+U1626</f>
        <v>20087.8</v>
      </c>
      <c r="W1626" s="20" t="n">
        <f aca="false">V1626-T1626</f>
        <v>20087.8</v>
      </c>
      <c r="X1626" s="43" t="n">
        <f aca="false">V1626-S1626-T1626</f>
        <v>20087.8</v>
      </c>
      <c r="Y1626" s="20" t="s">
        <v>171</v>
      </c>
      <c r="Z1626" s="20" t="s">
        <v>171</v>
      </c>
      <c r="AA1626" s="20" t="s">
        <v>20</v>
      </c>
      <c r="AD1626" s="20"/>
    </row>
    <row r="1627" customFormat="false" ht="15.75" hidden="true" customHeight="true" outlineLevel="0" collapsed="false">
      <c r="A1627" s="20" t="s">
        <v>731</v>
      </c>
      <c r="B1627" s="143" t="s">
        <v>267</v>
      </c>
      <c r="C1627" s="20" t="s">
        <v>1176</v>
      </c>
      <c r="D1627" s="20" t="s">
        <v>171</v>
      </c>
      <c r="E1627" s="20" t="n">
        <v>5786283</v>
      </c>
      <c r="F1627" s="20" t="n">
        <v>12312252</v>
      </c>
      <c r="G1627" s="20" t="n">
        <v>65</v>
      </c>
      <c r="H1627" s="145" t="s">
        <v>122</v>
      </c>
      <c r="I1627" s="20"/>
      <c r="J1627" s="20" t="n">
        <v>13.5</v>
      </c>
      <c r="K1627" s="145" t="n">
        <v>0</v>
      </c>
      <c r="L1627" s="20" t="n">
        <v>3330</v>
      </c>
      <c r="M1627" s="145" t="n">
        <f aca="false">+G1627*0.095</f>
        <v>6.175</v>
      </c>
      <c r="N1627" s="145" t="n">
        <f aca="false">+L1627-M1627</f>
        <v>3323.825</v>
      </c>
      <c r="O1627" s="149" t="n">
        <v>1</v>
      </c>
      <c r="P1627" s="145" t="n">
        <f aca="false">+N1627*O1627</f>
        <v>3323.825</v>
      </c>
      <c r="Q1627" s="149" t="n">
        <v>23</v>
      </c>
      <c r="R1627" s="149" t="n">
        <v>76447.97</v>
      </c>
      <c r="S1627" s="145"/>
      <c r="T1627" s="145"/>
      <c r="U1627" s="6" t="n">
        <f aca="false">P1627*6</f>
        <v>19942.95</v>
      </c>
      <c r="V1627" s="6" t="n">
        <f aca="false">+R1627+S1627+T1627+U1627</f>
        <v>96390.92</v>
      </c>
      <c r="W1627" s="20" t="n">
        <f aca="false">V1627-T1627</f>
        <v>96390.92</v>
      </c>
      <c r="X1627" s="43" t="n">
        <f aca="false">V1627-S1627-T1627</f>
        <v>96390.92</v>
      </c>
      <c r="Y1627" s="20" t="s">
        <v>171</v>
      </c>
      <c r="Z1627" s="20" t="s">
        <v>171</v>
      </c>
      <c r="AA1627" s="20" t="s">
        <v>20</v>
      </c>
      <c r="AD1627" s="20"/>
    </row>
    <row r="1628" customFormat="false" ht="15.75" hidden="true" customHeight="true" outlineLevel="0" collapsed="false">
      <c r="A1628" s="20" t="s">
        <v>731</v>
      </c>
      <c r="B1628" s="143" t="s">
        <v>267</v>
      </c>
      <c r="C1628" s="20" t="s">
        <v>1177</v>
      </c>
      <c r="D1628" s="20" t="s">
        <v>171</v>
      </c>
      <c r="E1628" s="20" t="n">
        <v>5786284</v>
      </c>
      <c r="F1628" s="20" t="n">
        <v>12312251</v>
      </c>
      <c r="G1628" s="20" t="n">
        <v>30</v>
      </c>
      <c r="H1628" s="145" t="s">
        <v>122</v>
      </c>
      <c r="I1628" s="20"/>
      <c r="J1628" s="20" t="n">
        <v>13.5</v>
      </c>
      <c r="K1628" s="145" t="n">
        <v>0</v>
      </c>
      <c r="L1628" s="20" t="n">
        <v>1575</v>
      </c>
      <c r="M1628" s="145" t="n">
        <f aca="false">+G1628*0.095</f>
        <v>2.85</v>
      </c>
      <c r="N1628" s="145" t="n">
        <f aca="false">+L1628-M1628</f>
        <v>1572.15</v>
      </c>
      <c r="O1628" s="149" t="n">
        <v>1</v>
      </c>
      <c r="P1628" s="145" t="n">
        <f aca="false">+N1628*O1628</f>
        <v>1572.15</v>
      </c>
      <c r="Q1628" s="149" t="n">
        <v>23</v>
      </c>
      <c r="R1628" s="149" t="n">
        <f aca="false">+P1628*Q1628</f>
        <v>36159.45</v>
      </c>
      <c r="S1628" s="145"/>
      <c r="T1628" s="145"/>
      <c r="U1628" s="6" t="n">
        <f aca="false">P1628*6</f>
        <v>9432.9</v>
      </c>
      <c r="V1628" s="6" t="n">
        <f aca="false">+R1628+S1628+T1628+U1628</f>
        <v>45592.35</v>
      </c>
      <c r="W1628" s="20" t="n">
        <f aca="false">V1628-T1628</f>
        <v>45592.35</v>
      </c>
      <c r="X1628" s="43" t="n">
        <f aca="false">V1628-S1628-T1628</f>
        <v>45592.35</v>
      </c>
      <c r="Y1628" s="20" t="s">
        <v>171</v>
      </c>
      <c r="Z1628" s="20" t="s">
        <v>171</v>
      </c>
      <c r="AA1628" s="20" t="s">
        <v>20</v>
      </c>
      <c r="AD1628" s="20"/>
    </row>
    <row r="1629" customFormat="false" ht="15.75" hidden="true" customHeight="true" outlineLevel="0" collapsed="false">
      <c r="A1629" s="20" t="s">
        <v>731</v>
      </c>
      <c r="B1629" s="143" t="s">
        <v>268</v>
      </c>
      <c r="C1629" s="20" t="s">
        <v>1170</v>
      </c>
      <c r="D1629" s="20" t="s">
        <v>171</v>
      </c>
      <c r="E1629" s="20" t="n">
        <v>5786285</v>
      </c>
      <c r="F1629" s="20" t="n">
        <v>12312253</v>
      </c>
      <c r="G1629" s="20" t="n">
        <v>9</v>
      </c>
      <c r="H1629" s="145" t="s">
        <v>122</v>
      </c>
      <c r="I1629" s="20"/>
      <c r="J1629" s="20" t="n">
        <v>13.5</v>
      </c>
      <c r="K1629" s="145" t="n">
        <v>0</v>
      </c>
      <c r="L1629" s="20" t="n">
        <v>414</v>
      </c>
      <c r="M1629" s="145" t="n">
        <f aca="false">+G1629*0.095</f>
        <v>0.855</v>
      </c>
      <c r="N1629" s="145" t="n">
        <f aca="false">+L1629-M1629</f>
        <v>413.145</v>
      </c>
      <c r="O1629" s="149" t="n">
        <v>1</v>
      </c>
      <c r="P1629" s="145" t="n">
        <f aca="false">+N1629*O1629</f>
        <v>413.145</v>
      </c>
      <c r="Q1629" s="149" t="n">
        <v>23</v>
      </c>
      <c r="R1629" s="149" t="n">
        <v>9502.33</v>
      </c>
      <c r="S1629" s="145"/>
      <c r="T1629" s="145"/>
      <c r="U1629" s="6" t="n">
        <f aca="false">P1629*6</f>
        <v>2478.87</v>
      </c>
      <c r="V1629" s="6" t="n">
        <f aca="false">+R1629+S1629+T1629+U1629</f>
        <v>11981.2</v>
      </c>
      <c r="W1629" s="20" t="n">
        <f aca="false">V1629-T1629</f>
        <v>11981.2</v>
      </c>
      <c r="X1629" s="43" t="n">
        <f aca="false">V1629-S1629-T1629</f>
        <v>11981.2</v>
      </c>
      <c r="Y1629" s="20" t="s">
        <v>171</v>
      </c>
      <c r="Z1629" s="20" t="s">
        <v>171</v>
      </c>
      <c r="AA1629" s="20" t="s">
        <v>20</v>
      </c>
      <c r="AD1629" s="20"/>
    </row>
    <row r="1630" customFormat="false" ht="15.75" hidden="true" customHeight="true" outlineLevel="0" collapsed="false">
      <c r="A1630" s="20" t="s">
        <v>731</v>
      </c>
      <c r="B1630" s="143" t="s">
        <v>268</v>
      </c>
      <c r="C1630" s="20" t="s">
        <v>1178</v>
      </c>
      <c r="D1630" s="20" t="s">
        <v>171</v>
      </c>
      <c r="E1630" s="20" t="n">
        <v>5786286</v>
      </c>
      <c r="F1630" s="20" t="n">
        <v>12312254</v>
      </c>
      <c r="G1630" s="20" t="n">
        <v>15</v>
      </c>
      <c r="H1630" s="145" t="s">
        <v>122</v>
      </c>
      <c r="I1630" s="20"/>
      <c r="J1630" s="20" t="n">
        <v>13</v>
      </c>
      <c r="K1630" s="145" t="n">
        <v>0</v>
      </c>
      <c r="L1630" s="20" t="n">
        <v>635</v>
      </c>
      <c r="M1630" s="145" t="n">
        <f aca="false">+G1630*0.095</f>
        <v>1.425</v>
      </c>
      <c r="N1630" s="145" t="n">
        <f aca="false">+L1630-M1630</f>
        <v>633.575</v>
      </c>
      <c r="O1630" s="149" t="n">
        <v>1</v>
      </c>
      <c r="P1630" s="145" t="n">
        <f aca="false">+N1630*O1630</f>
        <v>633.575</v>
      </c>
      <c r="Q1630" s="149" t="n">
        <v>23</v>
      </c>
      <c r="R1630" s="149" t="n">
        <v>14572.22</v>
      </c>
      <c r="S1630" s="145"/>
      <c r="T1630" s="145"/>
      <c r="U1630" s="6" t="n">
        <f aca="false">P1630*6</f>
        <v>3801.45</v>
      </c>
      <c r="V1630" s="6" t="n">
        <f aca="false">+R1630+S1630+T1630+U1630</f>
        <v>18373.67</v>
      </c>
      <c r="W1630" s="20" t="n">
        <f aca="false">V1630-T1630</f>
        <v>18373.67</v>
      </c>
      <c r="X1630" s="43" t="n">
        <f aca="false">V1630-S1630-T1630</f>
        <v>18373.67</v>
      </c>
      <c r="Y1630" s="20" t="s">
        <v>171</v>
      </c>
      <c r="Z1630" s="20" t="s">
        <v>171</v>
      </c>
      <c r="AA1630" s="20" t="s">
        <v>20</v>
      </c>
      <c r="AD1630" s="20"/>
    </row>
    <row r="1631" customFormat="false" ht="15.75" hidden="true" customHeight="true" outlineLevel="0" collapsed="false">
      <c r="A1631" s="20" t="s">
        <v>731</v>
      </c>
      <c r="B1631" s="143" t="s">
        <v>268</v>
      </c>
      <c r="C1631" s="20" t="s">
        <v>1152</v>
      </c>
      <c r="D1631" s="20" t="s">
        <v>171</v>
      </c>
      <c r="E1631" s="20" t="n">
        <v>5786287</v>
      </c>
      <c r="F1631" s="20" t="n">
        <v>12312255</v>
      </c>
      <c r="G1631" s="20" t="n">
        <v>6</v>
      </c>
      <c r="H1631" s="145" t="s">
        <v>122</v>
      </c>
      <c r="I1631" s="20"/>
      <c r="J1631" s="20" t="n">
        <v>13.5</v>
      </c>
      <c r="K1631" s="145" t="n">
        <v>0</v>
      </c>
      <c r="L1631" s="20" t="n">
        <v>275</v>
      </c>
      <c r="M1631" s="145" t="n">
        <f aca="false">+G1631*0.095</f>
        <v>0.57</v>
      </c>
      <c r="N1631" s="145" t="n">
        <f aca="false">+L1631-M1631</f>
        <v>274.43</v>
      </c>
      <c r="O1631" s="149" t="n">
        <v>1</v>
      </c>
      <c r="P1631" s="145" t="n">
        <f aca="false">+N1631*O1631</f>
        <v>274.43</v>
      </c>
      <c r="Q1631" s="149" t="n">
        <v>23</v>
      </c>
      <c r="R1631" s="149" t="n">
        <f aca="false">+P1631*Q1631</f>
        <v>6311.89</v>
      </c>
      <c r="S1631" s="145"/>
      <c r="T1631" s="145"/>
      <c r="U1631" s="6" t="n">
        <f aca="false">P1631*6</f>
        <v>1646.58</v>
      </c>
      <c r="V1631" s="6" t="n">
        <f aca="false">+R1631+S1631+T1631+U1631</f>
        <v>7958.47</v>
      </c>
      <c r="W1631" s="20" t="n">
        <f aca="false">V1631-T1631</f>
        <v>7958.47</v>
      </c>
      <c r="X1631" s="43" t="n">
        <f aca="false">V1631-S1631-T1631</f>
        <v>7958.47</v>
      </c>
      <c r="Y1631" s="20" t="s">
        <v>171</v>
      </c>
      <c r="Z1631" s="20" t="s">
        <v>171</v>
      </c>
      <c r="AA1631" s="20" t="s">
        <v>20</v>
      </c>
      <c r="AD1631" s="20"/>
    </row>
    <row r="1632" customFormat="false" ht="15.75" hidden="true" customHeight="true" outlineLevel="0" collapsed="false">
      <c r="A1632" s="20" t="s">
        <v>468</v>
      </c>
      <c r="B1632" s="143" t="s">
        <v>264</v>
      </c>
      <c r="C1632" s="20" t="s">
        <v>592</v>
      </c>
      <c r="D1632" s="20" t="s">
        <v>328</v>
      </c>
      <c r="E1632" s="20" t="n">
        <v>5789303</v>
      </c>
      <c r="F1632" s="20" t="n">
        <v>11956459</v>
      </c>
      <c r="G1632" s="20" t="n">
        <v>122</v>
      </c>
      <c r="H1632" s="145" t="s">
        <v>122</v>
      </c>
      <c r="I1632" s="20"/>
      <c r="J1632" s="20" t="n">
        <v>14</v>
      </c>
      <c r="K1632" s="145" t="n">
        <v>0</v>
      </c>
      <c r="L1632" s="20" t="n">
        <v>6098</v>
      </c>
      <c r="M1632" s="145" t="n">
        <f aca="false">+G1632*0.095</f>
        <v>11.59</v>
      </c>
      <c r="N1632" s="145" t="n">
        <f aca="false">+L1632-M1632</f>
        <v>6086.41</v>
      </c>
      <c r="O1632" s="149" t="n">
        <v>1</v>
      </c>
      <c r="P1632" s="145" t="n">
        <f aca="false">+N1632*O1632</f>
        <v>6086.41</v>
      </c>
      <c r="Q1632" s="149" t="n">
        <v>23</v>
      </c>
      <c r="R1632" s="149" t="n">
        <f aca="false">+P1632*Q1632</f>
        <v>139987.43</v>
      </c>
      <c r="S1632" s="145"/>
      <c r="T1632" s="145"/>
      <c r="U1632" s="6" t="n">
        <f aca="false">P1632*6</f>
        <v>36518.46</v>
      </c>
      <c r="V1632" s="6" t="n">
        <f aca="false">+R1632+S1632+T1632+U1632</f>
        <v>176505.89</v>
      </c>
      <c r="W1632" s="20" t="n">
        <f aca="false">V1632-T1632</f>
        <v>176505.89</v>
      </c>
      <c r="X1632" s="43" t="n">
        <f aca="false">V1632-S1632-T1632</f>
        <v>176505.89</v>
      </c>
      <c r="Y1632" s="20" t="s">
        <v>328</v>
      </c>
      <c r="Z1632" s="20" t="s">
        <v>35</v>
      </c>
      <c r="AA1632" s="20" t="s">
        <v>20</v>
      </c>
      <c r="AD1632" s="20"/>
    </row>
    <row r="1633" customFormat="false" ht="15.75" hidden="true" customHeight="true" outlineLevel="0" collapsed="false">
      <c r="A1633" s="20" t="s">
        <v>468</v>
      </c>
      <c r="B1633" s="143" t="s">
        <v>264</v>
      </c>
      <c r="C1633" s="20" t="s">
        <v>1179</v>
      </c>
      <c r="D1633" s="20" t="s">
        <v>328</v>
      </c>
      <c r="E1633" s="20" t="n">
        <v>5789304</v>
      </c>
      <c r="F1633" s="20" t="n">
        <v>11956460</v>
      </c>
      <c r="G1633" s="20" t="n">
        <v>11</v>
      </c>
      <c r="H1633" s="145" t="s">
        <v>122</v>
      </c>
      <c r="I1633" s="20"/>
      <c r="J1633" s="20" t="n">
        <v>14</v>
      </c>
      <c r="K1633" s="145" t="n">
        <v>0</v>
      </c>
      <c r="L1633" s="20" t="n">
        <v>479</v>
      </c>
      <c r="M1633" s="145" t="n">
        <f aca="false">+G1633*0.095</f>
        <v>1.045</v>
      </c>
      <c r="N1633" s="145" t="n">
        <f aca="false">+L1633-M1633</f>
        <v>477.955</v>
      </c>
      <c r="O1633" s="149" t="n">
        <v>1</v>
      </c>
      <c r="P1633" s="145" t="n">
        <f aca="false">+N1633*O1633</f>
        <v>477.955</v>
      </c>
      <c r="Q1633" s="149" t="n">
        <v>23</v>
      </c>
      <c r="R1633" s="149" t="n">
        <f aca="false">+P1633*Q1633</f>
        <v>10992.965</v>
      </c>
      <c r="S1633" s="145"/>
      <c r="T1633" s="145"/>
      <c r="U1633" s="6" t="n">
        <f aca="false">P1633*6</f>
        <v>2867.73</v>
      </c>
      <c r="V1633" s="6" t="n">
        <f aca="false">+R1633+S1633+T1633+U1633</f>
        <v>13860.695</v>
      </c>
      <c r="W1633" s="20" t="n">
        <f aca="false">V1633-T1633</f>
        <v>13860.695</v>
      </c>
      <c r="X1633" s="43" t="n">
        <f aca="false">V1633-S1633-T1633</f>
        <v>13860.695</v>
      </c>
      <c r="Y1633" s="20" t="s">
        <v>328</v>
      </c>
      <c r="Z1633" s="20" t="s">
        <v>35</v>
      </c>
      <c r="AA1633" s="20" t="s">
        <v>20</v>
      </c>
      <c r="AD1633" s="20"/>
    </row>
    <row r="1634" customFormat="false" ht="15.75" hidden="true" customHeight="true" outlineLevel="0" collapsed="false">
      <c r="A1634" s="20" t="s">
        <v>468</v>
      </c>
      <c r="B1634" s="143" t="s">
        <v>264</v>
      </c>
      <c r="C1634" s="20" t="s">
        <v>1138</v>
      </c>
      <c r="D1634" s="20" t="s">
        <v>328</v>
      </c>
      <c r="E1634" s="20" t="n">
        <v>5789305</v>
      </c>
      <c r="F1634" s="20" t="n">
        <v>11956461</v>
      </c>
      <c r="G1634" s="20" t="n">
        <v>51</v>
      </c>
      <c r="H1634" s="145" t="s">
        <v>122</v>
      </c>
      <c r="I1634" s="20"/>
      <c r="J1634" s="20" t="n">
        <v>14</v>
      </c>
      <c r="K1634" s="145" t="n">
        <v>0</v>
      </c>
      <c r="L1634" s="20" t="n">
        <v>2260</v>
      </c>
      <c r="M1634" s="145" t="n">
        <f aca="false">+G1634*0.095</f>
        <v>4.845</v>
      </c>
      <c r="N1634" s="145" t="n">
        <f aca="false">+L1634-M1634</f>
        <v>2255.155</v>
      </c>
      <c r="O1634" s="149" t="n">
        <v>1</v>
      </c>
      <c r="P1634" s="145" t="n">
        <f aca="false">+N1634*O1634</f>
        <v>2255.155</v>
      </c>
      <c r="Q1634" s="149" t="n">
        <v>23</v>
      </c>
      <c r="R1634" s="149" t="n">
        <f aca="false">+P1634*Q1634</f>
        <v>51868.565</v>
      </c>
      <c r="S1634" s="145"/>
      <c r="T1634" s="145"/>
      <c r="U1634" s="6" t="n">
        <f aca="false">P1634*6</f>
        <v>13530.93</v>
      </c>
      <c r="V1634" s="6" t="n">
        <f aca="false">+R1634+S1634+T1634+U1634</f>
        <v>65399.495</v>
      </c>
      <c r="W1634" s="20" t="n">
        <f aca="false">V1634-T1634</f>
        <v>65399.495</v>
      </c>
      <c r="X1634" s="43" t="n">
        <f aca="false">V1634-S1634-T1634</f>
        <v>65399.495</v>
      </c>
      <c r="Y1634" s="20" t="s">
        <v>328</v>
      </c>
      <c r="Z1634" s="20" t="s">
        <v>35</v>
      </c>
      <c r="AA1634" s="20" t="s">
        <v>20</v>
      </c>
      <c r="AD1634" s="20"/>
    </row>
    <row r="1635" customFormat="false" ht="15.75" hidden="true" customHeight="true" outlineLevel="0" collapsed="false">
      <c r="A1635" s="20" t="s">
        <v>45</v>
      </c>
      <c r="B1635" s="143" t="s">
        <v>265</v>
      </c>
      <c r="C1635" s="20" t="s">
        <v>1180</v>
      </c>
      <c r="D1635" s="20" t="s">
        <v>1008</v>
      </c>
      <c r="E1635" s="20" t="n">
        <v>5738069</v>
      </c>
      <c r="F1635" s="20" t="n">
        <v>12239450</v>
      </c>
      <c r="G1635" s="20" t="n">
        <v>6</v>
      </c>
      <c r="H1635" s="145" t="s">
        <v>122</v>
      </c>
      <c r="I1635" s="20"/>
      <c r="J1635" s="20" t="n">
        <v>14</v>
      </c>
      <c r="K1635" s="145" t="n">
        <v>0</v>
      </c>
      <c r="L1635" s="20" t="n">
        <v>327</v>
      </c>
      <c r="M1635" s="145" t="n">
        <f aca="false">+G1635*0.095</f>
        <v>0.57</v>
      </c>
      <c r="N1635" s="145" t="n">
        <f aca="false">+L1635-M1635</f>
        <v>326.43</v>
      </c>
      <c r="O1635" s="149" t="n">
        <v>1</v>
      </c>
      <c r="P1635" s="145" t="n">
        <f aca="false">+N1635*O1635</f>
        <v>326.43</v>
      </c>
      <c r="Q1635" s="149" t="n">
        <v>23</v>
      </c>
      <c r="R1635" s="149" t="n">
        <f aca="false">+P1635*Q1635</f>
        <v>7507.89</v>
      </c>
      <c r="S1635" s="145"/>
      <c r="T1635" s="145"/>
      <c r="U1635" s="6" t="n">
        <f aca="false">P1635*5</f>
        <v>1632.15</v>
      </c>
      <c r="V1635" s="6" t="n">
        <f aca="false">+R1635+S1635+T1635+U1635</f>
        <v>9140.04</v>
      </c>
      <c r="W1635" s="20" t="n">
        <f aca="false">V1635-T1635</f>
        <v>9140.04</v>
      </c>
      <c r="X1635" s="43" t="n">
        <f aca="false">V1635-S1635-T1635</f>
        <v>9140.04</v>
      </c>
      <c r="Y1635" s="20" t="s">
        <v>1009</v>
      </c>
      <c r="Z1635" s="2" t="s">
        <v>49</v>
      </c>
      <c r="AA1635" s="20" t="s">
        <v>20</v>
      </c>
      <c r="AD1635" s="20"/>
    </row>
    <row r="1636" customFormat="false" ht="15.75" hidden="true" customHeight="true" outlineLevel="0" collapsed="false">
      <c r="A1636" s="20" t="s">
        <v>45</v>
      </c>
      <c r="B1636" s="143" t="s">
        <v>265</v>
      </c>
      <c r="C1636" s="20" t="s">
        <v>1181</v>
      </c>
      <c r="D1636" s="20" t="s">
        <v>1008</v>
      </c>
      <c r="E1636" s="20" t="n">
        <v>5738070</v>
      </c>
      <c r="F1636" s="20" t="n">
        <v>12240109</v>
      </c>
      <c r="G1636" s="20" t="n">
        <v>3</v>
      </c>
      <c r="H1636" s="145" t="s">
        <v>122</v>
      </c>
      <c r="I1636" s="20"/>
      <c r="J1636" s="20" t="n">
        <v>14</v>
      </c>
      <c r="K1636" s="145" t="n">
        <v>0</v>
      </c>
      <c r="L1636" s="20" t="n">
        <v>125</v>
      </c>
      <c r="M1636" s="145" t="n">
        <f aca="false">+G1636*0.095</f>
        <v>0.285</v>
      </c>
      <c r="N1636" s="145" t="n">
        <f aca="false">+L1636-M1636</f>
        <v>124.715</v>
      </c>
      <c r="O1636" s="149" t="n">
        <v>1</v>
      </c>
      <c r="P1636" s="145" t="n">
        <f aca="false">+N1636*O1636</f>
        <v>124.715</v>
      </c>
      <c r="Q1636" s="149" t="n">
        <v>23</v>
      </c>
      <c r="R1636" s="149" t="n">
        <v>2868.45</v>
      </c>
      <c r="S1636" s="145"/>
      <c r="T1636" s="145"/>
      <c r="U1636" s="6" t="n">
        <f aca="false">P1636*5</f>
        <v>623.575</v>
      </c>
      <c r="V1636" s="6" t="n">
        <f aca="false">+R1636+S1636+T1636+U1636</f>
        <v>3492.025</v>
      </c>
      <c r="W1636" s="20" t="n">
        <f aca="false">V1636-T1636</f>
        <v>3492.025</v>
      </c>
      <c r="X1636" s="43" t="n">
        <f aca="false">V1636-S1636-T1636</f>
        <v>3492.025</v>
      </c>
      <c r="Y1636" s="20" t="s">
        <v>1009</v>
      </c>
      <c r="Z1636" s="2" t="s">
        <v>49</v>
      </c>
      <c r="AA1636" s="20" t="s">
        <v>20</v>
      </c>
      <c r="AD1636" s="20"/>
    </row>
    <row r="1637" customFormat="false" ht="15.75" hidden="true" customHeight="true" outlineLevel="0" collapsed="false">
      <c r="A1637" s="20" t="s">
        <v>45</v>
      </c>
      <c r="B1637" s="143" t="s">
        <v>265</v>
      </c>
      <c r="C1637" s="20" t="s">
        <v>1182</v>
      </c>
      <c r="D1637" s="20" t="s">
        <v>1008</v>
      </c>
      <c r="E1637" s="20" t="n">
        <v>5738071</v>
      </c>
      <c r="F1637" s="20" t="n">
        <v>12240110</v>
      </c>
      <c r="G1637" s="20" t="n">
        <v>5</v>
      </c>
      <c r="H1637" s="145" t="s">
        <v>122</v>
      </c>
      <c r="I1637" s="20"/>
      <c r="J1637" s="20" t="n">
        <v>14</v>
      </c>
      <c r="K1637" s="145" t="n">
        <v>0</v>
      </c>
      <c r="L1637" s="20" t="n">
        <v>244</v>
      </c>
      <c r="M1637" s="145" t="n">
        <f aca="false">+G1637*0.095</f>
        <v>0.475</v>
      </c>
      <c r="N1637" s="145" t="n">
        <f aca="false">+L1637-M1637</f>
        <v>243.525</v>
      </c>
      <c r="O1637" s="149" t="n">
        <v>1</v>
      </c>
      <c r="P1637" s="145" t="n">
        <f aca="false">+N1637*O1637</f>
        <v>243.525</v>
      </c>
      <c r="Q1637" s="149" t="n">
        <v>23</v>
      </c>
      <c r="R1637" s="149" t="n">
        <v>5601.08</v>
      </c>
      <c r="S1637" s="145"/>
      <c r="T1637" s="145"/>
      <c r="U1637" s="6" t="n">
        <f aca="false">P1637*5</f>
        <v>1217.625</v>
      </c>
      <c r="V1637" s="6" t="n">
        <f aca="false">+R1637+S1637+T1637+U1637</f>
        <v>6818.705</v>
      </c>
      <c r="W1637" s="20" t="n">
        <f aca="false">V1637-T1637</f>
        <v>6818.705</v>
      </c>
      <c r="X1637" s="43" t="n">
        <f aca="false">V1637-S1637-T1637</f>
        <v>6818.705</v>
      </c>
      <c r="Y1637" s="20" t="s">
        <v>1009</v>
      </c>
      <c r="Z1637" s="2" t="s">
        <v>49</v>
      </c>
      <c r="AA1637" s="20" t="s">
        <v>20</v>
      </c>
      <c r="AD1637" s="20"/>
    </row>
    <row r="1638" customFormat="false" ht="15.75" hidden="true" customHeight="true" outlineLevel="0" collapsed="false">
      <c r="A1638" s="20" t="s">
        <v>45</v>
      </c>
      <c r="B1638" s="143" t="s">
        <v>267</v>
      </c>
      <c r="C1638" s="20" t="s">
        <v>1183</v>
      </c>
      <c r="D1638" s="20" t="s">
        <v>1008</v>
      </c>
      <c r="E1638" s="20" t="n">
        <v>5738072</v>
      </c>
      <c r="F1638" s="20" t="n">
        <v>12240111</v>
      </c>
      <c r="G1638" s="20" t="n">
        <v>14</v>
      </c>
      <c r="H1638" s="145" t="s">
        <v>122</v>
      </c>
      <c r="I1638" s="20"/>
      <c r="J1638" s="20" t="n">
        <v>14</v>
      </c>
      <c r="K1638" s="145" t="n">
        <v>0</v>
      </c>
      <c r="L1638" s="20" t="n">
        <v>667</v>
      </c>
      <c r="M1638" s="145" t="n">
        <f aca="false">+G1638*0.095</f>
        <v>1.33</v>
      </c>
      <c r="N1638" s="145" t="n">
        <f aca="false">+L1638-M1638</f>
        <v>665.67</v>
      </c>
      <c r="O1638" s="149" t="n">
        <v>1</v>
      </c>
      <c r="P1638" s="145" t="n">
        <f aca="false">+N1638*O1638</f>
        <v>665.67</v>
      </c>
      <c r="Q1638" s="149" t="n">
        <v>23</v>
      </c>
      <c r="R1638" s="149" t="n">
        <f aca="false">+P1638*Q1638</f>
        <v>15310.41</v>
      </c>
      <c r="S1638" s="145"/>
      <c r="T1638" s="145"/>
      <c r="U1638" s="6" t="n">
        <f aca="false">P1638*5</f>
        <v>3328.35</v>
      </c>
      <c r="V1638" s="6" t="n">
        <f aca="false">+R1638+S1638+T1638+U1638</f>
        <v>18638.76</v>
      </c>
      <c r="W1638" s="20" t="n">
        <f aca="false">V1638-T1638</f>
        <v>18638.76</v>
      </c>
      <c r="X1638" s="43" t="n">
        <f aca="false">V1638-S1638-T1638</f>
        <v>18638.76</v>
      </c>
      <c r="Y1638" s="20" t="s">
        <v>1009</v>
      </c>
      <c r="Z1638" s="2" t="s">
        <v>49</v>
      </c>
      <c r="AA1638" s="20" t="s">
        <v>20</v>
      </c>
      <c r="AD1638" s="20"/>
    </row>
    <row r="1639" customFormat="false" ht="15.75" hidden="true" customHeight="true" outlineLevel="0" collapsed="false">
      <c r="A1639" s="20" t="s">
        <v>45</v>
      </c>
      <c r="B1639" s="143" t="s">
        <v>267</v>
      </c>
      <c r="C1639" s="20" t="s">
        <v>1184</v>
      </c>
      <c r="D1639" s="20" t="s">
        <v>1008</v>
      </c>
      <c r="E1639" s="20" t="n">
        <v>5738073</v>
      </c>
      <c r="F1639" s="20" t="n">
        <v>12240112</v>
      </c>
      <c r="G1639" s="20" t="n">
        <v>43</v>
      </c>
      <c r="H1639" s="145" t="s">
        <v>122</v>
      </c>
      <c r="I1639" s="20"/>
      <c r="J1639" s="20" t="n">
        <v>14</v>
      </c>
      <c r="K1639" s="145" t="n">
        <v>0</v>
      </c>
      <c r="L1639" s="20" t="n">
        <v>2624</v>
      </c>
      <c r="M1639" s="145" t="n">
        <f aca="false">+G1639*0.095</f>
        <v>4.085</v>
      </c>
      <c r="N1639" s="145" t="n">
        <f aca="false">+L1639-M1639</f>
        <v>2619.915</v>
      </c>
      <c r="O1639" s="149" t="n">
        <v>1</v>
      </c>
      <c r="P1639" s="145" t="n">
        <f aca="false">+N1639*O1639</f>
        <v>2619.915</v>
      </c>
      <c r="Q1639" s="149" t="n">
        <v>23</v>
      </c>
      <c r="R1639" s="149" t="n">
        <v>60258.05</v>
      </c>
      <c r="S1639" s="145"/>
      <c r="T1639" s="145"/>
      <c r="U1639" s="6" t="n">
        <f aca="false">P1639*5</f>
        <v>13099.575</v>
      </c>
      <c r="V1639" s="6" t="n">
        <f aca="false">+R1639+S1639+T1639+U1639</f>
        <v>73357.625</v>
      </c>
      <c r="W1639" s="20" t="n">
        <f aca="false">V1639-T1639</f>
        <v>73357.625</v>
      </c>
      <c r="X1639" s="43" t="n">
        <f aca="false">V1639-S1639-T1639</f>
        <v>73357.625</v>
      </c>
      <c r="Y1639" s="20" t="s">
        <v>1009</v>
      </c>
      <c r="Z1639" s="2" t="s">
        <v>49</v>
      </c>
      <c r="AA1639" s="20" t="s">
        <v>20</v>
      </c>
      <c r="AD1639" s="20"/>
    </row>
    <row r="1640" customFormat="false" ht="15.75" hidden="true" customHeight="true" outlineLevel="0" collapsed="false">
      <c r="A1640" s="20" t="s">
        <v>731</v>
      </c>
      <c r="B1640" s="143" t="s">
        <v>268</v>
      </c>
      <c r="C1640" s="20" t="s">
        <v>1185</v>
      </c>
      <c r="D1640" s="20" t="s">
        <v>171</v>
      </c>
      <c r="E1640" s="20" t="n">
        <v>5786288</v>
      </c>
      <c r="F1640" s="20" t="n">
        <v>12312256</v>
      </c>
      <c r="G1640" s="20" t="n">
        <v>12</v>
      </c>
      <c r="H1640" s="145" t="s">
        <v>122</v>
      </c>
      <c r="I1640" s="20"/>
      <c r="J1640" s="20" t="n">
        <v>13.4</v>
      </c>
      <c r="K1640" s="145" t="n">
        <v>0</v>
      </c>
      <c r="L1640" s="20" t="n">
        <v>573</v>
      </c>
      <c r="M1640" s="145" t="n">
        <f aca="false">+G1640*0.095</f>
        <v>1.14</v>
      </c>
      <c r="N1640" s="145" t="n">
        <f aca="false">+L1640-M1640</f>
        <v>571.86</v>
      </c>
      <c r="O1640" s="149" t="n">
        <v>1</v>
      </c>
      <c r="P1640" s="145" t="n">
        <f aca="false">+N1640*O1640</f>
        <v>571.86</v>
      </c>
      <c r="Q1640" s="149" t="n">
        <v>23</v>
      </c>
      <c r="R1640" s="149" t="n">
        <f aca="false">+P1640*Q1640</f>
        <v>13152.78</v>
      </c>
      <c r="S1640" s="145"/>
      <c r="T1640" s="145"/>
      <c r="U1640" s="6" t="n">
        <f aca="false">P1640*6</f>
        <v>3431.16</v>
      </c>
      <c r="V1640" s="6" t="n">
        <f aca="false">+R1640+S1640+T1640+U1640</f>
        <v>16583.94</v>
      </c>
      <c r="W1640" s="20" t="n">
        <f aca="false">V1640-T1640</f>
        <v>16583.94</v>
      </c>
      <c r="X1640" s="43" t="n">
        <f aca="false">V1640-S1640-T1640</f>
        <v>16583.94</v>
      </c>
      <c r="Y1640" s="20" t="s">
        <v>171</v>
      </c>
      <c r="Z1640" s="20" t="s">
        <v>171</v>
      </c>
      <c r="AA1640" s="20" t="s">
        <v>20</v>
      </c>
      <c r="AD1640" s="20"/>
    </row>
    <row r="1641" customFormat="false" ht="15.75" hidden="true" customHeight="true" outlineLevel="0" collapsed="false">
      <c r="A1641" s="20" t="s">
        <v>731</v>
      </c>
      <c r="B1641" s="143" t="s">
        <v>268</v>
      </c>
      <c r="C1641" s="20" t="s">
        <v>1153</v>
      </c>
      <c r="D1641" s="20" t="s">
        <v>171</v>
      </c>
      <c r="E1641" s="20" t="n">
        <v>5786289</v>
      </c>
      <c r="F1641" s="20" t="n">
        <v>12312257</v>
      </c>
      <c r="G1641" s="20" t="n">
        <v>4</v>
      </c>
      <c r="H1641" s="145" t="s">
        <v>122</v>
      </c>
      <c r="I1641" s="20"/>
      <c r="J1641" s="20" t="n">
        <v>13</v>
      </c>
      <c r="K1641" s="145" t="n">
        <v>0</v>
      </c>
      <c r="L1641" s="20" t="n">
        <v>168</v>
      </c>
      <c r="M1641" s="145" t="n">
        <f aca="false">+G1641*0.095</f>
        <v>0.38</v>
      </c>
      <c r="N1641" s="145" t="n">
        <f aca="false">+L1641-M1641</f>
        <v>167.62</v>
      </c>
      <c r="O1641" s="149" t="n">
        <v>1</v>
      </c>
      <c r="P1641" s="145" t="n">
        <f aca="false">+N1641*O1641</f>
        <v>167.62</v>
      </c>
      <c r="Q1641" s="149" t="n">
        <v>23</v>
      </c>
      <c r="R1641" s="149" t="n">
        <f aca="false">+P1641*Q1641</f>
        <v>3855.26</v>
      </c>
      <c r="S1641" s="145"/>
      <c r="T1641" s="145"/>
      <c r="U1641" s="6" t="n">
        <f aca="false">P1641*6</f>
        <v>1005.72</v>
      </c>
      <c r="V1641" s="6" t="n">
        <f aca="false">+R1641+S1641+T1641+U1641</f>
        <v>4860.98</v>
      </c>
      <c r="W1641" s="20" t="n">
        <f aca="false">V1641-T1641</f>
        <v>4860.98</v>
      </c>
      <c r="X1641" s="43" t="n">
        <f aca="false">V1641-S1641-T1641</f>
        <v>4860.98</v>
      </c>
      <c r="Y1641" s="20" t="s">
        <v>171</v>
      </c>
      <c r="Z1641" s="20" t="s">
        <v>171</v>
      </c>
      <c r="AA1641" s="20" t="s">
        <v>20</v>
      </c>
      <c r="AD1641" s="20"/>
    </row>
    <row r="1642" customFormat="false" ht="15.75" hidden="true" customHeight="true" outlineLevel="0" collapsed="false">
      <c r="A1642" s="20" t="s">
        <v>731</v>
      </c>
      <c r="B1642" s="143" t="s">
        <v>268</v>
      </c>
      <c r="C1642" s="20" t="s">
        <v>1186</v>
      </c>
      <c r="D1642" s="20" t="s">
        <v>171</v>
      </c>
      <c r="E1642" s="20" t="n">
        <v>5786290</v>
      </c>
      <c r="F1642" s="20" t="n">
        <v>12312258</v>
      </c>
      <c r="G1642" s="20" t="n">
        <v>34</v>
      </c>
      <c r="H1642" s="145" t="s">
        <v>122</v>
      </c>
      <c r="I1642" s="20"/>
      <c r="J1642" s="20" t="n">
        <v>13.5</v>
      </c>
      <c r="K1642" s="145" t="n">
        <v>0</v>
      </c>
      <c r="L1642" s="20" t="n">
        <v>1638</v>
      </c>
      <c r="M1642" s="145" t="n">
        <f aca="false">+G1642*0.095</f>
        <v>3.23</v>
      </c>
      <c r="N1642" s="145" t="n">
        <f aca="false">+L1642-M1642</f>
        <v>1634.77</v>
      </c>
      <c r="O1642" s="149" t="n">
        <v>1</v>
      </c>
      <c r="P1642" s="145" t="n">
        <f aca="false">+N1642*O1642</f>
        <v>1634.77</v>
      </c>
      <c r="Q1642" s="149" t="n">
        <v>23</v>
      </c>
      <c r="R1642" s="149" t="n">
        <f aca="false">+P1642*Q1642</f>
        <v>37599.71</v>
      </c>
      <c r="S1642" s="145"/>
      <c r="T1642" s="145"/>
      <c r="U1642" s="6" t="n">
        <f aca="false">P1642*6</f>
        <v>9808.62</v>
      </c>
      <c r="V1642" s="6" t="n">
        <f aca="false">+R1642+S1642+T1642+U1642</f>
        <v>47408.33</v>
      </c>
      <c r="W1642" s="20" t="n">
        <f aca="false">V1642-T1642</f>
        <v>47408.33</v>
      </c>
      <c r="X1642" s="43" t="n">
        <f aca="false">V1642-S1642-T1642</f>
        <v>47408.33</v>
      </c>
      <c r="Y1642" s="20" t="s">
        <v>171</v>
      </c>
      <c r="Z1642" s="20" t="s">
        <v>171</v>
      </c>
      <c r="AA1642" s="20" t="s">
        <v>20</v>
      </c>
      <c r="AD1642" s="20"/>
    </row>
    <row r="1643" customFormat="false" ht="15.75" hidden="true" customHeight="true" outlineLevel="0" collapsed="false">
      <c r="A1643" s="20" t="s">
        <v>731</v>
      </c>
      <c r="B1643" s="143" t="s">
        <v>268</v>
      </c>
      <c r="C1643" s="20" t="s">
        <v>1099</v>
      </c>
      <c r="D1643" s="20" t="s">
        <v>171</v>
      </c>
      <c r="E1643" s="20" t="n">
        <v>5786291</v>
      </c>
      <c r="F1643" s="20" t="n">
        <v>12312259</v>
      </c>
      <c r="G1643" s="20" t="n">
        <v>27</v>
      </c>
      <c r="H1643" s="145" t="s">
        <v>122</v>
      </c>
      <c r="I1643" s="20"/>
      <c r="J1643" s="20" t="n">
        <v>13.2</v>
      </c>
      <c r="K1643" s="145" t="n">
        <v>0</v>
      </c>
      <c r="L1643" s="20" t="n">
        <v>1282</v>
      </c>
      <c r="M1643" s="145" t="n">
        <f aca="false">+G1643*0.095</f>
        <v>2.565</v>
      </c>
      <c r="N1643" s="145" t="n">
        <f aca="false">+L1643-M1643</f>
        <v>1279.435</v>
      </c>
      <c r="O1643" s="149" t="n">
        <v>1</v>
      </c>
      <c r="P1643" s="145" t="n">
        <f aca="false">+N1643*O1643</f>
        <v>1279.435</v>
      </c>
      <c r="Q1643" s="149" t="n">
        <v>23</v>
      </c>
      <c r="R1643" s="149" t="n">
        <v>29427</v>
      </c>
      <c r="S1643" s="145"/>
      <c r="T1643" s="145"/>
      <c r="U1643" s="6" t="n">
        <f aca="false">P1643*6</f>
        <v>7676.61</v>
      </c>
      <c r="V1643" s="6" t="n">
        <f aca="false">+R1643+S1643+T1643+U1643</f>
        <v>37103.61</v>
      </c>
      <c r="W1643" s="20" t="n">
        <f aca="false">V1643-T1643</f>
        <v>37103.61</v>
      </c>
      <c r="X1643" s="43" t="n">
        <f aca="false">V1643-S1643-T1643</f>
        <v>37103.61</v>
      </c>
      <c r="Y1643" s="20" t="s">
        <v>171</v>
      </c>
      <c r="Z1643" s="20" t="s">
        <v>171</v>
      </c>
      <c r="AA1643" s="20" t="s">
        <v>20</v>
      </c>
      <c r="AD1643" s="20"/>
    </row>
    <row r="1644" customFormat="false" ht="15.75" hidden="true" customHeight="true" outlineLevel="0" collapsed="false">
      <c r="A1644" s="20" t="s">
        <v>731</v>
      </c>
      <c r="B1644" s="143" t="s">
        <v>268</v>
      </c>
      <c r="C1644" s="20" t="s">
        <v>1109</v>
      </c>
      <c r="D1644" s="20" t="s">
        <v>171</v>
      </c>
      <c r="E1644" s="20" t="n">
        <v>5786292</v>
      </c>
      <c r="F1644" s="20" t="n">
        <v>12312260</v>
      </c>
      <c r="G1644" s="20" t="n">
        <v>8</v>
      </c>
      <c r="H1644" s="145" t="s">
        <v>122</v>
      </c>
      <c r="I1644" s="20"/>
      <c r="J1644" s="20" t="n">
        <v>13.4</v>
      </c>
      <c r="K1644" s="145" t="n">
        <v>0</v>
      </c>
      <c r="L1644" s="20" t="n">
        <v>379</v>
      </c>
      <c r="M1644" s="145" t="n">
        <f aca="false">+G1644*0.095</f>
        <v>0.76</v>
      </c>
      <c r="N1644" s="145" t="n">
        <f aca="false">+L1644-M1644</f>
        <v>378.24</v>
      </c>
      <c r="O1644" s="149" t="n">
        <v>1</v>
      </c>
      <c r="P1644" s="145" t="n">
        <f aca="false">+N1644*O1644</f>
        <v>378.24</v>
      </c>
      <c r="Q1644" s="149" t="n">
        <v>23</v>
      </c>
      <c r="R1644" s="149" t="n">
        <f aca="false">+P1644*Q1644</f>
        <v>8699.52</v>
      </c>
      <c r="S1644" s="145"/>
      <c r="T1644" s="145"/>
      <c r="U1644" s="6" t="n">
        <f aca="false">P1644*6</f>
        <v>2269.44</v>
      </c>
      <c r="V1644" s="6" t="n">
        <f aca="false">+R1644+S1644+T1644+U1644</f>
        <v>10968.96</v>
      </c>
      <c r="W1644" s="20" t="n">
        <f aca="false">V1644-T1644</f>
        <v>10968.96</v>
      </c>
      <c r="X1644" s="43" t="n">
        <f aca="false">V1644-S1644-T1644</f>
        <v>10968.96</v>
      </c>
      <c r="Y1644" s="20" t="s">
        <v>171</v>
      </c>
      <c r="Z1644" s="20" t="s">
        <v>171</v>
      </c>
      <c r="AA1644" s="20" t="s">
        <v>20</v>
      </c>
      <c r="AD1644" s="20"/>
    </row>
    <row r="1645" customFormat="false" ht="15.75" hidden="true" customHeight="true" outlineLevel="0" collapsed="false">
      <c r="A1645" s="20" t="s">
        <v>731</v>
      </c>
      <c r="B1645" s="143" t="s">
        <v>269</v>
      </c>
      <c r="C1645" s="20" t="s">
        <v>1169</v>
      </c>
      <c r="D1645" s="20" t="s">
        <v>171</v>
      </c>
      <c r="E1645" s="20" t="n">
        <v>5786293</v>
      </c>
      <c r="F1645" s="20" t="n">
        <v>12312261</v>
      </c>
      <c r="G1645" s="20" t="n">
        <v>73</v>
      </c>
      <c r="H1645" s="145" t="s">
        <v>122</v>
      </c>
      <c r="I1645" s="20"/>
      <c r="J1645" s="20" t="n">
        <v>13.6</v>
      </c>
      <c r="K1645" s="145" t="n">
        <v>0</v>
      </c>
      <c r="L1645" s="20" t="n">
        <v>3477</v>
      </c>
      <c r="M1645" s="145" t="n">
        <f aca="false">+G1645*0.095</f>
        <v>6.935</v>
      </c>
      <c r="N1645" s="145" t="n">
        <f aca="false">+L1645-M1645</f>
        <v>3470.065</v>
      </c>
      <c r="O1645" s="149" t="n">
        <v>1</v>
      </c>
      <c r="P1645" s="145" t="n">
        <f aca="false">+N1645*O1645</f>
        <v>3470.065</v>
      </c>
      <c r="Q1645" s="149" t="n">
        <v>23</v>
      </c>
      <c r="R1645" s="149" t="n">
        <v>79811.49</v>
      </c>
      <c r="S1645" s="145"/>
      <c r="T1645" s="145"/>
      <c r="U1645" s="6" t="n">
        <f aca="false">P1645*6</f>
        <v>20820.39</v>
      </c>
      <c r="V1645" s="6" t="n">
        <f aca="false">+R1645+S1645+T1645+U1645</f>
        <v>100631.88</v>
      </c>
      <c r="W1645" s="20" t="n">
        <f aca="false">V1645-T1645</f>
        <v>100631.88</v>
      </c>
      <c r="X1645" s="43" t="n">
        <f aca="false">V1645-S1645-T1645</f>
        <v>100631.88</v>
      </c>
      <c r="Y1645" s="20" t="s">
        <v>171</v>
      </c>
      <c r="Z1645" s="20" t="s">
        <v>171</v>
      </c>
      <c r="AA1645" s="20" t="s">
        <v>20</v>
      </c>
      <c r="AD1645" s="20"/>
    </row>
    <row r="1646" customFormat="false" ht="15.75" hidden="true" customHeight="true" outlineLevel="0" collapsed="false">
      <c r="A1646" s="20" t="s">
        <v>329</v>
      </c>
      <c r="B1646" s="143" t="s">
        <v>270</v>
      </c>
      <c r="C1646" s="20" t="s">
        <v>1187</v>
      </c>
      <c r="D1646" s="20" t="s">
        <v>314</v>
      </c>
      <c r="E1646" s="20" t="n">
        <v>5788851</v>
      </c>
      <c r="F1646" s="20" t="n">
        <v>8742050</v>
      </c>
      <c r="G1646" s="20" t="n">
        <v>20</v>
      </c>
      <c r="H1646" s="145" t="s">
        <v>122</v>
      </c>
      <c r="I1646" s="20"/>
      <c r="J1646" s="20" t="n">
        <v>14</v>
      </c>
      <c r="K1646" s="145" t="n">
        <v>0</v>
      </c>
      <c r="L1646" s="20" t="n">
        <v>945</v>
      </c>
      <c r="M1646" s="145" t="n">
        <f aca="false">+G1646*0.095</f>
        <v>1.9</v>
      </c>
      <c r="N1646" s="145" t="n">
        <f aca="false">+L1646-M1646</f>
        <v>943.1</v>
      </c>
      <c r="O1646" s="149" t="n">
        <v>1</v>
      </c>
      <c r="P1646" s="145" t="n">
        <f aca="false">+N1646*O1646</f>
        <v>943.1</v>
      </c>
      <c r="Q1646" s="149" t="n">
        <v>23</v>
      </c>
      <c r="R1646" s="149" t="n">
        <f aca="false">+P1646*Q1646</f>
        <v>21691.3</v>
      </c>
      <c r="S1646" s="145"/>
      <c r="T1646" s="145" t="n">
        <f aca="false">P1646*2</f>
        <v>1886.2</v>
      </c>
      <c r="U1646" s="6" t="n">
        <f aca="false">P1646*3</f>
        <v>2829.3</v>
      </c>
      <c r="V1646" s="6" t="n">
        <f aca="false">+R1646+S1646+T1646+U1646</f>
        <v>26406.8</v>
      </c>
      <c r="W1646" s="20" t="n">
        <f aca="false">V1646-T1646</f>
        <v>24520.6</v>
      </c>
      <c r="X1646" s="43" t="n">
        <f aca="false">V1646-S1646-T1646</f>
        <v>24520.6</v>
      </c>
      <c r="Y1646" s="20" t="s">
        <v>314</v>
      </c>
      <c r="Z1646" s="20" t="s">
        <v>35</v>
      </c>
      <c r="AA1646" s="20" t="s">
        <v>20</v>
      </c>
      <c r="AD1646" s="20"/>
    </row>
    <row r="1647" customFormat="false" ht="15.75" hidden="true" customHeight="true" outlineLevel="0" collapsed="false">
      <c r="A1647" s="20" t="s">
        <v>329</v>
      </c>
      <c r="B1647" s="143" t="s">
        <v>270</v>
      </c>
      <c r="C1647" s="20" t="s">
        <v>1188</v>
      </c>
      <c r="D1647" s="20" t="s">
        <v>314</v>
      </c>
      <c r="E1647" s="20" t="n">
        <v>5788852</v>
      </c>
      <c r="F1647" s="20" t="n">
        <v>11952951</v>
      </c>
      <c r="G1647" s="20" t="n">
        <v>14</v>
      </c>
      <c r="H1647" s="145" t="s">
        <v>122</v>
      </c>
      <c r="I1647" s="20"/>
      <c r="J1647" s="20" t="n">
        <v>14</v>
      </c>
      <c r="K1647" s="145" t="n">
        <v>0</v>
      </c>
      <c r="L1647" s="20" t="n">
        <v>662</v>
      </c>
      <c r="M1647" s="145" t="n">
        <f aca="false">+G1647*0.095</f>
        <v>1.33</v>
      </c>
      <c r="N1647" s="145" t="n">
        <f aca="false">+L1647-M1647</f>
        <v>660.67</v>
      </c>
      <c r="O1647" s="149" t="n">
        <v>1</v>
      </c>
      <c r="P1647" s="145" t="n">
        <f aca="false">+N1647*O1647</f>
        <v>660.67</v>
      </c>
      <c r="Q1647" s="149" t="n">
        <v>23</v>
      </c>
      <c r="R1647" s="149" t="n">
        <f aca="false">+P1647*Q1647</f>
        <v>15195.41</v>
      </c>
      <c r="S1647" s="145"/>
      <c r="T1647" s="145" t="n">
        <f aca="false">P1647*2</f>
        <v>1321.34</v>
      </c>
      <c r="U1647" s="6" t="n">
        <f aca="false">P1647*3</f>
        <v>1982.01</v>
      </c>
      <c r="V1647" s="6" t="n">
        <f aca="false">+R1647+S1647+T1647+U1647</f>
        <v>18498.76</v>
      </c>
      <c r="W1647" s="20" t="n">
        <f aca="false">V1647-T1647</f>
        <v>17177.42</v>
      </c>
      <c r="X1647" s="43" t="n">
        <f aca="false">V1647-S1647-T1647</f>
        <v>17177.42</v>
      </c>
      <c r="Y1647" s="20" t="s">
        <v>314</v>
      </c>
      <c r="Z1647" s="20" t="s">
        <v>35</v>
      </c>
      <c r="AA1647" s="20" t="s">
        <v>20</v>
      </c>
      <c r="AD1647" s="20"/>
    </row>
    <row r="1648" customFormat="false" ht="15.75" hidden="false" customHeight="true" outlineLevel="0" collapsed="false">
      <c r="A1648" s="37"/>
      <c r="B1648" s="38"/>
      <c r="C1648" s="39"/>
      <c r="D1648" s="20"/>
      <c r="E1648" s="40"/>
      <c r="F1648" s="40"/>
      <c r="G1648" s="41"/>
      <c r="H1648" s="40"/>
      <c r="I1648" s="40"/>
      <c r="J1648" s="40"/>
      <c r="L1648" s="139"/>
      <c r="M1648" s="43"/>
      <c r="N1648" s="43"/>
      <c r="O1648" s="5"/>
      <c r="P1648" s="43"/>
      <c r="Q1648" s="5"/>
      <c r="R1648" s="5"/>
      <c r="S1648" s="43"/>
      <c r="T1648" s="43"/>
      <c r="U1648" s="20"/>
      <c r="V1648" s="20"/>
      <c r="X1648" s="43"/>
      <c r="Y1648" s="20"/>
      <c r="AC1648" s="20"/>
    </row>
    <row r="1649" customFormat="false" ht="15.75" hidden="false" customHeight="true" outlineLevel="0" collapsed="false">
      <c r="A1649" s="37"/>
      <c r="B1649" s="38"/>
      <c r="C1649" s="39"/>
      <c r="D1649" s="20"/>
      <c r="E1649" s="40"/>
      <c r="F1649" s="40"/>
      <c r="G1649" s="41"/>
      <c r="H1649" s="40"/>
      <c r="I1649" s="40"/>
      <c r="J1649" s="40"/>
      <c r="L1649" s="139"/>
      <c r="M1649" s="43"/>
      <c r="N1649" s="43"/>
      <c r="O1649" s="5"/>
      <c r="P1649" s="43"/>
      <c r="Q1649" s="5"/>
      <c r="R1649" s="5"/>
      <c r="S1649" s="43"/>
      <c r="T1649" s="43"/>
      <c r="U1649" s="20"/>
      <c r="V1649" s="20"/>
      <c r="X1649" s="43"/>
      <c r="Y1649" s="20"/>
      <c r="AC1649" s="20"/>
    </row>
    <row r="1650" customFormat="false" ht="15.75" hidden="false" customHeight="true" outlineLevel="0" collapsed="false">
      <c r="A1650" s="37"/>
      <c r="B1650" s="38"/>
      <c r="C1650" s="39"/>
      <c r="D1650" s="20"/>
      <c r="E1650" s="40"/>
      <c r="F1650" s="40"/>
      <c r="G1650" s="41"/>
      <c r="H1650" s="40"/>
      <c r="I1650" s="40"/>
      <c r="J1650" s="40"/>
      <c r="L1650" s="139"/>
      <c r="M1650" s="43"/>
      <c r="N1650" s="43"/>
      <c r="O1650" s="5"/>
      <c r="P1650" s="43"/>
      <c r="Q1650" s="5"/>
      <c r="R1650" s="5"/>
      <c r="S1650" s="43"/>
      <c r="T1650" s="43"/>
      <c r="U1650" s="20"/>
      <c r="V1650" s="20"/>
      <c r="X1650" s="43"/>
      <c r="Y1650" s="20"/>
      <c r="AC1650" s="20"/>
    </row>
    <row r="1651" customFormat="false" ht="15.75" hidden="false" customHeight="true" outlineLevel="0" collapsed="false">
      <c r="A1651" s="37"/>
      <c r="B1651" s="38"/>
      <c r="C1651" s="39"/>
      <c r="D1651" s="20"/>
      <c r="E1651" s="40"/>
      <c r="F1651" s="40"/>
      <c r="G1651" s="41"/>
      <c r="H1651" s="40"/>
      <c r="I1651" s="40"/>
      <c r="J1651" s="40"/>
      <c r="L1651" s="139"/>
      <c r="M1651" s="43"/>
      <c r="N1651" s="43"/>
      <c r="O1651" s="5"/>
      <c r="P1651" s="43"/>
      <c r="Q1651" s="5"/>
      <c r="R1651" s="5"/>
      <c r="S1651" s="43"/>
      <c r="T1651" s="43"/>
      <c r="U1651" s="20"/>
      <c r="V1651" s="20"/>
      <c r="X1651" s="43"/>
      <c r="Y1651" s="20"/>
      <c r="AC1651" s="20"/>
    </row>
    <row r="1652" customFormat="false" ht="15.75" hidden="false" customHeight="true" outlineLevel="0" collapsed="false">
      <c r="A1652" s="37"/>
      <c r="B1652" s="38"/>
      <c r="C1652" s="39"/>
      <c r="D1652" s="20"/>
      <c r="E1652" s="40"/>
      <c r="F1652" s="40"/>
      <c r="G1652" s="41"/>
      <c r="H1652" s="40"/>
      <c r="I1652" s="40"/>
      <c r="J1652" s="40"/>
      <c r="L1652" s="139"/>
      <c r="M1652" s="43"/>
      <c r="N1652" s="43"/>
      <c r="O1652" s="5"/>
      <c r="P1652" s="43"/>
      <c r="Q1652" s="5"/>
      <c r="R1652" s="5"/>
      <c r="S1652" s="43"/>
      <c r="T1652" s="43"/>
      <c r="U1652" s="20"/>
      <c r="V1652" s="20"/>
      <c r="X1652" s="43"/>
      <c r="Y1652" s="20"/>
      <c r="AC1652" s="20"/>
    </row>
    <row r="1653" customFormat="false" ht="15.75" hidden="false" customHeight="true" outlineLevel="0" collapsed="false">
      <c r="A1653" s="37"/>
      <c r="B1653" s="38"/>
      <c r="C1653" s="39"/>
      <c r="D1653" s="20"/>
      <c r="E1653" s="40"/>
      <c r="F1653" s="40"/>
      <c r="G1653" s="41"/>
      <c r="H1653" s="40"/>
      <c r="I1653" s="40"/>
      <c r="J1653" s="40"/>
      <c r="L1653" s="139"/>
      <c r="M1653" s="43"/>
      <c r="N1653" s="43"/>
      <c r="O1653" s="5"/>
      <c r="P1653" s="43"/>
      <c r="Q1653" s="5"/>
      <c r="R1653" s="5"/>
      <c r="S1653" s="43"/>
      <c r="T1653" s="43"/>
      <c r="U1653" s="20"/>
      <c r="V1653" s="20"/>
      <c r="X1653" s="43"/>
      <c r="Y1653" s="20"/>
      <c r="AC1653" s="20"/>
    </row>
    <row r="1654" customFormat="false" ht="15.75" hidden="false" customHeight="true" outlineLevel="0" collapsed="false">
      <c r="A1654" s="37"/>
      <c r="B1654" s="38"/>
      <c r="C1654" s="39"/>
      <c r="D1654" s="20"/>
      <c r="E1654" s="40"/>
      <c r="F1654" s="40"/>
      <c r="G1654" s="41"/>
      <c r="H1654" s="40"/>
      <c r="I1654" s="40"/>
      <c r="J1654" s="40"/>
      <c r="L1654" s="139"/>
      <c r="M1654" s="43"/>
      <c r="N1654" s="43"/>
      <c r="O1654" s="5"/>
      <c r="P1654" s="43"/>
      <c r="Q1654" s="5"/>
      <c r="R1654" s="5"/>
      <c r="S1654" s="43"/>
      <c r="T1654" s="43"/>
      <c r="U1654" s="20"/>
      <c r="V1654" s="20"/>
      <c r="X1654" s="43"/>
      <c r="Y1654" s="20"/>
      <c r="AC1654" s="20"/>
    </row>
    <row r="1655" customFormat="false" ht="15.75" hidden="false" customHeight="true" outlineLevel="0" collapsed="false">
      <c r="A1655" s="37"/>
      <c r="B1655" s="38"/>
      <c r="C1655" s="39"/>
      <c r="D1655" s="20"/>
      <c r="E1655" s="40"/>
      <c r="F1655" s="40"/>
      <c r="G1655" s="41"/>
      <c r="H1655" s="40"/>
      <c r="I1655" s="40"/>
      <c r="J1655" s="40"/>
      <c r="L1655" s="139"/>
      <c r="M1655" s="43"/>
      <c r="N1655" s="43"/>
      <c r="O1655" s="5"/>
      <c r="P1655" s="43"/>
      <c r="Q1655" s="5"/>
      <c r="R1655" s="5"/>
      <c r="S1655" s="43"/>
      <c r="T1655" s="43"/>
      <c r="U1655" s="20"/>
      <c r="V1655" s="20"/>
      <c r="X1655" s="43"/>
      <c r="Y1655" s="20"/>
      <c r="AC1655" s="20"/>
    </row>
    <row r="1656" customFormat="false" ht="15.75" hidden="false" customHeight="true" outlineLevel="0" collapsed="false">
      <c r="A1656" s="37"/>
      <c r="B1656" s="38"/>
      <c r="C1656" s="39"/>
      <c r="D1656" s="20"/>
      <c r="E1656" s="40"/>
      <c r="F1656" s="40"/>
      <c r="G1656" s="41"/>
      <c r="H1656" s="40"/>
      <c r="I1656" s="40"/>
      <c r="J1656" s="40"/>
      <c r="L1656" s="139"/>
      <c r="M1656" s="43"/>
      <c r="N1656" s="43"/>
      <c r="O1656" s="5"/>
      <c r="P1656" s="43"/>
      <c r="Q1656" s="5"/>
      <c r="R1656" s="5"/>
      <c r="S1656" s="43"/>
      <c r="T1656" s="43"/>
      <c r="U1656" s="20"/>
      <c r="V1656" s="20"/>
      <c r="X1656" s="43"/>
      <c r="Y1656" s="20"/>
      <c r="AC1656" s="20"/>
    </row>
    <row r="1657" customFormat="false" ht="15.75" hidden="false" customHeight="true" outlineLevel="0" collapsed="false">
      <c r="A1657" s="37"/>
      <c r="B1657" s="38"/>
      <c r="C1657" s="39"/>
      <c r="D1657" s="20"/>
      <c r="E1657" s="40"/>
      <c r="F1657" s="40"/>
      <c r="G1657" s="41"/>
      <c r="H1657" s="40"/>
      <c r="I1657" s="40"/>
      <c r="J1657" s="40"/>
      <c r="L1657" s="139"/>
      <c r="M1657" s="43"/>
      <c r="N1657" s="43"/>
      <c r="O1657" s="5"/>
      <c r="P1657" s="43"/>
      <c r="Q1657" s="5"/>
      <c r="R1657" s="5"/>
      <c r="S1657" s="43"/>
      <c r="T1657" s="43"/>
      <c r="U1657" s="20"/>
      <c r="V1657" s="20"/>
      <c r="X1657" s="43"/>
      <c r="Y1657" s="20"/>
      <c r="AC1657" s="20"/>
    </row>
    <row r="1658" customFormat="false" ht="15.75" hidden="false" customHeight="true" outlineLevel="0" collapsed="false">
      <c r="A1658" s="37"/>
      <c r="B1658" s="38"/>
      <c r="C1658" s="39"/>
      <c r="D1658" s="20"/>
      <c r="E1658" s="40"/>
      <c r="F1658" s="40"/>
      <c r="G1658" s="41"/>
      <c r="H1658" s="40"/>
      <c r="I1658" s="40"/>
      <c r="J1658" s="40"/>
      <c r="L1658" s="139"/>
      <c r="M1658" s="43"/>
      <c r="N1658" s="43"/>
      <c r="O1658" s="5"/>
      <c r="P1658" s="43"/>
      <c r="Q1658" s="5"/>
      <c r="R1658" s="5"/>
      <c r="S1658" s="43"/>
      <c r="T1658" s="43"/>
      <c r="U1658" s="20"/>
      <c r="V1658" s="20"/>
      <c r="X1658" s="43"/>
      <c r="Y1658" s="20"/>
      <c r="AC1658" s="20"/>
    </row>
    <row r="1659" customFormat="false" ht="15.75" hidden="false" customHeight="true" outlineLevel="0" collapsed="false">
      <c r="A1659" s="37"/>
      <c r="B1659" s="38"/>
      <c r="C1659" s="39"/>
      <c r="D1659" s="20"/>
      <c r="E1659" s="40"/>
      <c r="F1659" s="40"/>
      <c r="G1659" s="41"/>
      <c r="H1659" s="40"/>
      <c r="I1659" s="40"/>
      <c r="J1659" s="40"/>
      <c r="L1659" s="139"/>
      <c r="M1659" s="43"/>
      <c r="N1659" s="43"/>
      <c r="O1659" s="5"/>
      <c r="P1659" s="43"/>
      <c r="Q1659" s="5"/>
      <c r="R1659" s="5"/>
      <c r="S1659" s="43"/>
      <c r="T1659" s="43"/>
      <c r="U1659" s="20"/>
      <c r="V1659" s="20"/>
      <c r="X1659" s="43"/>
      <c r="Y1659" s="20"/>
      <c r="AC1659" s="20"/>
    </row>
    <row r="1660" customFormat="false" ht="15.75" hidden="false" customHeight="true" outlineLevel="0" collapsed="false">
      <c r="A1660" s="37"/>
      <c r="B1660" s="38"/>
      <c r="C1660" s="39"/>
      <c r="D1660" s="20"/>
      <c r="E1660" s="40"/>
      <c r="F1660" s="40"/>
      <c r="G1660" s="41"/>
      <c r="H1660" s="40"/>
      <c r="I1660" s="40"/>
      <c r="J1660" s="40"/>
      <c r="L1660" s="139"/>
      <c r="M1660" s="43"/>
      <c r="N1660" s="43"/>
      <c r="O1660" s="5"/>
      <c r="P1660" s="43"/>
      <c r="Q1660" s="5"/>
      <c r="R1660" s="5"/>
      <c r="S1660" s="43"/>
      <c r="T1660" s="43"/>
      <c r="U1660" s="20"/>
      <c r="V1660" s="20"/>
      <c r="X1660" s="43"/>
      <c r="Y1660" s="20"/>
      <c r="AC1660" s="20"/>
    </row>
    <row r="1661" customFormat="false" ht="15.75" hidden="false" customHeight="true" outlineLevel="0" collapsed="false">
      <c r="A1661" s="37"/>
      <c r="B1661" s="38"/>
      <c r="C1661" s="39"/>
      <c r="D1661" s="20"/>
      <c r="E1661" s="40"/>
      <c r="F1661" s="40"/>
      <c r="G1661" s="41"/>
      <c r="H1661" s="40"/>
      <c r="I1661" s="40"/>
      <c r="J1661" s="40"/>
      <c r="L1661" s="139"/>
      <c r="M1661" s="43"/>
      <c r="N1661" s="43"/>
      <c r="O1661" s="5"/>
      <c r="P1661" s="43"/>
      <c r="Q1661" s="5"/>
      <c r="R1661" s="5"/>
      <c r="S1661" s="43"/>
      <c r="T1661" s="43"/>
      <c r="U1661" s="20"/>
      <c r="V1661" s="20"/>
      <c r="X1661" s="43"/>
      <c r="Y1661" s="20"/>
      <c r="AC1661" s="20"/>
    </row>
    <row r="1662" customFormat="false" ht="15.75" hidden="false" customHeight="true" outlineLevel="0" collapsed="false">
      <c r="A1662" s="37"/>
      <c r="B1662" s="38"/>
      <c r="C1662" s="39"/>
      <c r="D1662" s="20"/>
      <c r="E1662" s="40"/>
      <c r="F1662" s="40"/>
      <c r="G1662" s="41"/>
      <c r="H1662" s="40"/>
      <c r="I1662" s="40"/>
      <c r="J1662" s="40"/>
      <c r="L1662" s="139"/>
      <c r="M1662" s="43"/>
      <c r="N1662" s="43"/>
      <c r="O1662" s="5"/>
      <c r="P1662" s="43"/>
      <c r="Q1662" s="5"/>
      <c r="R1662" s="5"/>
      <c r="S1662" s="43"/>
      <c r="T1662" s="43"/>
      <c r="U1662" s="20"/>
      <c r="V1662" s="20"/>
      <c r="X1662" s="43"/>
      <c r="Y1662" s="20"/>
      <c r="AC1662" s="20"/>
    </row>
    <row r="1663" customFormat="false" ht="15.75" hidden="false" customHeight="true" outlineLevel="0" collapsed="false">
      <c r="A1663" s="37"/>
      <c r="B1663" s="38"/>
      <c r="C1663" s="39"/>
      <c r="D1663" s="20"/>
      <c r="E1663" s="40"/>
      <c r="F1663" s="40"/>
      <c r="G1663" s="41"/>
      <c r="H1663" s="40"/>
      <c r="I1663" s="40"/>
      <c r="J1663" s="40"/>
      <c r="L1663" s="139"/>
      <c r="M1663" s="43"/>
      <c r="N1663" s="43"/>
      <c r="O1663" s="5"/>
      <c r="P1663" s="43"/>
      <c r="Q1663" s="5"/>
      <c r="R1663" s="5"/>
      <c r="S1663" s="43"/>
      <c r="T1663" s="43"/>
      <c r="U1663" s="20"/>
      <c r="V1663" s="20"/>
      <c r="X1663" s="43"/>
      <c r="Y1663" s="20"/>
      <c r="AC1663" s="20"/>
    </row>
    <row r="1664" customFormat="false" ht="15.75" hidden="false" customHeight="true" outlineLevel="0" collapsed="false">
      <c r="A1664" s="37"/>
      <c r="B1664" s="38"/>
      <c r="C1664" s="39"/>
      <c r="D1664" s="20"/>
      <c r="E1664" s="40"/>
      <c r="F1664" s="40"/>
      <c r="G1664" s="41"/>
      <c r="H1664" s="40"/>
      <c r="I1664" s="40"/>
      <c r="J1664" s="40"/>
      <c r="L1664" s="139"/>
      <c r="M1664" s="43"/>
      <c r="N1664" s="43"/>
      <c r="O1664" s="5"/>
      <c r="P1664" s="43"/>
      <c r="Q1664" s="5"/>
      <c r="R1664" s="5"/>
      <c r="S1664" s="43"/>
      <c r="T1664" s="43"/>
      <c r="U1664" s="20"/>
      <c r="V1664" s="20"/>
      <c r="X1664" s="43"/>
      <c r="Y1664" s="20"/>
      <c r="AC1664" s="20"/>
    </row>
    <row r="1665" customFormat="false" ht="15.75" hidden="false" customHeight="true" outlineLevel="0" collapsed="false">
      <c r="A1665" s="37"/>
      <c r="B1665" s="38"/>
      <c r="C1665" s="39"/>
      <c r="D1665" s="20"/>
      <c r="E1665" s="40"/>
      <c r="F1665" s="40"/>
      <c r="G1665" s="41"/>
      <c r="H1665" s="40"/>
      <c r="I1665" s="40"/>
      <c r="J1665" s="40"/>
      <c r="L1665" s="139"/>
      <c r="M1665" s="43"/>
      <c r="N1665" s="43"/>
      <c r="O1665" s="5"/>
      <c r="P1665" s="43"/>
      <c r="Q1665" s="5"/>
      <c r="R1665" s="5"/>
      <c r="S1665" s="43"/>
      <c r="T1665" s="43"/>
      <c r="U1665" s="20"/>
      <c r="V1665" s="20"/>
      <c r="X1665" s="43"/>
      <c r="Y1665" s="20"/>
      <c r="AC1665" s="20"/>
    </row>
    <row r="1666" customFormat="false" ht="15.75" hidden="false" customHeight="true" outlineLevel="0" collapsed="false">
      <c r="A1666" s="37"/>
      <c r="B1666" s="38"/>
      <c r="C1666" s="39"/>
      <c r="D1666" s="20"/>
      <c r="E1666" s="40"/>
      <c r="F1666" s="40"/>
      <c r="G1666" s="41"/>
      <c r="H1666" s="40"/>
      <c r="I1666" s="40"/>
      <c r="J1666" s="40"/>
      <c r="L1666" s="139"/>
      <c r="M1666" s="43"/>
      <c r="N1666" s="43"/>
      <c r="O1666" s="5"/>
      <c r="P1666" s="43"/>
      <c r="Q1666" s="5"/>
      <c r="R1666" s="5"/>
      <c r="S1666" s="43"/>
      <c r="T1666" s="43"/>
      <c r="U1666" s="20"/>
      <c r="V1666" s="20"/>
      <c r="X1666" s="43"/>
      <c r="Y1666" s="20"/>
      <c r="AC1666" s="20"/>
    </row>
    <row r="1667" customFormat="false" ht="15.75" hidden="false" customHeight="true" outlineLevel="0" collapsed="false">
      <c r="A1667" s="37"/>
      <c r="B1667" s="38"/>
      <c r="C1667" s="39"/>
      <c r="D1667" s="20"/>
      <c r="E1667" s="40"/>
      <c r="F1667" s="40"/>
      <c r="G1667" s="41"/>
      <c r="H1667" s="40"/>
      <c r="I1667" s="40"/>
      <c r="J1667" s="40"/>
      <c r="L1667" s="139"/>
      <c r="M1667" s="43"/>
      <c r="N1667" s="43"/>
      <c r="O1667" s="5"/>
      <c r="P1667" s="43"/>
      <c r="Q1667" s="5"/>
      <c r="R1667" s="5"/>
      <c r="S1667" s="43"/>
      <c r="T1667" s="43"/>
      <c r="U1667" s="20"/>
      <c r="V1667" s="20"/>
      <c r="X1667" s="43"/>
      <c r="Y1667" s="20"/>
      <c r="AC1667" s="20"/>
    </row>
    <row r="1668" customFormat="false" ht="15.75" hidden="false" customHeight="true" outlineLevel="0" collapsed="false">
      <c r="A1668" s="37"/>
      <c r="B1668" s="38"/>
      <c r="C1668" s="39"/>
      <c r="D1668" s="20"/>
      <c r="E1668" s="40"/>
      <c r="F1668" s="40"/>
      <c r="G1668" s="41"/>
      <c r="H1668" s="40"/>
      <c r="I1668" s="40"/>
      <c r="J1668" s="40"/>
      <c r="L1668" s="139"/>
      <c r="M1668" s="43"/>
      <c r="N1668" s="43"/>
      <c r="O1668" s="5"/>
      <c r="P1668" s="43"/>
      <c r="Q1668" s="5"/>
      <c r="R1668" s="5"/>
      <c r="S1668" s="43"/>
      <c r="T1668" s="43"/>
      <c r="U1668" s="20"/>
      <c r="V1668" s="20"/>
      <c r="X1668" s="43"/>
      <c r="Y1668" s="20"/>
      <c r="AC1668" s="20"/>
    </row>
    <row r="1669" customFormat="false" ht="15.75" hidden="false" customHeight="true" outlineLevel="0" collapsed="false">
      <c r="A1669" s="37"/>
      <c r="B1669" s="38"/>
      <c r="C1669" s="39"/>
      <c r="D1669" s="20"/>
      <c r="E1669" s="40"/>
      <c r="F1669" s="40"/>
      <c r="G1669" s="41"/>
      <c r="H1669" s="40"/>
      <c r="I1669" s="40"/>
      <c r="J1669" s="40"/>
      <c r="L1669" s="139"/>
      <c r="M1669" s="43"/>
      <c r="N1669" s="43"/>
      <c r="O1669" s="5"/>
      <c r="P1669" s="43"/>
      <c r="Q1669" s="5"/>
      <c r="R1669" s="5"/>
      <c r="S1669" s="43"/>
      <c r="T1669" s="43"/>
      <c r="U1669" s="20"/>
      <c r="V1669" s="20"/>
      <c r="X1669" s="43"/>
      <c r="Y1669" s="20"/>
      <c r="AC1669" s="20"/>
    </row>
    <row r="1670" customFormat="false" ht="15.75" hidden="false" customHeight="true" outlineLevel="0" collapsed="false">
      <c r="A1670" s="37"/>
      <c r="B1670" s="38"/>
      <c r="C1670" s="39"/>
      <c r="D1670" s="20"/>
      <c r="E1670" s="40"/>
      <c r="F1670" s="40"/>
      <c r="G1670" s="41"/>
      <c r="H1670" s="40"/>
      <c r="I1670" s="40"/>
      <c r="J1670" s="40"/>
      <c r="L1670" s="139"/>
      <c r="M1670" s="43"/>
      <c r="N1670" s="43"/>
      <c r="O1670" s="5"/>
      <c r="P1670" s="43"/>
      <c r="Q1670" s="5"/>
      <c r="R1670" s="5"/>
      <c r="S1670" s="43"/>
      <c r="T1670" s="43"/>
      <c r="U1670" s="20"/>
      <c r="V1670" s="20"/>
      <c r="X1670" s="43"/>
      <c r="Y1670" s="20"/>
      <c r="AC1670" s="20"/>
    </row>
    <row r="1671" customFormat="false" ht="15.75" hidden="false" customHeight="true" outlineLevel="0" collapsed="false">
      <c r="A1671" s="37"/>
      <c r="B1671" s="38"/>
      <c r="C1671" s="39"/>
      <c r="D1671" s="20"/>
      <c r="E1671" s="40"/>
      <c r="F1671" s="40"/>
      <c r="G1671" s="41"/>
      <c r="H1671" s="40"/>
      <c r="I1671" s="40"/>
      <c r="J1671" s="40"/>
      <c r="L1671" s="139"/>
      <c r="M1671" s="43"/>
      <c r="N1671" s="43"/>
      <c r="O1671" s="5"/>
      <c r="P1671" s="43"/>
      <c r="Q1671" s="5"/>
      <c r="R1671" s="5"/>
      <c r="S1671" s="43"/>
      <c r="T1671" s="43"/>
      <c r="U1671" s="20"/>
      <c r="V1671" s="20"/>
      <c r="X1671" s="43"/>
      <c r="Y1671" s="20"/>
      <c r="AC1671" s="20"/>
    </row>
    <row r="1672" customFormat="false" ht="15.75" hidden="false" customHeight="true" outlineLevel="0" collapsed="false">
      <c r="A1672" s="37"/>
      <c r="B1672" s="38"/>
      <c r="C1672" s="39"/>
      <c r="D1672" s="20"/>
      <c r="E1672" s="40"/>
      <c r="F1672" s="40"/>
      <c r="G1672" s="41"/>
      <c r="H1672" s="40"/>
      <c r="I1672" s="40"/>
      <c r="J1672" s="40"/>
      <c r="L1672" s="139"/>
      <c r="M1672" s="43"/>
      <c r="N1672" s="43"/>
      <c r="O1672" s="5"/>
      <c r="P1672" s="43"/>
      <c r="Q1672" s="5"/>
      <c r="R1672" s="5"/>
      <c r="S1672" s="43"/>
      <c r="T1672" s="43"/>
      <c r="U1672" s="20"/>
      <c r="V1672" s="20"/>
      <c r="X1672" s="43"/>
      <c r="Y1672" s="20"/>
      <c r="AC1672" s="20"/>
    </row>
    <row r="1673" customFormat="false" ht="15.75" hidden="false" customHeight="true" outlineLevel="0" collapsed="false">
      <c r="A1673" s="37"/>
      <c r="B1673" s="38"/>
      <c r="C1673" s="39"/>
      <c r="D1673" s="20"/>
      <c r="E1673" s="40"/>
      <c r="F1673" s="40"/>
      <c r="G1673" s="41"/>
      <c r="H1673" s="40"/>
      <c r="I1673" s="40"/>
      <c r="J1673" s="40"/>
      <c r="L1673" s="139"/>
      <c r="M1673" s="43"/>
      <c r="N1673" s="43"/>
      <c r="O1673" s="5"/>
      <c r="P1673" s="43"/>
      <c r="Q1673" s="5"/>
      <c r="R1673" s="5"/>
      <c r="S1673" s="43"/>
      <c r="T1673" s="43"/>
      <c r="U1673" s="20"/>
      <c r="V1673" s="20"/>
      <c r="X1673" s="43"/>
      <c r="Y1673" s="20"/>
      <c r="AC1673" s="20"/>
    </row>
    <row r="1674" customFormat="false" ht="15.75" hidden="false" customHeight="true" outlineLevel="0" collapsed="false">
      <c r="A1674" s="37"/>
      <c r="B1674" s="38"/>
      <c r="C1674" s="39"/>
      <c r="D1674" s="20"/>
      <c r="E1674" s="40"/>
      <c r="F1674" s="40"/>
      <c r="G1674" s="41"/>
      <c r="H1674" s="40"/>
      <c r="I1674" s="40"/>
      <c r="J1674" s="40"/>
      <c r="L1674" s="139"/>
      <c r="M1674" s="43"/>
      <c r="N1674" s="43"/>
      <c r="O1674" s="5"/>
      <c r="P1674" s="43"/>
      <c r="Q1674" s="5"/>
      <c r="R1674" s="5"/>
      <c r="S1674" s="43"/>
      <c r="T1674" s="43"/>
      <c r="U1674" s="20"/>
      <c r="V1674" s="20"/>
      <c r="X1674" s="43"/>
      <c r="Y1674" s="20"/>
      <c r="AC1674" s="20"/>
    </row>
    <row r="1675" customFormat="false" ht="15.75" hidden="false" customHeight="true" outlineLevel="0" collapsed="false">
      <c r="A1675" s="37"/>
      <c r="B1675" s="38"/>
      <c r="C1675" s="39"/>
      <c r="D1675" s="20"/>
      <c r="E1675" s="40"/>
      <c r="F1675" s="40"/>
      <c r="G1675" s="41"/>
      <c r="H1675" s="40"/>
      <c r="I1675" s="40"/>
      <c r="J1675" s="40"/>
      <c r="L1675" s="139"/>
      <c r="M1675" s="43"/>
      <c r="N1675" s="43"/>
      <c r="O1675" s="5"/>
      <c r="P1675" s="43"/>
      <c r="Q1675" s="5"/>
      <c r="R1675" s="5"/>
      <c r="S1675" s="43"/>
      <c r="T1675" s="43"/>
      <c r="U1675" s="20"/>
      <c r="V1675" s="20"/>
      <c r="X1675" s="43"/>
      <c r="Y1675" s="20"/>
      <c r="AC1675" s="20"/>
    </row>
    <row r="1676" customFormat="false" ht="15.75" hidden="false" customHeight="true" outlineLevel="0" collapsed="false">
      <c r="A1676" s="37"/>
      <c r="B1676" s="38"/>
      <c r="C1676" s="39"/>
      <c r="D1676" s="20"/>
      <c r="E1676" s="40"/>
      <c r="F1676" s="40"/>
      <c r="G1676" s="41"/>
      <c r="H1676" s="40"/>
      <c r="I1676" s="40"/>
      <c r="J1676" s="40"/>
      <c r="L1676" s="139"/>
      <c r="M1676" s="43"/>
      <c r="N1676" s="43"/>
      <c r="O1676" s="5"/>
      <c r="P1676" s="43"/>
      <c r="Q1676" s="5"/>
      <c r="R1676" s="5"/>
      <c r="S1676" s="43"/>
      <c r="T1676" s="43"/>
      <c r="U1676" s="20"/>
      <c r="V1676" s="20"/>
      <c r="X1676" s="43"/>
      <c r="Y1676" s="20"/>
      <c r="AC1676" s="20"/>
    </row>
    <row r="1677" customFormat="false" ht="15.75" hidden="false" customHeight="true" outlineLevel="0" collapsed="false">
      <c r="A1677" s="37"/>
      <c r="B1677" s="38"/>
      <c r="C1677" s="39"/>
      <c r="D1677" s="20"/>
      <c r="E1677" s="40"/>
      <c r="F1677" s="40"/>
      <c r="G1677" s="41"/>
      <c r="H1677" s="40"/>
      <c r="I1677" s="40"/>
      <c r="J1677" s="40"/>
      <c r="L1677" s="139"/>
      <c r="M1677" s="43"/>
      <c r="N1677" s="43"/>
      <c r="O1677" s="5"/>
      <c r="P1677" s="43"/>
      <c r="Q1677" s="5"/>
      <c r="R1677" s="5"/>
      <c r="S1677" s="43"/>
      <c r="T1677" s="43"/>
      <c r="U1677" s="20"/>
      <c r="V1677" s="20"/>
      <c r="X1677" s="43"/>
      <c r="Y1677" s="20"/>
      <c r="AC1677" s="20"/>
    </row>
    <row r="1678" customFormat="false" ht="15.75" hidden="false" customHeight="true" outlineLevel="0" collapsed="false">
      <c r="A1678" s="37"/>
      <c r="B1678" s="38"/>
      <c r="C1678" s="39"/>
      <c r="D1678" s="20"/>
      <c r="E1678" s="40"/>
      <c r="F1678" s="40"/>
      <c r="G1678" s="41"/>
      <c r="H1678" s="40"/>
      <c r="I1678" s="40"/>
      <c r="J1678" s="40"/>
      <c r="L1678" s="139"/>
      <c r="M1678" s="43"/>
      <c r="N1678" s="43"/>
      <c r="O1678" s="5"/>
      <c r="P1678" s="43"/>
      <c r="Q1678" s="5"/>
      <c r="R1678" s="5"/>
      <c r="S1678" s="43"/>
      <c r="T1678" s="43"/>
      <c r="U1678" s="20"/>
      <c r="V1678" s="20"/>
      <c r="X1678" s="43"/>
      <c r="Y1678" s="20"/>
      <c r="AC1678" s="20"/>
    </row>
    <row r="1679" customFormat="false" ht="15.75" hidden="false" customHeight="true" outlineLevel="0" collapsed="false">
      <c r="A1679" s="37"/>
      <c r="B1679" s="38"/>
      <c r="C1679" s="39"/>
      <c r="D1679" s="20"/>
      <c r="E1679" s="40"/>
      <c r="F1679" s="40"/>
      <c r="G1679" s="41"/>
      <c r="H1679" s="40"/>
      <c r="I1679" s="40"/>
      <c r="J1679" s="40"/>
      <c r="L1679" s="139"/>
      <c r="M1679" s="43"/>
      <c r="N1679" s="43"/>
      <c r="O1679" s="5"/>
      <c r="P1679" s="43"/>
      <c r="Q1679" s="5"/>
      <c r="R1679" s="5"/>
      <c r="S1679" s="43"/>
      <c r="T1679" s="43"/>
      <c r="U1679" s="20"/>
      <c r="V1679" s="20"/>
      <c r="X1679" s="43"/>
      <c r="Y1679" s="20"/>
      <c r="AC1679" s="20"/>
    </row>
    <row r="1680" customFormat="false" ht="15.75" hidden="false" customHeight="true" outlineLevel="0" collapsed="false">
      <c r="A1680" s="37"/>
      <c r="B1680" s="38"/>
      <c r="C1680" s="39"/>
      <c r="D1680" s="20"/>
      <c r="E1680" s="40"/>
      <c r="F1680" s="40"/>
      <c r="G1680" s="41"/>
      <c r="H1680" s="40"/>
      <c r="I1680" s="40"/>
      <c r="J1680" s="40"/>
      <c r="L1680" s="139"/>
      <c r="M1680" s="43"/>
      <c r="N1680" s="43"/>
      <c r="O1680" s="5"/>
      <c r="P1680" s="43"/>
      <c r="Q1680" s="5"/>
      <c r="R1680" s="5"/>
      <c r="S1680" s="43"/>
      <c r="T1680" s="43"/>
      <c r="U1680" s="20"/>
      <c r="V1680" s="20"/>
      <c r="X1680" s="43"/>
      <c r="Y1680" s="20"/>
      <c r="AC1680" s="20"/>
    </row>
    <row r="1681" customFormat="false" ht="15.75" hidden="false" customHeight="true" outlineLevel="0" collapsed="false">
      <c r="A1681" s="37"/>
      <c r="B1681" s="38"/>
      <c r="C1681" s="39"/>
      <c r="D1681" s="20"/>
      <c r="E1681" s="40"/>
      <c r="F1681" s="40"/>
      <c r="G1681" s="41"/>
      <c r="H1681" s="40"/>
      <c r="I1681" s="40"/>
      <c r="J1681" s="40"/>
      <c r="L1681" s="139"/>
      <c r="M1681" s="43"/>
      <c r="N1681" s="43"/>
      <c r="O1681" s="5"/>
      <c r="P1681" s="43"/>
      <c r="Q1681" s="5"/>
      <c r="R1681" s="5"/>
      <c r="S1681" s="43"/>
      <c r="T1681" s="43"/>
      <c r="U1681" s="20"/>
      <c r="V1681" s="20"/>
      <c r="X1681" s="43"/>
      <c r="Y1681" s="20"/>
      <c r="AC1681" s="20"/>
    </row>
    <row r="1682" customFormat="false" ht="15.75" hidden="false" customHeight="true" outlineLevel="0" collapsed="false">
      <c r="A1682" s="37"/>
      <c r="B1682" s="38"/>
      <c r="C1682" s="39"/>
      <c r="D1682" s="20"/>
      <c r="E1682" s="40"/>
      <c r="F1682" s="40"/>
      <c r="G1682" s="41"/>
      <c r="H1682" s="40"/>
      <c r="I1682" s="40"/>
      <c r="J1682" s="40"/>
      <c r="L1682" s="139"/>
      <c r="M1682" s="43"/>
      <c r="N1682" s="43"/>
      <c r="O1682" s="5"/>
      <c r="P1682" s="43"/>
      <c r="Q1682" s="5"/>
      <c r="R1682" s="5"/>
      <c r="S1682" s="43"/>
      <c r="T1682" s="43"/>
      <c r="U1682" s="20"/>
      <c r="V1682" s="20"/>
      <c r="X1682" s="43"/>
      <c r="Y1682" s="20"/>
      <c r="AC1682" s="20"/>
    </row>
    <row r="1683" customFormat="false" ht="15.75" hidden="false" customHeight="true" outlineLevel="0" collapsed="false">
      <c r="A1683" s="37"/>
      <c r="B1683" s="38"/>
      <c r="C1683" s="39"/>
      <c r="D1683" s="20"/>
      <c r="E1683" s="40"/>
      <c r="F1683" s="40"/>
      <c r="G1683" s="41"/>
      <c r="H1683" s="40"/>
      <c r="I1683" s="40"/>
      <c r="J1683" s="40"/>
      <c r="L1683" s="139"/>
      <c r="M1683" s="43"/>
      <c r="N1683" s="43"/>
      <c r="O1683" s="5"/>
      <c r="P1683" s="43"/>
      <c r="Q1683" s="5"/>
      <c r="R1683" s="5"/>
      <c r="S1683" s="43"/>
      <c r="T1683" s="43"/>
      <c r="U1683" s="20"/>
      <c r="V1683" s="20"/>
      <c r="X1683" s="43"/>
      <c r="Y1683" s="20"/>
      <c r="AC1683" s="20"/>
    </row>
    <row r="1684" customFormat="false" ht="15.75" hidden="false" customHeight="true" outlineLevel="0" collapsed="false">
      <c r="A1684" s="37"/>
      <c r="B1684" s="38"/>
      <c r="C1684" s="39"/>
      <c r="D1684" s="20"/>
      <c r="E1684" s="40"/>
      <c r="F1684" s="40"/>
      <c r="G1684" s="41"/>
      <c r="H1684" s="40"/>
      <c r="I1684" s="40"/>
      <c r="J1684" s="40"/>
      <c r="L1684" s="139"/>
      <c r="M1684" s="43"/>
      <c r="N1684" s="43"/>
      <c r="O1684" s="5"/>
      <c r="P1684" s="43"/>
      <c r="Q1684" s="5"/>
      <c r="R1684" s="5"/>
      <c r="S1684" s="43"/>
      <c r="T1684" s="43"/>
      <c r="U1684" s="20"/>
      <c r="V1684" s="20"/>
      <c r="X1684" s="43"/>
      <c r="Y1684" s="20"/>
      <c r="AC1684" s="20"/>
    </row>
    <row r="1685" customFormat="false" ht="15.75" hidden="false" customHeight="true" outlineLevel="0" collapsed="false">
      <c r="A1685" s="37"/>
      <c r="B1685" s="38"/>
      <c r="C1685" s="39"/>
      <c r="D1685" s="20"/>
      <c r="E1685" s="40"/>
      <c r="F1685" s="40"/>
      <c r="G1685" s="41"/>
      <c r="H1685" s="40"/>
      <c r="I1685" s="40"/>
      <c r="J1685" s="40"/>
      <c r="L1685" s="139"/>
      <c r="M1685" s="43"/>
      <c r="N1685" s="43"/>
      <c r="O1685" s="5"/>
      <c r="P1685" s="43"/>
      <c r="Q1685" s="5"/>
      <c r="R1685" s="5"/>
      <c r="S1685" s="43"/>
      <c r="T1685" s="43"/>
      <c r="U1685" s="20"/>
      <c r="V1685" s="20"/>
      <c r="X1685" s="43"/>
      <c r="Y1685" s="20"/>
      <c r="AC1685" s="20"/>
    </row>
    <row r="1686" customFormat="false" ht="15.75" hidden="false" customHeight="true" outlineLevel="0" collapsed="false">
      <c r="A1686" s="37"/>
      <c r="B1686" s="38"/>
      <c r="C1686" s="39"/>
      <c r="D1686" s="20"/>
      <c r="E1686" s="40"/>
      <c r="F1686" s="40"/>
      <c r="G1686" s="41"/>
      <c r="H1686" s="40"/>
      <c r="I1686" s="40"/>
      <c r="J1686" s="40"/>
      <c r="L1686" s="139"/>
      <c r="M1686" s="43"/>
      <c r="N1686" s="43"/>
      <c r="O1686" s="5"/>
      <c r="P1686" s="43"/>
      <c r="Q1686" s="5"/>
      <c r="R1686" s="5"/>
      <c r="S1686" s="43"/>
      <c r="T1686" s="43"/>
      <c r="U1686" s="20"/>
      <c r="V1686" s="20"/>
      <c r="X1686" s="43"/>
      <c r="Y1686" s="20"/>
      <c r="AC1686" s="20"/>
    </row>
    <row r="1687" customFormat="false" ht="15.75" hidden="false" customHeight="true" outlineLevel="0" collapsed="false">
      <c r="A1687" s="37"/>
      <c r="B1687" s="38"/>
      <c r="C1687" s="39"/>
      <c r="D1687" s="20"/>
      <c r="E1687" s="40"/>
      <c r="F1687" s="40"/>
      <c r="G1687" s="41"/>
      <c r="H1687" s="40"/>
      <c r="I1687" s="40"/>
      <c r="J1687" s="40"/>
      <c r="L1687" s="139"/>
      <c r="M1687" s="43"/>
      <c r="N1687" s="43"/>
      <c r="O1687" s="5"/>
      <c r="P1687" s="43"/>
      <c r="Q1687" s="5"/>
      <c r="R1687" s="5"/>
      <c r="S1687" s="43"/>
      <c r="T1687" s="43"/>
      <c r="U1687" s="20"/>
      <c r="V1687" s="20"/>
      <c r="X1687" s="43"/>
      <c r="Y1687" s="20"/>
      <c r="AC1687" s="20"/>
    </row>
    <row r="1688" customFormat="false" ht="15.75" hidden="false" customHeight="true" outlineLevel="0" collapsed="false">
      <c r="A1688" s="37"/>
      <c r="B1688" s="38"/>
      <c r="C1688" s="39"/>
      <c r="D1688" s="20"/>
      <c r="E1688" s="40"/>
      <c r="F1688" s="40"/>
      <c r="G1688" s="41"/>
      <c r="H1688" s="40"/>
      <c r="I1688" s="40"/>
      <c r="J1688" s="40"/>
      <c r="L1688" s="139"/>
      <c r="M1688" s="43"/>
      <c r="N1688" s="43"/>
      <c r="O1688" s="5"/>
      <c r="P1688" s="43"/>
      <c r="Q1688" s="5"/>
      <c r="R1688" s="5"/>
      <c r="S1688" s="43"/>
      <c r="T1688" s="43"/>
      <c r="U1688" s="20"/>
      <c r="V1688" s="20"/>
      <c r="X1688" s="43"/>
      <c r="Y1688" s="20"/>
      <c r="AC1688" s="20"/>
    </row>
    <row r="1689" customFormat="false" ht="15.75" hidden="false" customHeight="true" outlineLevel="0" collapsed="false">
      <c r="A1689" s="37"/>
      <c r="B1689" s="38"/>
      <c r="C1689" s="39"/>
      <c r="D1689" s="20"/>
      <c r="E1689" s="40"/>
      <c r="F1689" s="40"/>
      <c r="G1689" s="41"/>
      <c r="H1689" s="40"/>
      <c r="I1689" s="40"/>
      <c r="J1689" s="40"/>
      <c r="L1689" s="139"/>
      <c r="M1689" s="43"/>
      <c r="N1689" s="43"/>
      <c r="O1689" s="5"/>
      <c r="P1689" s="43"/>
      <c r="Q1689" s="5"/>
      <c r="R1689" s="5"/>
      <c r="S1689" s="43"/>
      <c r="T1689" s="43"/>
      <c r="U1689" s="20"/>
      <c r="V1689" s="20"/>
      <c r="X1689" s="43"/>
      <c r="Y1689" s="20"/>
      <c r="AC1689" s="20"/>
    </row>
    <row r="1690" customFormat="false" ht="15.75" hidden="false" customHeight="true" outlineLevel="0" collapsed="false">
      <c r="A1690" s="37"/>
      <c r="B1690" s="38"/>
      <c r="C1690" s="39"/>
      <c r="D1690" s="20"/>
      <c r="E1690" s="40"/>
      <c r="F1690" s="40"/>
      <c r="G1690" s="41"/>
      <c r="H1690" s="40"/>
      <c r="I1690" s="40"/>
      <c r="J1690" s="40"/>
      <c r="L1690" s="139"/>
      <c r="M1690" s="43"/>
      <c r="N1690" s="43"/>
      <c r="O1690" s="5"/>
      <c r="P1690" s="43"/>
      <c r="Q1690" s="5"/>
      <c r="R1690" s="5"/>
      <c r="S1690" s="43"/>
      <c r="T1690" s="43"/>
      <c r="U1690" s="20"/>
      <c r="V1690" s="20"/>
      <c r="X1690" s="43"/>
      <c r="Y1690" s="20"/>
      <c r="AC1690" s="20"/>
    </row>
    <row r="1691" customFormat="false" ht="15.75" hidden="false" customHeight="true" outlineLevel="0" collapsed="false">
      <c r="A1691" s="37"/>
      <c r="B1691" s="38"/>
      <c r="C1691" s="39"/>
      <c r="D1691" s="20"/>
      <c r="E1691" s="40"/>
      <c r="F1691" s="40"/>
      <c r="G1691" s="41"/>
      <c r="H1691" s="40"/>
      <c r="I1691" s="40"/>
      <c r="J1691" s="40"/>
      <c r="L1691" s="139"/>
      <c r="M1691" s="43"/>
      <c r="N1691" s="43"/>
      <c r="O1691" s="5"/>
      <c r="P1691" s="43"/>
      <c r="Q1691" s="5"/>
      <c r="R1691" s="5"/>
      <c r="S1691" s="43"/>
      <c r="T1691" s="43"/>
      <c r="U1691" s="20"/>
      <c r="V1691" s="20"/>
      <c r="X1691" s="43"/>
      <c r="Y1691" s="20"/>
      <c r="AC1691" s="20"/>
    </row>
    <row r="1692" customFormat="false" ht="15.75" hidden="false" customHeight="true" outlineLevel="0" collapsed="false">
      <c r="A1692" s="37"/>
      <c r="B1692" s="38"/>
      <c r="C1692" s="39"/>
      <c r="D1692" s="20"/>
      <c r="E1692" s="40"/>
      <c r="F1692" s="40"/>
      <c r="G1692" s="41"/>
      <c r="H1692" s="40"/>
      <c r="I1692" s="40"/>
      <c r="J1692" s="40"/>
      <c r="L1692" s="139"/>
      <c r="M1692" s="43"/>
      <c r="N1692" s="43"/>
      <c r="O1692" s="5"/>
      <c r="P1692" s="43"/>
      <c r="Q1692" s="5"/>
      <c r="R1692" s="5"/>
      <c r="S1692" s="43"/>
      <c r="T1692" s="43"/>
      <c r="U1692" s="20"/>
      <c r="V1692" s="20"/>
      <c r="X1692" s="43"/>
      <c r="Y1692" s="20"/>
      <c r="AC1692" s="20"/>
    </row>
    <row r="1693" customFormat="false" ht="15.75" hidden="false" customHeight="true" outlineLevel="0" collapsed="false">
      <c r="A1693" s="37"/>
      <c r="B1693" s="38"/>
      <c r="C1693" s="39"/>
      <c r="D1693" s="20"/>
      <c r="E1693" s="40"/>
      <c r="F1693" s="40"/>
      <c r="G1693" s="41"/>
      <c r="H1693" s="40"/>
      <c r="I1693" s="40"/>
      <c r="J1693" s="40"/>
      <c r="L1693" s="139"/>
      <c r="M1693" s="43"/>
      <c r="N1693" s="43"/>
      <c r="O1693" s="5"/>
      <c r="P1693" s="43"/>
      <c r="Q1693" s="5"/>
      <c r="R1693" s="5"/>
      <c r="S1693" s="43"/>
      <c r="T1693" s="43"/>
      <c r="U1693" s="20"/>
      <c r="V1693" s="20"/>
      <c r="X1693" s="43"/>
      <c r="Y1693" s="20"/>
      <c r="AC1693" s="20"/>
    </row>
    <row r="1694" customFormat="false" ht="15.75" hidden="false" customHeight="true" outlineLevel="0" collapsed="false">
      <c r="A1694" s="37"/>
      <c r="B1694" s="38"/>
      <c r="C1694" s="39"/>
      <c r="D1694" s="20"/>
      <c r="E1694" s="40"/>
      <c r="F1694" s="40"/>
      <c r="G1694" s="41"/>
      <c r="H1694" s="40"/>
      <c r="I1694" s="40"/>
      <c r="J1694" s="40"/>
      <c r="L1694" s="139"/>
      <c r="M1694" s="43"/>
      <c r="N1694" s="43"/>
      <c r="O1694" s="5"/>
      <c r="P1694" s="43"/>
      <c r="Q1694" s="5"/>
      <c r="R1694" s="5"/>
      <c r="S1694" s="43"/>
      <c r="T1694" s="43"/>
      <c r="U1694" s="20"/>
      <c r="V1694" s="20"/>
      <c r="X1694" s="43"/>
      <c r="Y1694" s="20"/>
      <c r="AC1694" s="20"/>
    </row>
    <row r="1695" customFormat="false" ht="15.75" hidden="false" customHeight="true" outlineLevel="0" collapsed="false">
      <c r="A1695" s="37"/>
      <c r="B1695" s="38"/>
      <c r="C1695" s="39"/>
      <c r="D1695" s="20"/>
      <c r="E1695" s="40"/>
      <c r="F1695" s="40"/>
      <c r="G1695" s="41"/>
      <c r="H1695" s="40"/>
      <c r="I1695" s="40"/>
      <c r="J1695" s="40"/>
      <c r="L1695" s="139"/>
      <c r="M1695" s="43"/>
      <c r="N1695" s="43"/>
      <c r="O1695" s="5"/>
      <c r="P1695" s="43"/>
      <c r="Q1695" s="5"/>
      <c r="R1695" s="5"/>
      <c r="S1695" s="43"/>
      <c r="T1695" s="43"/>
      <c r="U1695" s="20"/>
      <c r="V1695" s="20"/>
      <c r="X1695" s="43"/>
      <c r="Y1695" s="20"/>
      <c r="AC1695" s="20"/>
    </row>
    <row r="1696" customFormat="false" ht="15.75" hidden="false" customHeight="true" outlineLevel="0" collapsed="false">
      <c r="A1696" s="37"/>
      <c r="B1696" s="38"/>
      <c r="C1696" s="39"/>
      <c r="D1696" s="20"/>
      <c r="E1696" s="40"/>
      <c r="F1696" s="40"/>
      <c r="G1696" s="41"/>
      <c r="H1696" s="40"/>
      <c r="I1696" s="40"/>
      <c r="J1696" s="40"/>
      <c r="L1696" s="139"/>
      <c r="M1696" s="43"/>
      <c r="N1696" s="43"/>
      <c r="O1696" s="5"/>
      <c r="P1696" s="43"/>
      <c r="Q1696" s="5"/>
      <c r="R1696" s="5"/>
      <c r="S1696" s="43"/>
      <c r="T1696" s="43"/>
      <c r="U1696" s="20"/>
      <c r="V1696" s="20"/>
      <c r="X1696" s="43"/>
      <c r="Y1696" s="20"/>
      <c r="AC1696" s="20"/>
    </row>
    <row r="1697" customFormat="false" ht="15.75" hidden="false" customHeight="true" outlineLevel="0" collapsed="false">
      <c r="A1697" s="37"/>
      <c r="B1697" s="38"/>
      <c r="C1697" s="39"/>
      <c r="D1697" s="20"/>
      <c r="E1697" s="40"/>
      <c r="F1697" s="40"/>
      <c r="G1697" s="41"/>
      <c r="H1697" s="40"/>
      <c r="I1697" s="40"/>
      <c r="J1697" s="40"/>
      <c r="L1697" s="139"/>
      <c r="M1697" s="43"/>
      <c r="N1697" s="43"/>
      <c r="O1697" s="5"/>
      <c r="P1697" s="43"/>
      <c r="Q1697" s="5"/>
      <c r="R1697" s="5"/>
      <c r="S1697" s="43"/>
      <c r="T1697" s="43"/>
      <c r="U1697" s="20"/>
      <c r="V1697" s="20"/>
      <c r="X1697" s="43"/>
      <c r="Y1697" s="20"/>
      <c r="AC1697" s="20"/>
    </row>
    <row r="1698" customFormat="false" ht="15.75" hidden="false" customHeight="true" outlineLevel="0" collapsed="false">
      <c r="A1698" s="37"/>
      <c r="B1698" s="38"/>
      <c r="C1698" s="39"/>
      <c r="D1698" s="20"/>
      <c r="E1698" s="40"/>
      <c r="F1698" s="40"/>
      <c r="G1698" s="41"/>
      <c r="H1698" s="40"/>
      <c r="I1698" s="40"/>
      <c r="J1698" s="40"/>
      <c r="L1698" s="139"/>
      <c r="M1698" s="43"/>
      <c r="N1698" s="43"/>
      <c r="O1698" s="5"/>
      <c r="P1698" s="43"/>
      <c r="Q1698" s="5"/>
      <c r="R1698" s="5"/>
      <c r="S1698" s="43"/>
      <c r="T1698" s="43"/>
      <c r="U1698" s="20"/>
      <c r="V1698" s="20"/>
      <c r="X1698" s="43"/>
      <c r="Y1698" s="20"/>
      <c r="AC1698" s="20"/>
    </row>
    <row r="1699" customFormat="false" ht="15.75" hidden="false" customHeight="true" outlineLevel="0" collapsed="false">
      <c r="A1699" s="37"/>
      <c r="B1699" s="38"/>
      <c r="C1699" s="39"/>
      <c r="D1699" s="20"/>
      <c r="E1699" s="40"/>
      <c r="F1699" s="40"/>
      <c r="G1699" s="41"/>
      <c r="H1699" s="40"/>
      <c r="I1699" s="40"/>
      <c r="J1699" s="40"/>
      <c r="L1699" s="139"/>
      <c r="M1699" s="43"/>
      <c r="N1699" s="43"/>
      <c r="O1699" s="5"/>
      <c r="P1699" s="43"/>
      <c r="Q1699" s="5"/>
      <c r="R1699" s="5"/>
      <c r="S1699" s="43"/>
      <c r="T1699" s="43"/>
      <c r="U1699" s="20"/>
      <c r="V1699" s="20"/>
      <c r="X1699" s="43"/>
      <c r="Y1699" s="20"/>
      <c r="AC1699" s="20"/>
    </row>
    <row r="1700" customFormat="false" ht="15.75" hidden="false" customHeight="true" outlineLevel="0" collapsed="false">
      <c r="A1700" s="37"/>
      <c r="B1700" s="38"/>
      <c r="C1700" s="39"/>
      <c r="D1700" s="20"/>
      <c r="E1700" s="40"/>
      <c r="F1700" s="40"/>
      <c r="G1700" s="41"/>
      <c r="H1700" s="40"/>
      <c r="I1700" s="40"/>
      <c r="J1700" s="40"/>
      <c r="L1700" s="139"/>
      <c r="M1700" s="43"/>
      <c r="N1700" s="43"/>
      <c r="O1700" s="5"/>
      <c r="P1700" s="43"/>
      <c r="Q1700" s="5"/>
      <c r="R1700" s="5"/>
      <c r="S1700" s="43"/>
      <c r="T1700" s="43"/>
      <c r="U1700" s="20"/>
      <c r="V1700" s="20"/>
      <c r="X1700" s="43"/>
      <c r="Y1700" s="20"/>
      <c r="AC1700" s="20"/>
    </row>
    <row r="1701" customFormat="false" ht="15.75" hidden="false" customHeight="true" outlineLevel="0" collapsed="false">
      <c r="A1701" s="37"/>
      <c r="B1701" s="38"/>
      <c r="C1701" s="39"/>
      <c r="D1701" s="20"/>
      <c r="E1701" s="40"/>
      <c r="F1701" s="40"/>
      <c r="G1701" s="41"/>
      <c r="H1701" s="40"/>
      <c r="I1701" s="40"/>
      <c r="J1701" s="40"/>
      <c r="L1701" s="139"/>
      <c r="M1701" s="43"/>
      <c r="N1701" s="43"/>
      <c r="O1701" s="5"/>
      <c r="P1701" s="43"/>
      <c r="Q1701" s="5"/>
      <c r="R1701" s="5"/>
      <c r="S1701" s="43"/>
      <c r="T1701" s="43"/>
      <c r="U1701" s="20"/>
      <c r="V1701" s="20"/>
      <c r="X1701" s="43"/>
      <c r="Y1701" s="20"/>
      <c r="AC1701" s="20"/>
    </row>
    <row r="1702" customFormat="false" ht="15.75" hidden="false" customHeight="true" outlineLevel="0" collapsed="false">
      <c r="A1702" s="37"/>
      <c r="B1702" s="38"/>
      <c r="C1702" s="39"/>
      <c r="D1702" s="20"/>
      <c r="E1702" s="40"/>
      <c r="F1702" s="40"/>
      <c r="G1702" s="41"/>
      <c r="H1702" s="40"/>
      <c r="I1702" s="40"/>
      <c r="J1702" s="40"/>
      <c r="L1702" s="139"/>
      <c r="M1702" s="43"/>
      <c r="N1702" s="43"/>
      <c r="O1702" s="5"/>
      <c r="P1702" s="43"/>
      <c r="Q1702" s="5"/>
      <c r="R1702" s="5"/>
      <c r="S1702" s="43"/>
      <c r="T1702" s="43"/>
      <c r="U1702" s="20"/>
      <c r="V1702" s="20"/>
      <c r="X1702" s="43"/>
      <c r="Y1702" s="20"/>
      <c r="AC1702" s="20"/>
    </row>
    <row r="1703" customFormat="false" ht="15.75" hidden="false" customHeight="true" outlineLevel="0" collapsed="false">
      <c r="A1703" s="37"/>
      <c r="B1703" s="38"/>
      <c r="C1703" s="39"/>
      <c r="D1703" s="20"/>
      <c r="E1703" s="40"/>
      <c r="F1703" s="40"/>
      <c r="G1703" s="41"/>
      <c r="H1703" s="40"/>
      <c r="I1703" s="40"/>
      <c r="J1703" s="40"/>
      <c r="L1703" s="139"/>
      <c r="M1703" s="43"/>
      <c r="N1703" s="43"/>
      <c r="O1703" s="5"/>
      <c r="P1703" s="43"/>
      <c r="Q1703" s="5"/>
      <c r="R1703" s="5"/>
      <c r="S1703" s="43"/>
      <c r="T1703" s="43"/>
      <c r="U1703" s="20"/>
      <c r="V1703" s="20"/>
      <c r="X1703" s="43"/>
      <c r="Y1703" s="20"/>
      <c r="AC1703" s="20"/>
    </row>
    <row r="1704" customFormat="false" ht="15.75" hidden="false" customHeight="true" outlineLevel="0" collapsed="false">
      <c r="A1704" s="37"/>
      <c r="B1704" s="38"/>
      <c r="C1704" s="39"/>
      <c r="D1704" s="20"/>
      <c r="E1704" s="40"/>
      <c r="F1704" s="40"/>
      <c r="G1704" s="41"/>
      <c r="H1704" s="40"/>
      <c r="I1704" s="40"/>
      <c r="J1704" s="40"/>
      <c r="L1704" s="139"/>
      <c r="M1704" s="43"/>
      <c r="N1704" s="43"/>
      <c r="O1704" s="5"/>
      <c r="P1704" s="43"/>
      <c r="Q1704" s="5"/>
      <c r="R1704" s="5"/>
      <c r="S1704" s="43"/>
      <c r="T1704" s="43"/>
      <c r="U1704" s="20"/>
      <c r="V1704" s="20"/>
      <c r="X1704" s="43"/>
      <c r="Y1704" s="20"/>
      <c r="AC1704" s="20"/>
    </row>
    <row r="1705" customFormat="false" ht="15.75" hidden="false" customHeight="true" outlineLevel="0" collapsed="false">
      <c r="A1705" s="37"/>
      <c r="B1705" s="38"/>
      <c r="C1705" s="39"/>
      <c r="D1705" s="20"/>
      <c r="E1705" s="40"/>
      <c r="F1705" s="40"/>
      <c r="G1705" s="41"/>
      <c r="H1705" s="40"/>
      <c r="I1705" s="40"/>
      <c r="J1705" s="40"/>
      <c r="L1705" s="139"/>
      <c r="M1705" s="43"/>
      <c r="N1705" s="43"/>
      <c r="O1705" s="5"/>
      <c r="P1705" s="43"/>
      <c r="Q1705" s="5"/>
      <c r="R1705" s="5"/>
      <c r="S1705" s="43"/>
      <c r="T1705" s="43"/>
      <c r="U1705" s="20"/>
      <c r="V1705" s="20"/>
      <c r="X1705" s="43"/>
      <c r="Y1705" s="20"/>
      <c r="AC1705" s="20"/>
    </row>
    <row r="1706" customFormat="false" ht="15.75" hidden="false" customHeight="true" outlineLevel="0" collapsed="false">
      <c r="A1706" s="37"/>
      <c r="B1706" s="38"/>
      <c r="C1706" s="39"/>
      <c r="D1706" s="20"/>
      <c r="E1706" s="40"/>
      <c r="F1706" s="40"/>
      <c r="G1706" s="41"/>
      <c r="H1706" s="40"/>
      <c r="I1706" s="40"/>
      <c r="J1706" s="40"/>
      <c r="L1706" s="139"/>
      <c r="M1706" s="43"/>
      <c r="N1706" s="43"/>
      <c r="O1706" s="5"/>
      <c r="P1706" s="43"/>
      <c r="Q1706" s="5"/>
      <c r="R1706" s="5"/>
      <c r="S1706" s="43"/>
      <c r="T1706" s="43"/>
      <c r="U1706" s="20"/>
      <c r="V1706" s="20"/>
      <c r="X1706" s="43"/>
      <c r="Y1706" s="20"/>
      <c r="AC1706" s="20"/>
    </row>
    <row r="1707" customFormat="false" ht="15.75" hidden="false" customHeight="true" outlineLevel="0" collapsed="false">
      <c r="A1707" s="37"/>
      <c r="B1707" s="38"/>
      <c r="C1707" s="39"/>
      <c r="D1707" s="20"/>
      <c r="E1707" s="40"/>
      <c r="F1707" s="40"/>
      <c r="G1707" s="41"/>
      <c r="H1707" s="40"/>
      <c r="I1707" s="40"/>
      <c r="J1707" s="40"/>
      <c r="L1707" s="139"/>
      <c r="M1707" s="43"/>
      <c r="N1707" s="43"/>
      <c r="O1707" s="5"/>
      <c r="P1707" s="43"/>
      <c r="Q1707" s="5"/>
      <c r="R1707" s="5"/>
      <c r="S1707" s="43"/>
      <c r="T1707" s="43"/>
      <c r="U1707" s="20"/>
      <c r="V1707" s="20"/>
      <c r="X1707" s="43"/>
      <c r="Y1707" s="20"/>
      <c r="AC1707" s="20"/>
    </row>
    <row r="1708" customFormat="false" ht="15.75" hidden="false" customHeight="true" outlineLevel="0" collapsed="false">
      <c r="A1708" s="37"/>
      <c r="B1708" s="38"/>
      <c r="C1708" s="39"/>
      <c r="D1708" s="20"/>
      <c r="E1708" s="40"/>
      <c r="F1708" s="40"/>
      <c r="G1708" s="41"/>
      <c r="H1708" s="40"/>
      <c r="I1708" s="40"/>
      <c r="J1708" s="40"/>
      <c r="L1708" s="139"/>
      <c r="M1708" s="43"/>
      <c r="N1708" s="43"/>
      <c r="O1708" s="5"/>
      <c r="P1708" s="43"/>
      <c r="Q1708" s="5"/>
      <c r="R1708" s="5"/>
      <c r="S1708" s="43"/>
      <c r="T1708" s="43"/>
      <c r="U1708" s="20"/>
      <c r="V1708" s="20"/>
      <c r="X1708" s="43"/>
      <c r="Y1708" s="20"/>
      <c r="AC1708" s="20"/>
    </row>
    <row r="1709" customFormat="false" ht="15.75" hidden="false" customHeight="true" outlineLevel="0" collapsed="false">
      <c r="A1709" s="37"/>
      <c r="B1709" s="38"/>
      <c r="C1709" s="39"/>
      <c r="D1709" s="20"/>
      <c r="E1709" s="40"/>
      <c r="F1709" s="40"/>
      <c r="G1709" s="41"/>
      <c r="H1709" s="40"/>
      <c r="I1709" s="40"/>
      <c r="J1709" s="40"/>
      <c r="L1709" s="139"/>
      <c r="M1709" s="43"/>
      <c r="N1709" s="43"/>
      <c r="O1709" s="5"/>
      <c r="P1709" s="43"/>
      <c r="Q1709" s="5"/>
      <c r="R1709" s="5"/>
      <c r="S1709" s="43"/>
      <c r="T1709" s="43"/>
      <c r="U1709" s="20"/>
      <c r="V1709" s="20"/>
      <c r="X1709" s="43"/>
      <c r="Y1709" s="20"/>
      <c r="AC1709" s="20"/>
    </row>
    <row r="1710" customFormat="false" ht="15.75" hidden="false" customHeight="true" outlineLevel="0" collapsed="false">
      <c r="A1710" s="37"/>
      <c r="B1710" s="38"/>
      <c r="C1710" s="39"/>
      <c r="D1710" s="20"/>
      <c r="E1710" s="40"/>
      <c r="F1710" s="40"/>
      <c r="G1710" s="41"/>
      <c r="H1710" s="40"/>
      <c r="I1710" s="40"/>
      <c r="J1710" s="40"/>
      <c r="L1710" s="139"/>
      <c r="M1710" s="43"/>
      <c r="N1710" s="43"/>
      <c r="O1710" s="5"/>
      <c r="P1710" s="43"/>
      <c r="Q1710" s="5"/>
      <c r="R1710" s="5"/>
      <c r="S1710" s="43"/>
      <c r="T1710" s="43"/>
      <c r="U1710" s="20"/>
      <c r="V1710" s="20"/>
      <c r="X1710" s="43"/>
      <c r="Y1710" s="20"/>
      <c r="AC1710" s="20"/>
    </row>
    <row r="1711" customFormat="false" ht="15.75" hidden="false" customHeight="true" outlineLevel="0" collapsed="false">
      <c r="A1711" s="37"/>
      <c r="B1711" s="38"/>
      <c r="C1711" s="39"/>
      <c r="D1711" s="20"/>
      <c r="E1711" s="40"/>
      <c r="F1711" s="40"/>
      <c r="G1711" s="41"/>
      <c r="H1711" s="40"/>
      <c r="I1711" s="40"/>
      <c r="J1711" s="40"/>
      <c r="L1711" s="139"/>
      <c r="M1711" s="43"/>
      <c r="N1711" s="43"/>
      <c r="O1711" s="5"/>
      <c r="P1711" s="43"/>
      <c r="Q1711" s="5"/>
      <c r="R1711" s="5"/>
      <c r="S1711" s="43"/>
      <c r="T1711" s="43"/>
      <c r="U1711" s="20"/>
      <c r="V1711" s="20"/>
      <c r="X1711" s="43"/>
      <c r="Y1711" s="20"/>
      <c r="AC1711" s="20"/>
    </row>
    <row r="1712" customFormat="false" ht="15.75" hidden="false" customHeight="true" outlineLevel="0" collapsed="false">
      <c r="A1712" s="37"/>
      <c r="B1712" s="38"/>
      <c r="C1712" s="39"/>
      <c r="D1712" s="20"/>
      <c r="E1712" s="40"/>
      <c r="F1712" s="40"/>
      <c r="G1712" s="41"/>
      <c r="H1712" s="40"/>
      <c r="I1712" s="40"/>
      <c r="J1712" s="40"/>
      <c r="L1712" s="139"/>
      <c r="M1712" s="43"/>
      <c r="N1712" s="43"/>
      <c r="O1712" s="5"/>
      <c r="P1712" s="43"/>
      <c r="Q1712" s="5"/>
      <c r="R1712" s="5"/>
      <c r="S1712" s="43"/>
      <c r="T1712" s="43"/>
      <c r="U1712" s="20"/>
      <c r="V1712" s="20"/>
      <c r="X1712" s="43"/>
      <c r="Y1712" s="20"/>
      <c r="AC1712" s="20"/>
    </row>
    <row r="1713" customFormat="false" ht="15.75" hidden="false" customHeight="true" outlineLevel="0" collapsed="false">
      <c r="A1713" s="37"/>
      <c r="B1713" s="38"/>
      <c r="C1713" s="39"/>
      <c r="D1713" s="20"/>
      <c r="E1713" s="40"/>
      <c r="F1713" s="40"/>
      <c r="G1713" s="41"/>
      <c r="H1713" s="40"/>
      <c r="I1713" s="40"/>
      <c r="J1713" s="40"/>
      <c r="L1713" s="139"/>
      <c r="M1713" s="43"/>
      <c r="N1713" s="43"/>
      <c r="O1713" s="5"/>
      <c r="P1713" s="43"/>
      <c r="Q1713" s="5"/>
      <c r="R1713" s="5"/>
      <c r="S1713" s="43"/>
      <c r="T1713" s="43"/>
      <c r="U1713" s="20"/>
      <c r="V1713" s="20"/>
      <c r="X1713" s="43"/>
      <c r="Y1713" s="20"/>
      <c r="AC1713" s="20"/>
    </row>
    <row r="1714" customFormat="false" ht="15.75" hidden="false" customHeight="true" outlineLevel="0" collapsed="false">
      <c r="A1714" s="37"/>
      <c r="B1714" s="38"/>
      <c r="C1714" s="39"/>
      <c r="D1714" s="20"/>
      <c r="E1714" s="40"/>
      <c r="F1714" s="40"/>
      <c r="G1714" s="41"/>
      <c r="H1714" s="40"/>
      <c r="I1714" s="40"/>
      <c r="J1714" s="40"/>
      <c r="L1714" s="139"/>
      <c r="M1714" s="43"/>
      <c r="N1714" s="43"/>
      <c r="O1714" s="5"/>
      <c r="P1714" s="43"/>
      <c r="Q1714" s="5"/>
      <c r="R1714" s="5"/>
      <c r="S1714" s="43"/>
      <c r="T1714" s="43"/>
      <c r="U1714" s="20"/>
      <c r="V1714" s="20"/>
      <c r="X1714" s="43"/>
      <c r="Y1714" s="20"/>
      <c r="AC1714" s="20"/>
    </row>
    <row r="1715" customFormat="false" ht="15.75" hidden="false" customHeight="true" outlineLevel="0" collapsed="false">
      <c r="A1715" s="37"/>
      <c r="B1715" s="38"/>
      <c r="C1715" s="39"/>
      <c r="D1715" s="20"/>
      <c r="E1715" s="40"/>
      <c r="F1715" s="40"/>
      <c r="G1715" s="41"/>
      <c r="H1715" s="40"/>
      <c r="I1715" s="40"/>
      <c r="J1715" s="40"/>
      <c r="L1715" s="139"/>
      <c r="M1715" s="43"/>
      <c r="N1715" s="43"/>
      <c r="O1715" s="5"/>
      <c r="P1715" s="43"/>
      <c r="Q1715" s="5"/>
      <c r="R1715" s="5"/>
      <c r="S1715" s="43"/>
      <c r="T1715" s="43"/>
      <c r="U1715" s="20"/>
      <c r="V1715" s="20"/>
      <c r="X1715" s="43"/>
      <c r="Y1715" s="20"/>
      <c r="AC1715" s="20"/>
    </row>
    <row r="1716" customFormat="false" ht="15.75" hidden="false" customHeight="true" outlineLevel="0" collapsed="false">
      <c r="A1716" s="37"/>
      <c r="B1716" s="38"/>
      <c r="C1716" s="39"/>
      <c r="D1716" s="20"/>
      <c r="E1716" s="40"/>
      <c r="F1716" s="40"/>
      <c r="G1716" s="41"/>
      <c r="H1716" s="40"/>
      <c r="I1716" s="40"/>
      <c r="J1716" s="40"/>
      <c r="L1716" s="139"/>
      <c r="M1716" s="43"/>
      <c r="N1716" s="43"/>
      <c r="O1716" s="5"/>
      <c r="P1716" s="43"/>
      <c r="Q1716" s="5"/>
      <c r="R1716" s="5"/>
      <c r="S1716" s="43"/>
      <c r="T1716" s="43"/>
      <c r="U1716" s="20"/>
      <c r="V1716" s="20"/>
      <c r="X1716" s="43"/>
      <c r="Y1716" s="20"/>
      <c r="AC1716" s="20"/>
    </row>
    <row r="1717" customFormat="false" ht="15.75" hidden="false" customHeight="true" outlineLevel="0" collapsed="false">
      <c r="A1717" s="37"/>
      <c r="B1717" s="38"/>
      <c r="C1717" s="39"/>
      <c r="D1717" s="20"/>
      <c r="E1717" s="40"/>
      <c r="F1717" s="40"/>
      <c r="G1717" s="41"/>
      <c r="H1717" s="40"/>
      <c r="I1717" s="40"/>
      <c r="J1717" s="40"/>
      <c r="L1717" s="139"/>
      <c r="M1717" s="43"/>
      <c r="N1717" s="43"/>
      <c r="O1717" s="5"/>
      <c r="P1717" s="43"/>
      <c r="Q1717" s="5"/>
      <c r="R1717" s="5"/>
      <c r="S1717" s="43"/>
      <c r="T1717" s="43"/>
      <c r="U1717" s="20"/>
      <c r="V1717" s="20"/>
      <c r="X1717" s="43"/>
      <c r="Y1717" s="20"/>
      <c r="AC1717" s="20"/>
    </row>
    <row r="1718" customFormat="false" ht="15.75" hidden="false" customHeight="true" outlineLevel="0" collapsed="false">
      <c r="A1718" s="37"/>
      <c r="B1718" s="38"/>
      <c r="C1718" s="39"/>
      <c r="D1718" s="20"/>
      <c r="E1718" s="40"/>
      <c r="F1718" s="40"/>
      <c r="G1718" s="41"/>
      <c r="H1718" s="40"/>
      <c r="I1718" s="40"/>
      <c r="J1718" s="40"/>
      <c r="L1718" s="139"/>
      <c r="M1718" s="43"/>
      <c r="N1718" s="43"/>
      <c r="O1718" s="5"/>
      <c r="P1718" s="43"/>
      <c r="Q1718" s="5"/>
      <c r="R1718" s="5"/>
      <c r="S1718" s="43"/>
      <c r="T1718" s="43"/>
      <c r="U1718" s="20"/>
      <c r="V1718" s="20"/>
      <c r="X1718" s="43"/>
      <c r="Y1718" s="20"/>
      <c r="AC1718" s="20"/>
    </row>
    <row r="1719" customFormat="false" ht="15.75" hidden="false" customHeight="true" outlineLevel="0" collapsed="false">
      <c r="A1719" s="37"/>
      <c r="B1719" s="38"/>
      <c r="C1719" s="39"/>
      <c r="D1719" s="20"/>
      <c r="E1719" s="40"/>
      <c r="F1719" s="40"/>
      <c r="G1719" s="41"/>
      <c r="H1719" s="40"/>
      <c r="I1719" s="40"/>
      <c r="J1719" s="40"/>
      <c r="L1719" s="139"/>
      <c r="M1719" s="43"/>
      <c r="N1719" s="43"/>
      <c r="O1719" s="5"/>
      <c r="P1719" s="43"/>
      <c r="Q1719" s="5"/>
      <c r="R1719" s="5"/>
      <c r="S1719" s="43"/>
      <c r="T1719" s="43"/>
      <c r="U1719" s="20"/>
      <c r="V1719" s="20"/>
      <c r="X1719" s="43"/>
      <c r="Y1719" s="20"/>
      <c r="AC1719" s="20"/>
    </row>
    <row r="1720" customFormat="false" ht="15.75" hidden="false" customHeight="true" outlineLevel="0" collapsed="false">
      <c r="A1720" s="37"/>
      <c r="B1720" s="38"/>
      <c r="C1720" s="39"/>
      <c r="D1720" s="20"/>
      <c r="E1720" s="40"/>
      <c r="F1720" s="40"/>
      <c r="G1720" s="41"/>
      <c r="H1720" s="40"/>
      <c r="I1720" s="40"/>
      <c r="J1720" s="40"/>
      <c r="L1720" s="139"/>
      <c r="M1720" s="43"/>
      <c r="N1720" s="43"/>
      <c r="O1720" s="5"/>
      <c r="P1720" s="43"/>
      <c r="Q1720" s="5"/>
      <c r="R1720" s="5"/>
      <c r="S1720" s="43"/>
      <c r="T1720" s="43"/>
      <c r="U1720" s="20"/>
      <c r="V1720" s="20"/>
      <c r="X1720" s="43"/>
      <c r="Y1720" s="20"/>
      <c r="AC1720" s="20"/>
    </row>
    <row r="1721" customFormat="false" ht="15.75" hidden="false" customHeight="true" outlineLevel="0" collapsed="false">
      <c r="A1721" s="37"/>
      <c r="B1721" s="38"/>
      <c r="C1721" s="39"/>
      <c r="D1721" s="20"/>
      <c r="E1721" s="40"/>
      <c r="F1721" s="40"/>
      <c r="G1721" s="41"/>
      <c r="H1721" s="40"/>
      <c r="I1721" s="40"/>
      <c r="J1721" s="40"/>
      <c r="L1721" s="139"/>
      <c r="M1721" s="43"/>
      <c r="N1721" s="43"/>
      <c r="O1721" s="5"/>
      <c r="P1721" s="43"/>
      <c r="Q1721" s="5"/>
      <c r="R1721" s="5"/>
      <c r="S1721" s="43"/>
      <c r="T1721" s="43"/>
      <c r="U1721" s="20"/>
      <c r="V1721" s="20"/>
      <c r="X1721" s="43"/>
      <c r="Y1721" s="20"/>
      <c r="AC1721" s="20"/>
    </row>
    <row r="1722" customFormat="false" ht="15.75" hidden="false" customHeight="true" outlineLevel="0" collapsed="false">
      <c r="A1722" s="37"/>
      <c r="B1722" s="38"/>
      <c r="C1722" s="39"/>
      <c r="D1722" s="20"/>
      <c r="E1722" s="40"/>
      <c r="F1722" s="40"/>
      <c r="G1722" s="41"/>
      <c r="H1722" s="40"/>
      <c r="I1722" s="40"/>
      <c r="J1722" s="40"/>
      <c r="L1722" s="139"/>
      <c r="M1722" s="43"/>
      <c r="N1722" s="43"/>
      <c r="O1722" s="5"/>
      <c r="P1722" s="43"/>
      <c r="Q1722" s="5"/>
      <c r="R1722" s="5"/>
      <c r="S1722" s="43"/>
      <c r="T1722" s="43"/>
      <c r="U1722" s="20"/>
      <c r="V1722" s="20"/>
      <c r="X1722" s="43"/>
      <c r="Y1722" s="20"/>
      <c r="AC1722" s="20"/>
    </row>
    <row r="1723" customFormat="false" ht="15.75" hidden="false" customHeight="true" outlineLevel="0" collapsed="false">
      <c r="A1723" s="37"/>
      <c r="B1723" s="38"/>
      <c r="C1723" s="39"/>
      <c r="D1723" s="20"/>
      <c r="E1723" s="40"/>
      <c r="F1723" s="40"/>
      <c r="G1723" s="41"/>
      <c r="H1723" s="40"/>
      <c r="I1723" s="40"/>
      <c r="J1723" s="40"/>
      <c r="L1723" s="139"/>
      <c r="M1723" s="43"/>
      <c r="N1723" s="43"/>
      <c r="O1723" s="5"/>
      <c r="P1723" s="43"/>
      <c r="Q1723" s="5"/>
      <c r="R1723" s="5"/>
      <c r="S1723" s="43"/>
      <c r="T1723" s="43"/>
      <c r="U1723" s="20"/>
      <c r="V1723" s="20"/>
      <c r="X1723" s="43"/>
      <c r="Y1723" s="20"/>
      <c r="AC1723" s="20"/>
    </row>
    <row r="1724" customFormat="false" ht="15.75" hidden="false" customHeight="true" outlineLevel="0" collapsed="false">
      <c r="A1724" s="37"/>
      <c r="B1724" s="38"/>
      <c r="C1724" s="39"/>
      <c r="D1724" s="20"/>
      <c r="E1724" s="40"/>
      <c r="F1724" s="40"/>
      <c r="G1724" s="41"/>
      <c r="H1724" s="40"/>
      <c r="I1724" s="40"/>
      <c r="J1724" s="40"/>
      <c r="L1724" s="139"/>
      <c r="M1724" s="43"/>
      <c r="N1724" s="43"/>
      <c r="O1724" s="5"/>
      <c r="P1724" s="43"/>
      <c r="Q1724" s="5"/>
      <c r="R1724" s="5"/>
      <c r="S1724" s="43"/>
      <c r="T1724" s="43"/>
      <c r="U1724" s="20"/>
      <c r="V1724" s="20"/>
      <c r="X1724" s="43"/>
      <c r="Y1724" s="20"/>
      <c r="AC1724" s="20"/>
    </row>
    <row r="1725" customFormat="false" ht="15.75" hidden="false" customHeight="true" outlineLevel="0" collapsed="false">
      <c r="A1725" s="37"/>
      <c r="B1725" s="38"/>
      <c r="C1725" s="39"/>
      <c r="D1725" s="20"/>
      <c r="E1725" s="40"/>
      <c r="F1725" s="40"/>
      <c r="G1725" s="41"/>
      <c r="H1725" s="40"/>
      <c r="I1725" s="40"/>
      <c r="J1725" s="40"/>
      <c r="L1725" s="139"/>
      <c r="M1725" s="43"/>
      <c r="N1725" s="43"/>
      <c r="O1725" s="5"/>
      <c r="P1725" s="43"/>
      <c r="Q1725" s="5"/>
      <c r="R1725" s="5"/>
      <c r="S1725" s="43"/>
      <c r="T1725" s="43"/>
      <c r="U1725" s="20"/>
      <c r="V1725" s="20"/>
      <c r="X1725" s="43"/>
      <c r="Y1725" s="20"/>
      <c r="AC1725" s="20"/>
    </row>
    <row r="1726" customFormat="false" ht="15.75" hidden="false" customHeight="true" outlineLevel="0" collapsed="false">
      <c r="A1726" s="37"/>
      <c r="B1726" s="38"/>
      <c r="C1726" s="39"/>
      <c r="D1726" s="20"/>
      <c r="E1726" s="40"/>
      <c r="F1726" s="40"/>
      <c r="G1726" s="41"/>
      <c r="H1726" s="40"/>
      <c r="I1726" s="40"/>
      <c r="J1726" s="40"/>
      <c r="L1726" s="139"/>
      <c r="M1726" s="43"/>
      <c r="N1726" s="43"/>
      <c r="O1726" s="5"/>
      <c r="P1726" s="43"/>
      <c r="Q1726" s="5"/>
      <c r="R1726" s="5"/>
      <c r="S1726" s="43"/>
      <c r="T1726" s="43"/>
      <c r="U1726" s="20"/>
      <c r="V1726" s="20"/>
      <c r="X1726" s="43"/>
      <c r="Y1726" s="20"/>
      <c r="AC1726" s="20"/>
    </row>
    <row r="1727" customFormat="false" ht="15.75" hidden="false" customHeight="true" outlineLevel="0" collapsed="false">
      <c r="A1727" s="37"/>
      <c r="B1727" s="38"/>
      <c r="C1727" s="39"/>
      <c r="D1727" s="20"/>
      <c r="E1727" s="40"/>
      <c r="F1727" s="40"/>
      <c r="G1727" s="41"/>
      <c r="H1727" s="40"/>
      <c r="I1727" s="40"/>
      <c r="J1727" s="40"/>
      <c r="L1727" s="139"/>
      <c r="M1727" s="43"/>
      <c r="N1727" s="43"/>
      <c r="O1727" s="5"/>
      <c r="P1727" s="43"/>
      <c r="Q1727" s="5"/>
      <c r="R1727" s="5"/>
      <c r="S1727" s="43"/>
      <c r="T1727" s="43"/>
      <c r="U1727" s="20"/>
      <c r="V1727" s="20"/>
      <c r="X1727" s="43"/>
      <c r="Y1727" s="20"/>
      <c r="AC1727" s="20"/>
    </row>
    <row r="1728" customFormat="false" ht="15.75" hidden="false" customHeight="true" outlineLevel="0" collapsed="false">
      <c r="A1728" s="37"/>
      <c r="B1728" s="38"/>
      <c r="C1728" s="39"/>
      <c r="D1728" s="20"/>
      <c r="E1728" s="40"/>
      <c r="F1728" s="40"/>
      <c r="G1728" s="41"/>
      <c r="H1728" s="40"/>
      <c r="I1728" s="40"/>
      <c r="J1728" s="40"/>
      <c r="L1728" s="139"/>
      <c r="M1728" s="43"/>
      <c r="N1728" s="43"/>
      <c r="O1728" s="5"/>
      <c r="P1728" s="43"/>
      <c r="Q1728" s="5"/>
      <c r="R1728" s="5"/>
      <c r="S1728" s="43"/>
      <c r="T1728" s="43"/>
      <c r="U1728" s="20"/>
      <c r="V1728" s="20"/>
      <c r="X1728" s="43"/>
      <c r="Y1728" s="20"/>
      <c r="AC1728" s="20"/>
    </row>
    <row r="1729" customFormat="false" ht="15.75" hidden="false" customHeight="true" outlineLevel="0" collapsed="false">
      <c r="A1729" s="37"/>
      <c r="B1729" s="38"/>
      <c r="C1729" s="39"/>
      <c r="D1729" s="20"/>
      <c r="E1729" s="40"/>
      <c r="F1729" s="40"/>
      <c r="G1729" s="41"/>
      <c r="H1729" s="40"/>
      <c r="I1729" s="40"/>
      <c r="J1729" s="40"/>
      <c r="L1729" s="139"/>
      <c r="M1729" s="43"/>
      <c r="N1729" s="43"/>
      <c r="O1729" s="5"/>
      <c r="P1729" s="43"/>
      <c r="Q1729" s="5"/>
      <c r="R1729" s="5"/>
      <c r="S1729" s="43"/>
      <c r="T1729" s="43"/>
      <c r="U1729" s="20"/>
      <c r="V1729" s="20"/>
      <c r="X1729" s="43"/>
      <c r="Y1729" s="20"/>
      <c r="AC1729" s="20"/>
    </row>
    <row r="1730" customFormat="false" ht="15.75" hidden="false" customHeight="true" outlineLevel="0" collapsed="false">
      <c r="A1730" s="37"/>
      <c r="B1730" s="38"/>
      <c r="C1730" s="39"/>
      <c r="D1730" s="20"/>
      <c r="E1730" s="40"/>
      <c r="F1730" s="40"/>
      <c r="G1730" s="41"/>
      <c r="H1730" s="40"/>
      <c r="I1730" s="40"/>
      <c r="J1730" s="40"/>
      <c r="L1730" s="139"/>
      <c r="M1730" s="43"/>
      <c r="N1730" s="43"/>
      <c r="O1730" s="5"/>
      <c r="P1730" s="43"/>
      <c r="Q1730" s="5"/>
      <c r="R1730" s="5"/>
      <c r="S1730" s="43"/>
      <c r="T1730" s="43"/>
      <c r="U1730" s="20"/>
      <c r="V1730" s="20"/>
      <c r="X1730" s="43"/>
      <c r="Y1730" s="20"/>
      <c r="AC1730" s="20"/>
    </row>
    <row r="1731" customFormat="false" ht="15.75" hidden="false" customHeight="true" outlineLevel="0" collapsed="false">
      <c r="A1731" s="37"/>
      <c r="B1731" s="38"/>
      <c r="C1731" s="39"/>
      <c r="D1731" s="20"/>
      <c r="E1731" s="40"/>
      <c r="F1731" s="40"/>
      <c r="G1731" s="41"/>
      <c r="H1731" s="40"/>
      <c r="I1731" s="40"/>
      <c r="J1731" s="40"/>
      <c r="L1731" s="139"/>
      <c r="M1731" s="43"/>
      <c r="N1731" s="43"/>
      <c r="O1731" s="5"/>
      <c r="P1731" s="43"/>
      <c r="Q1731" s="5"/>
      <c r="R1731" s="5"/>
      <c r="S1731" s="43"/>
      <c r="T1731" s="43"/>
      <c r="U1731" s="20"/>
      <c r="V1731" s="20"/>
      <c r="X1731" s="43"/>
      <c r="Y1731" s="20"/>
      <c r="AC1731" s="20"/>
    </row>
    <row r="1732" customFormat="false" ht="15.75" hidden="false" customHeight="true" outlineLevel="0" collapsed="false">
      <c r="A1732" s="37"/>
      <c r="B1732" s="38"/>
      <c r="C1732" s="39"/>
      <c r="D1732" s="20"/>
      <c r="E1732" s="40"/>
      <c r="F1732" s="40"/>
      <c r="G1732" s="41"/>
      <c r="H1732" s="40"/>
      <c r="I1732" s="40"/>
      <c r="J1732" s="40"/>
      <c r="L1732" s="139"/>
      <c r="M1732" s="43"/>
      <c r="N1732" s="43"/>
      <c r="O1732" s="5"/>
      <c r="P1732" s="43"/>
      <c r="Q1732" s="5"/>
      <c r="R1732" s="5"/>
      <c r="S1732" s="43"/>
      <c r="T1732" s="43"/>
      <c r="U1732" s="20"/>
      <c r="V1732" s="20"/>
      <c r="X1732" s="43"/>
      <c r="Y1732" s="20"/>
      <c r="AC1732" s="20"/>
    </row>
    <row r="1733" customFormat="false" ht="15.75" hidden="false" customHeight="true" outlineLevel="0" collapsed="false">
      <c r="A1733" s="37"/>
      <c r="B1733" s="38"/>
      <c r="C1733" s="39"/>
      <c r="D1733" s="20"/>
      <c r="E1733" s="40"/>
      <c r="F1733" s="40"/>
      <c r="G1733" s="41"/>
      <c r="H1733" s="40"/>
      <c r="I1733" s="40"/>
      <c r="J1733" s="40"/>
      <c r="L1733" s="139"/>
      <c r="M1733" s="43"/>
      <c r="N1733" s="43"/>
      <c r="O1733" s="5"/>
      <c r="P1733" s="43"/>
      <c r="Q1733" s="5"/>
      <c r="R1733" s="5"/>
      <c r="S1733" s="43"/>
      <c r="T1733" s="43"/>
      <c r="U1733" s="20"/>
      <c r="V1733" s="20"/>
      <c r="X1733" s="43"/>
      <c r="Y1733" s="20"/>
      <c r="AC1733" s="20"/>
    </row>
    <row r="1734" customFormat="false" ht="15.75" hidden="false" customHeight="true" outlineLevel="0" collapsed="false">
      <c r="A1734" s="37"/>
      <c r="B1734" s="38"/>
      <c r="C1734" s="39"/>
      <c r="D1734" s="20"/>
      <c r="E1734" s="40"/>
      <c r="F1734" s="40"/>
      <c r="G1734" s="41"/>
      <c r="H1734" s="40"/>
      <c r="I1734" s="40"/>
      <c r="J1734" s="40"/>
      <c r="L1734" s="139"/>
      <c r="M1734" s="43"/>
      <c r="N1734" s="43"/>
      <c r="O1734" s="5"/>
      <c r="P1734" s="43"/>
      <c r="Q1734" s="5"/>
      <c r="R1734" s="5"/>
      <c r="S1734" s="43"/>
      <c r="T1734" s="43"/>
      <c r="U1734" s="20"/>
      <c r="V1734" s="20"/>
      <c r="X1734" s="43"/>
      <c r="Y1734" s="20"/>
      <c r="AC1734" s="20"/>
    </row>
    <row r="1735" customFormat="false" ht="15.75" hidden="false" customHeight="true" outlineLevel="0" collapsed="false">
      <c r="A1735" s="37"/>
      <c r="B1735" s="38"/>
      <c r="C1735" s="39"/>
      <c r="D1735" s="20"/>
      <c r="E1735" s="40"/>
      <c r="F1735" s="40"/>
      <c r="G1735" s="41"/>
      <c r="H1735" s="40"/>
      <c r="I1735" s="40"/>
      <c r="J1735" s="40"/>
      <c r="L1735" s="139"/>
      <c r="M1735" s="43"/>
      <c r="N1735" s="43"/>
      <c r="O1735" s="5"/>
      <c r="P1735" s="43"/>
      <c r="Q1735" s="5"/>
      <c r="R1735" s="5"/>
      <c r="S1735" s="43"/>
      <c r="T1735" s="43"/>
      <c r="U1735" s="20"/>
      <c r="V1735" s="20"/>
      <c r="X1735" s="43"/>
      <c r="Y1735" s="20"/>
      <c r="AC1735" s="20"/>
    </row>
    <row r="1736" customFormat="false" ht="15.75" hidden="false" customHeight="true" outlineLevel="0" collapsed="false">
      <c r="A1736" s="37"/>
      <c r="B1736" s="38"/>
      <c r="C1736" s="39"/>
      <c r="D1736" s="20"/>
      <c r="E1736" s="40"/>
      <c r="F1736" s="40"/>
      <c r="G1736" s="41"/>
      <c r="H1736" s="40"/>
      <c r="I1736" s="40"/>
      <c r="J1736" s="40"/>
      <c r="L1736" s="139"/>
      <c r="M1736" s="43"/>
      <c r="N1736" s="43"/>
      <c r="O1736" s="5"/>
      <c r="P1736" s="43"/>
      <c r="Q1736" s="5"/>
      <c r="R1736" s="5"/>
      <c r="S1736" s="43"/>
      <c r="T1736" s="43"/>
      <c r="U1736" s="20"/>
      <c r="V1736" s="20"/>
      <c r="X1736" s="43"/>
      <c r="Y1736" s="20"/>
      <c r="AC1736" s="20"/>
    </row>
    <row r="1737" customFormat="false" ht="15.75" hidden="false" customHeight="true" outlineLevel="0" collapsed="false">
      <c r="A1737" s="37"/>
      <c r="B1737" s="38"/>
      <c r="C1737" s="39"/>
      <c r="D1737" s="20"/>
      <c r="E1737" s="40"/>
      <c r="F1737" s="40"/>
      <c r="G1737" s="41"/>
      <c r="H1737" s="40"/>
      <c r="I1737" s="40"/>
      <c r="J1737" s="40"/>
      <c r="L1737" s="139"/>
      <c r="M1737" s="43"/>
      <c r="N1737" s="43"/>
      <c r="O1737" s="5"/>
      <c r="P1737" s="43"/>
      <c r="Q1737" s="5"/>
      <c r="R1737" s="5"/>
      <c r="S1737" s="43"/>
      <c r="T1737" s="43"/>
      <c r="U1737" s="20"/>
      <c r="V1737" s="20"/>
      <c r="X1737" s="43"/>
      <c r="Y1737" s="20"/>
      <c r="AC1737" s="20"/>
    </row>
    <row r="1738" customFormat="false" ht="15.75" hidden="false" customHeight="true" outlineLevel="0" collapsed="false">
      <c r="A1738" s="37"/>
      <c r="B1738" s="38"/>
      <c r="C1738" s="39"/>
      <c r="D1738" s="20"/>
      <c r="E1738" s="40"/>
      <c r="F1738" s="40"/>
      <c r="G1738" s="41"/>
      <c r="H1738" s="40"/>
      <c r="I1738" s="40"/>
      <c r="J1738" s="40"/>
      <c r="L1738" s="139"/>
      <c r="M1738" s="43"/>
      <c r="N1738" s="43"/>
      <c r="O1738" s="5"/>
      <c r="P1738" s="43"/>
      <c r="Q1738" s="5"/>
      <c r="R1738" s="5"/>
      <c r="S1738" s="43"/>
      <c r="T1738" s="43"/>
      <c r="U1738" s="20"/>
      <c r="V1738" s="20"/>
      <c r="X1738" s="43"/>
      <c r="Y1738" s="20"/>
      <c r="AC1738" s="20"/>
    </row>
    <row r="1739" customFormat="false" ht="15.75" hidden="false" customHeight="true" outlineLevel="0" collapsed="false">
      <c r="A1739" s="37"/>
      <c r="B1739" s="38"/>
      <c r="C1739" s="39"/>
      <c r="D1739" s="20"/>
      <c r="E1739" s="40"/>
      <c r="F1739" s="40"/>
      <c r="G1739" s="41"/>
      <c r="H1739" s="40"/>
      <c r="I1739" s="40"/>
      <c r="J1739" s="40"/>
      <c r="L1739" s="139"/>
      <c r="M1739" s="43"/>
      <c r="N1739" s="43"/>
      <c r="O1739" s="5"/>
      <c r="P1739" s="43"/>
      <c r="Q1739" s="5"/>
      <c r="R1739" s="5"/>
      <c r="S1739" s="43"/>
      <c r="T1739" s="43"/>
      <c r="U1739" s="20"/>
      <c r="V1739" s="20"/>
      <c r="X1739" s="43"/>
      <c r="Y1739" s="20"/>
      <c r="AC1739" s="20"/>
    </row>
    <row r="1740" customFormat="false" ht="15.75" hidden="false" customHeight="true" outlineLevel="0" collapsed="false">
      <c r="A1740" s="37"/>
      <c r="B1740" s="38"/>
      <c r="C1740" s="39"/>
      <c r="D1740" s="20"/>
      <c r="E1740" s="40"/>
      <c r="F1740" s="40"/>
      <c r="G1740" s="41"/>
      <c r="H1740" s="40"/>
      <c r="I1740" s="40"/>
      <c r="J1740" s="40"/>
      <c r="L1740" s="139"/>
      <c r="M1740" s="43"/>
      <c r="N1740" s="43"/>
      <c r="O1740" s="5"/>
      <c r="P1740" s="43"/>
      <c r="Q1740" s="5"/>
      <c r="R1740" s="5"/>
      <c r="S1740" s="43"/>
      <c r="T1740" s="43"/>
      <c r="U1740" s="20"/>
      <c r="V1740" s="20"/>
      <c r="X1740" s="43"/>
      <c r="Y1740" s="20"/>
      <c r="AC1740" s="20"/>
    </row>
    <row r="1741" customFormat="false" ht="15.75" hidden="false" customHeight="true" outlineLevel="0" collapsed="false">
      <c r="A1741" s="37"/>
      <c r="B1741" s="38"/>
      <c r="C1741" s="39"/>
      <c r="D1741" s="20"/>
      <c r="E1741" s="40"/>
      <c r="F1741" s="40"/>
      <c r="G1741" s="41"/>
      <c r="H1741" s="40"/>
      <c r="I1741" s="40"/>
      <c r="J1741" s="40"/>
      <c r="L1741" s="139"/>
      <c r="M1741" s="43"/>
      <c r="N1741" s="43"/>
      <c r="O1741" s="5"/>
      <c r="P1741" s="43"/>
      <c r="Q1741" s="5"/>
      <c r="R1741" s="5"/>
      <c r="S1741" s="43"/>
      <c r="T1741" s="43"/>
      <c r="U1741" s="20"/>
      <c r="V1741" s="20"/>
      <c r="X1741" s="43"/>
      <c r="Y1741" s="20"/>
      <c r="AC1741" s="20"/>
    </row>
    <row r="1742" customFormat="false" ht="15.75" hidden="false" customHeight="true" outlineLevel="0" collapsed="false">
      <c r="A1742" s="37"/>
      <c r="B1742" s="38"/>
      <c r="C1742" s="39"/>
      <c r="D1742" s="20"/>
      <c r="E1742" s="40"/>
      <c r="F1742" s="40"/>
      <c r="G1742" s="41"/>
      <c r="H1742" s="40"/>
      <c r="I1742" s="40"/>
      <c r="J1742" s="40"/>
      <c r="L1742" s="139"/>
      <c r="M1742" s="43"/>
      <c r="N1742" s="43"/>
      <c r="O1742" s="5"/>
      <c r="P1742" s="43"/>
      <c r="Q1742" s="5"/>
      <c r="R1742" s="5"/>
      <c r="S1742" s="43"/>
      <c r="T1742" s="43"/>
      <c r="U1742" s="20"/>
      <c r="V1742" s="20"/>
      <c r="X1742" s="43"/>
      <c r="Y1742" s="20"/>
      <c r="AC1742" s="20"/>
    </row>
    <row r="1743" customFormat="false" ht="15.75" hidden="false" customHeight="true" outlineLevel="0" collapsed="false">
      <c r="A1743" s="37"/>
      <c r="B1743" s="38"/>
      <c r="C1743" s="39"/>
      <c r="D1743" s="20"/>
      <c r="E1743" s="40"/>
      <c r="F1743" s="40"/>
      <c r="G1743" s="41"/>
      <c r="H1743" s="40"/>
      <c r="I1743" s="40"/>
      <c r="J1743" s="40"/>
      <c r="L1743" s="139"/>
      <c r="M1743" s="43"/>
      <c r="N1743" s="43"/>
      <c r="O1743" s="5"/>
      <c r="P1743" s="43"/>
      <c r="Q1743" s="5"/>
      <c r="R1743" s="5"/>
      <c r="S1743" s="43"/>
      <c r="T1743" s="43"/>
      <c r="U1743" s="20"/>
      <c r="V1743" s="20"/>
      <c r="X1743" s="43"/>
      <c r="Y1743" s="20"/>
      <c r="AC1743" s="20"/>
    </row>
    <row r="1744" customFormat="false" ht="15.75" hidden="false" customHeight="true" outlineLevel="0" collapsed="false">
      <c r="A1744" s="37"/>
      <c r="B1744" s="38"/>
      <c r="C1744" s="39"/>
      <c r="D1744" s="20"/>
      <c r="E1744" s="40"/>
      <c r="F1744" s="40"/>
      <c r="G1744" s="41"/>
      <c r="H1744" s="40"/>
      <c r="I1744" s="40"/>
      <c r="J1744" s="40"/>
      <c r="L1744" s="139"/>
      <c r="M1744" s="43"/>
      <c r="N1744" s="43"/>
      <c r="O1744" s="5"/>
      <c r="P1744" s="43"/>
      <c r="Q1744" s="5"/>
      <c r="R1744" s="5"/>
      <c r="S1744" s="43"/>
      <c r="T1744" s="43"/>
      <c r="U1744" s="20"/>
      <c r="V1744" s="20"/>
      <c r="X1744" s="43"/>
      <c r="Y1744" s="20"/>
      <c r="AC1744" s="20"/>
    </row>
    <row r="1745" customFormat="false" ht="15.75" hidden="false" customHeight="true" outlineLevel="0" collapsed="false">
      <c r="A1745" s="37"/>
      <c r="B1745" s="38"/>
      <c r="C1745" s="39"/>
      <c r="D1745" s="20"/>
      <c r="E1745" s="40"/>
      <c r="F1745" s="40"/>
      <c r="G1745" s="41"/>
      <c r="H1745" s="40"/>
      <c r="I1745" s="40"/>
      <c r="J1745" s="40"/>
      <c r="L1745" s="139"/>
      <c r="M1745" s="43"/>
      <c r="N1745" s="43"/>
      <c r="O1745" s="5"/>
      <c r="P1745" s="43"/>
      <c r="Q1745" s="5"/>
      <c r="R1745" s="5"/>
      <c r="S1745" s="43"/>
      <c r="T1745" s="43"/>
      <c r="U1745" s="20"/>
      <c r="V1745" s="20"/>
      <c r="X1745" s="43"/>
      <c r="Y1745" s="20"/>
      <c r="AC1745" s="20"/>
    </row>
    <row r="1746" customFormat="false" ht="15.75" hidden="false" customHeight="true" outlineLevel="0" collapsed="false">
      <c r="A1746" s="37"/>
      <c r="B1746" s="38"/>
      <c r="C1746" s="39"/>
      <c r="D1746" s="20"/>
      <c r="E1746" s="40"/>
      <c r="F1746" s="40"/>
      <c r="G1746" s="41"/>
      <c r="H1746" s="40"/>
      <c r="I1746" s="40"/>
      <c r="J1746" s="40"/>
      <c r="L1746" s="139"/>
      <c r="M1746" s="43"/>
      <c r="N1746" s="43"/>
      <c r="O1746" s="5"/>
      <c r="P1746" s="43"/>
      <c r="Q1746" s="5"/>
      <c r="R1746" s="5"/>
      <c r="S1746" s="43"/>
      <c r="T1746" s="43"/>
      <c r="U1746" s="20"/>
      <c r="V1746" s="20"/>
      <c r="X1746" s="43"/>
      <c r="Y1746" s="20"/>
      <c r="AC1746" s="20"/>
    </row>
    <row r="1747" customFormat="false" ht="15.75" hidden="false" customHeight="true" outlineLevel="0" collapsed="false">
      <c r="A1747" s="37"/>
      <c r="B1747" s="38"/>
      <c r="C1747" s="39"/>
      <c r="D1747" s="20"/>
      <c r="E1747" s="40"/>
      <c r="F1747" s="40"/>
      <c r="G1747" s="41"/>
      <c r="H1747" s="40"/>
      <c r="I1747" s="40"/>
      <c r="J1747" s="40"/>
      <c r="L1747" s="139"/>
      <c r="M1747" s="43"/>
      <c r="N1747" s="43"/>
      <c r="O1747" s="5"/>
      <c r="P1747" s="43"/>
      <c r="Q1747" s="5"/>
      <c r="R1747" s="5"/>
      <c r="S1747" s="43"/>
      <c r="T1747" s="43"/>
      <c r="U1747" s="20"/>
      <c r="V1747" s="20"/>
      <c r="X1747" s="43"/>
      <c r="Y1747" s="20"/>
      <c r="AC1747" s="20"/>
    </row>
    <row r="1748" customFormat="false" ht="15.75" hidden="false" customHeight="true" outlineLevel="0" collapsed="false">
      <c r="A1748" s="37"/>
      <c r="B1748" s="38"/>
      <c r="C1748" s="39"/>
      <c r="D1748" s="20"/>
      <c r="E1748" s="40"/>
      <c r="F1748" s="40"/>
      <c r="G1748" s="41"/>
      <c r="H1748" s="40"/>
      <c r="I1748" s="40"/>
      <c r="J1748" s="40"/>
      <c r="L1748" s="139"/>
      <c r="M1748" s="43"/>
      <c r="N1748" s="43"/>
      <c r="O1748" s="5"/>
      <c r="P1748" s="43"/>
      <c r="Q1748" s="5"/>
      <c r="R1748" s="5"/>
      <c r="S1748" s="43"/>
      <c r="T1748" s="43"/>
      <c r="U1748" s="20"/>
      <c r="V1748" s="20"/>
      <c r="X1748" s="43"/>
      <c r="Y1748" s="20"/>
      <c r="AC1748" s="20"/>
    </row>
    <row r="1749" customFormat="false" ht="15.75" hidden="false" customHeight="true" outlineLevel="0" collapsed="false">
      <c r="A1749" s="37"/>
      <c r="B1749" s="38"/>
      <c r="C1749" s="39"/>
      <c r="D1749" s="20"/>
      <c r="E1749" s="40"/>
      <c r="F1749" s="40"/>
      <c r="G1749" s="41"/>
      <c r="H1749" s="40"/>
      <c r="I1749" s="40"/>
      <c r="J1749" s="40"/>
      <c r="L1749" s="139"/>
      <c r="M1749" s="43"/>
      <c r="N1749" s="43"/>
      <c r="O1749" s="5"/>
      <c r="P1749" s="43"/>
      <c r="Q1749" s="5"/>
      <c r="R1749" s="5"/>
      <c r="S1749" s="43"/>
      <c r="T1749" s="43"/>
      <c r="U1749" s="20"/>
      <c r="V1749" s="20"/>
      <c r="X1749" s="43"/>
      <c r="Y1749" s="20"/>
      <c r="AC1749" s="20"/>
    </row>
    <row r="1750" customFormat="false" ht="15.75" hidden="false" customHeight="true" outlineLevel="0" collapsed="false">
      <c r="A1750" s="37"/>
      <c r="B1750" s="38"/>
      <c r="C1750" s="39"/>
      <c r="D1750" s="20"/>
      <c r="E1750" s="40"/>
      <c r="F1750" s="40"/>
      <c r="G1750" s="41"/>
      <c r="H1750" s="40"/>
      <c r="I1750" s="40"/>
      <c r="J1750" s="40"/>
      <c r="L1750" s="139"/>
      <c r="M1750" s="43"/>
      <c r="N1750" s="43"/>
      <c r="O1750" s="5"/>
      <c r="P1750" s="43"/>
      <c r="Q1750" s="5"/>
      <c r="R1750" s="5"/>
      <c r="S1750" s="43"/>
      <c r="T1750" s="43"/>
      <c r="U1750" s="20"/>
      <c r="V1750" s="20"/>
      <c r="X1750" s="43"/>
      <c r="Y1750" s="20"/>
      <c r="AC1750" s="20"/>
    </row>
    <row r="1751" customFormat="false" ht="15.75" hidden="false" customHeight="true" outlineLevel="0" collapsed="false">
      <c r="A1751" s="37"/>
      <c r="B1751" s="38"/>
      <c r="C1751" s="39"/>
      <c r="D1751" s="20"/>
      <c r="E1751" s="40"/>
      <c r="F1751" s="40"/>
      <c r="G1751" s="41"/>
      <c r="H1751" s="40"/>
      <c r="I1751" s="40"/>
      <c r="J1751" s="40"/>
      <c r="L1751" s="139"/>
      <c r="M1751" s="43"/>
      <c r="N1751" s="43"/>
      <c r="O1751" s="5"/>
      <c r="P1751" s="43"/>
      <c r="Q1751" s="5"/>
      <c r="R1751" s="5"/>
      <c r="S1751" s="43"/>
      <c r="T1751" s="43"/>
      <c r="U1751" s="20"/>
      <c r="V1751" s="20"/>
      <c r="X1751" s="43"/>
      <c r="Y1751" s="20"/>
      <c r="AC1751" s="20"/>
    </row>
    <row r="1752" customFormat="false" ht="15.75" hidden="false" customHeight="true" outlineLevel="0" collapsed="false">
      <c r="A1752" s="37"/>
      <c r="B1752" s="38"/>
      <c r="C1752" s="39"/>
      <c r="D1752" s="20"/>
      <c r="E1752" s="40"/>
      <c r="F1752" s="40"/>
      <c r="G1752" s="41"/>
      <c r="H1752" s="40"/>
      <c r="I1752" s="40"/>
      <c r="J1752" s="40"/>
      <c r="L1752" s="139"/>
      <c r="M1752" s="43"/>
      <c r="N1752" s="43"/>
      <c r="O1752" s="5"/>
      <c r="P1752" s="43"/>
      <c r="Q1752" s="5"/>
      <c r="R1752" s="5"/>
      <c r="S1752" s="43"/>
      <c r="T1752" s="43"/>
      <c r="U1752" s="20"/>
      <c r="V1752" s="20"/>
      <c r="X1752" s="43"/>
      <c r="Y1752" s="20"/>
      <c r="AC1752" s="20"/>
    </row>
    <row r="1753" customFormat="false" ht="15.75" hidden="false" customHeight="true" outlineLevel="0" collapsed="false">
      <c r="A1753" s="37"/>
      <c r="B1753" s="38"/>
      <c r="C1753" s="39"/>
      <c r="D1753" s="20"/>
      <c r="E1753" s="40"/>
      <c r="F1753" s="40"/>
      <c r="G1753" s="41"/>
      <c r="H1753" s="40"/>
      <c r="I1753" s="40"/>
      <c r="J1753" s="40"/>
      <c r="L1753" s="139"/>
      <c r="M1753" s="43"/>
      <c r="N1753" s="43"/>
      <c r="O1753" s="5"/>
      <c r="P1753" s="43"/>
      <c r="Q1753" s="5"/>
      <c r="R1753" s="5"/>
      <c r="S1753" s="43"/>
      <c r="T1753" s="43"/>
      <c r="U1753" s="20"/>
      <c r="V1753" s="20"/>
      <c r="X1753" s="43"/>
      <c r="Y1753" s="20"/>
      <c r="AC1753" s="20"/>
    </row>
    <row r="1754" customFormat="false" ht="15.75" hidden="false" customHeight="true" outlineLevel="0" collapsed="false">
      <c r="A1754" s="37"/>
      <c r="B1754" s="38"/>
      <c r="C1754" s="39"/>
      <c r="D1754" s="20"/>
      <c r="E1754" s="40"/>
      <c r="F1754" s="40"/>
      <c r="G1754" s="41"/>
      <c r="H1754" s="40"/>
      <c r="I1754" s="40"/>
      <c r="J1754" s="40"/>
      <c r="L1754" s="139"/>
      <c r="M1754" s="43"/>
      <c r="N1754" s="43"/>
      <c r="O1754" s="5"/>
      <c r="P1754" s="43"/>
      <c r="Q1754" s="5"/>
      <c r="R1754" s="5"/>
      <c r="S1754" s="43"/>
      <c r="T1754" s="43"/>
      <c r="U1754" s="20"/>
      <c r="V1754" s="20"/>
      <c r="X1754" s="43"/>
      <c r="Y1754" s="20"/>
      <c r="AC1754" s="20"/>
    </row>
    <row r="1755" customFormat="false" ht="15.75" hidden="false" customHeight="true" outlineLevel="0" collapsed="false">
      <c r="A1755" s="37"/>
      <c r="B1755" s="38"/>
      <c r="C1755" s="39"/>
      <c r="D1755" s="20"/>
      <c r="E1755" s="40"/>
      <c r="F1755" s="40"/>
      <c r="G1755" s="41"/>
      <c r="H1755" s="40"/>
      <c r="I1755" s="40"/>
      <c r="J1755" s="40"/>
      <c r="L1755" s="139"/>
      <c r="M1755" s="43"/>
      <c r="N1755" s="43"/>
      <c r="O1755" s="5"/>
      <c r="P1755" s="43"/>
      <c r="Q1755" s="5"/>
      <c r="R1755" s="5"/>
      <c r="S1755" s="43"/>
      <c r="T1755" s="43"/>
      <c r="U1755" s="20"/>
      <c r="V1755" s="20"/>
      <c r="X1755" s="43"/>
      <c r="Y1755" s="20"/>
      <c r="AC1755" s="20"/>
    </row>
    <row r="1756" customFormat="false" ht="15.75" hidden="false" customHeight="true" outlineLevel="0" collapsed="false">
      <c r="A1756" s="37"/>
      <c r="B1756" s="38"/>
      <c r="C1756" s="39"/>
      <c r="D1756" s="20"/>
      <c r="E1756" s="40"/>
      <c r="F1756" s="40"/>
      <c r="G1756" s="41"/>
      <c r="H1756" s="40"/>
      <c r="I1756" s="40"/>
      <c r="J1756" s="40"/>
      <c r="L1756" s="139"/>
      <c r="M1756" s="43"/>
      <c r="N1756" s="43"/>
      <c r="O1756" s="5"/>
      <c r="P1756" s="43"/>
      <c r="Q1756" s="5"/>
      <c r="R1756" s="5"/>
      <c r="S1756" s="43"/>
      <c r="T1756" s="43"/>
      <c r="U1756" s="20"/>
      <c r="V1756" s="20"/>
      <c r="X1756" s="43"/>
      <c r="Y1756" s="20"/>
      <c r="AC1756" s="20"/>
    </row>
    <row r="1757" customFormat="false" ht="15.75" hidden="false" customHeight="true" outlineLevel="0" collapsed="false">
      <c r="A1757" s="37"/>
      <c r="B1757" s="38"/>
      <c r="C1757" s="39"/>
      <c r="D1757" s="20"/>
      <c r="E1757" s="40"/>
      <c r="F1757" s="40"/>
      <c r="G1757" s="41"/>
      <c r="H1757" s="40"/>
      <c r="I1757" s="40"/>
      <c r="J1757" s="40"/>
      <c r="L1757" s="139"/>
      <c r="M1757" s="43"/>
      <c r="N1757" s="43"/>
      <c r="O1757" s="5"/>
      <c r="P1757" s="43"/>
      <c r="Q1757" s="5"/>
      <c r="R1757" s="5"/>
      <c r="S1757" s="43"/>
      <c r="T1757" s="43"/>
      <c r="U1757" s="20"/>
      <c r="V1757" s="20"/>
      <c r="X1757" s="43"/>
      <c r="Y1757" s="20"/>
      <c r="AC1757" s="20"/>
    </row>
    <row r="1758" customFormat="false" ht="15.75" hidden="false" customHeight="true" outlineLevel="0" collapsed="false">
      <c r="A1758" s="37"/>
      <c r="B1758" s="38"/>
      <c r="C1758" s="39"/>
      <c r="D1758" s="20"/>
      <c r="E1758" s="40"/>
      <c r="F1758" s="40"/>
      <c r="G1758" s="41"/>
      <c r="H1758" s="40"/>
      <c r="I1758" s="40"/>
      <c r="J1758" s="40"/>
      <c r="L1758" s="139"/>
      <c r="M1758" s="43"/>
      <c r="N1758" s="43"/>
      <c r="O1758" s="5"/>
      <c r="P1758" s="43"/>
      <c r="Q1758" s="5"/>
      <c r="R1758" s="5"/>
      <c r="S1758" s="43"/>
      <c r="T1758" s="43"/>
      <c r="U1758" s="20"/>
      <c r="V1758" s="20"/>
      <c r="X1758" s="43"/>
      <c r="Y1758" s="20"/>
      <c r="AC1758" s="20"/>
    </row>
    <row r="1759" customFormat="false" ht="15.75" hidden="false" customHeight="true" outlineLevel="0" collapsed="false">
      <c r="A1759" s="37"/>
      <c r="B1759" s="38"/>
      <c r="C1759" s="39"/>
      <c r="D1759" s="20"/>
      <c r="E1759" s="40"/>
      <c r="F1759" s="40"/>
      <c r="G1759" s="41"/>
      <c r="H1759" s="40"/>
      <c r="I1759" s="40"/>
      <c r="J1759" s="40"/>
      <c r="L1759" s="139"/>
      <c r="M1759" s="43"/>
      <c r="N1759" s="43"/>
      <c r="O1759" s="5"/>
      <c r="P1759" s="43"/>
      <c r="Q1759" s="5"/>
      <c r="R1759" s="5"/>
      <c r="S1759" s="43"/>
      <c r="T1759" s="43"/>
      <c r="U1759" s="20"/>
      <c r="V1759" s="20"/>
      <c r="X1759" s="43"/>
      <c r="Y1759" s="20"/>
      <c r="AC1759" s="20"/>
    </row>
    <row r="1760" customFormat="false" ht="15.75" hidden="false" customHeight="true" outlineLevel="0" collapsed="false">
      <c r="A1760" s="37"/>
      <c r="B1760" s="38"/>
      <c r="C1760" s="39"/>
      <c r="D1760" s="20"/>
      <c r="E1760" s="40"/>
      <c r="F1760" s="40"/>
      <c r="G1760" s="41"/>
      <c r="H1760" s="40"/>
      <c r="I1760" s="40"/>
      <c r="J1760" s="40"/>
      <c r="L1760" s="139"/>
      <c r="M1760" s="43"/>
      <c r="N1760" s="43"/>
      <c r="O1760" s="5"/>
      <c r="P1760" s="43"/>
      <c r="Q1760" s="5"/>
      <c r="R1760" s="5"/>
      <c r="S1760" s="43"/>
      <c r="T1760" s="43"/>
      <c r="U1760" s="20"/>
      <c r="V1760" s="20"/>
      <c r="X1760" s="43"/>
      <c r="Y1760" s="20"/>
      <c r="AC1760" s="20"/>
    </row>
    <row r="1761" customFormat="false" ht="15.75" hidden="false" customHeight="true" outlineLevel="0" collapsed="false">
      <c r="A1761" s="37"/>
      <c r="B1761" s="38"/>
      <c r="C1761" s="39"/>
      <c r="D1761" s="20"/>
      <c r="E1761" s="40"/>
      <c r="F1761" s="40"/>
      <c r="G1761" s="41"/>
      <c r="H1761" s="40"/>
      <c r="I1761" s="40"/>
      <c r="J1761" s="40"/>
      <c r="L1761" s="139"/>
      <c r="M1761" s="43"/>
      <c r="N1761" s="43"/>
      <c r="O1761" s="5"/>
      <c r="P1761" s="43"/>
      <c r="Q1761" s="5"/>
      <c r="R1761" s="5"/>
      <c r="S1761" s="43"/>
      <c r="T1761" s="43"/>
      <c r="U1761" s="20"/>
      <c r="V1761" s="20"/>
      <c r="X1761" s="43"/>
      <c r="Y1761" s="20"/>
      <c r="AC1761" s="20"/>
    </row>
    <row r="1762" customFormat="false" ht="15.75" hidden="false" customHeight="true" outlineLevel="0" collapsed="false">
      <c r="A1762" s="37"/>
      <c r="B1762" s="38"/>
      <c r="C1762" s="39"/>
      <c r="D1762" s="20"/>
      <c r="E1762" s="40"/>
      <c r="F1762" s="40"/>
      <c r="G1762" s="41"/>
      <c r="H1762" s="40"/>
      <c r="I1762" s="40"/>
      <c r="J1762" s="40"/>
      <c r="L1762" s="139"/>
      <c r="M1762" s="43"/>
      <c r="N1762" s="43"/>
      <c r="O1762" s="5"/>
      <c r="P1762" s="43"/>
      <c r="Q1762" s="5"/>
      <c r="R1762" s="5"/>
      <c r="S1762" s="43"/>
      <c r="T1762" s="43"/>
      <c r="U1762" s="20"/>
      <c r="V1762" s="20"/>
      <c r="X1762" s="43"/>
      <c r="Y1762" s="20"/>
      <c r="AC1762" s="20"/>
    </row>
    <row r="1763" customFormat="false" ht="15.75" hidden="false" customHeight="true" outlineLevel="0" collapsed="false">
      <c r="A1763" s="37"/>
      <c r="B1763" s="38"/>
      <c r="C1763" s="39"/>
      <c r="D1763" s="20"/>
      <c r="E1763" s="40"/>
      <c r="F1763" s="40"/>
      <c r="G1763" s="41"/>
      <c r="H1763" s="40"/>
      <c r="I1763" s="40"/>
      <c r="J1763" s="40"/>
      <c r="L1763" s="139"/>
      <c r="M1763" s="43"/>
      <c r="N1763" s="43"/>
      <c r="O1763" s="5"/>
      <c r="P1763" s="43"/>
      <c r="Q1763" s="5"/>
      <c r="R1763" s="5"/>
      <c r="S1763" s="43"/>
      <c r="T1763" s="43"/>
      <c r="U1763" s="20"/>
      <c r="V1763" s="20"/>
      <c r="X1763" s="43"/>
      <c r="Y1763" s="20"/>
      <c r="AC1763" s="20"/>
    </row>
    <row r="1764" customFormat="false" ht="15.75" hidden="false" customHeight="true" outlineLevel="0" collapsed="false">
      <c r="A1764" s="37"/>
      <c r="B1764" s="38"/>
      <c r="C1764" s="39"/>
      <c r="D1764" s="20"/>
      <c r="E1764" s="40"/>
      <c r="F1764" s="40"/>
      <c r="G1764" s="41"/>
      <c r="H1764" s="40"/>
      <c r="I1764" s="40"/>
      <c r="J1764" s="40"/>
      <c r="L1764" s="139"/>
      <c r="M1764" s="43"/>
      <c r="N1764" s="43"/>
      <c r="O1764" s="5"/>
      <c r="P1764" s="43"/>
      <c r="Q1764" s="5"/>
      <c r="R1764" s="5"/>
      <c r="S1764" s="43"/>
      <c r="T1764" s="43"/>
      <c r="U1764" s="20"/>
      <c r="V1764" s="20"/>
      <c r="X1764" s="43"/>
      <c r="Y1764" s="20"/>
      <c r="AC1764" s="20"/>
    </row>
    <row r="1765" customFormat="false" ht="15.75" hidden="false" customHeight="true" outlineLevel="0" collapsed="false">
      <c r="A1765" s="37"/>
      <c r="B1765" s="38"/>
      <c r="C1765" s="39"/>
      <c r="D1765" s="20"/>
      <c r="E1765" s="40"/>
      <c r="F1765" s="40"/>
      <c r="G1765" s="41"/>
      <c r="H1765" s="40"/>
      <c r="I1765" s="40"/>
      <c r="J1765" s="40"/>
      <c r="L1765" s="139"/>
      <c r="M1765" s="43"/>
      <c r="N1765" s="43"/>
      <c r="O1765" s="5"/>
      <c r="P1765" s="43"/>
      <c r="Q1765" s="5"/>
      <c r="R1765" s="5"/>
      <c r="S1765" s="43"/>
      <c r="T1765" s="43"/>
      <c r="U1765" s="20"/>
      <c r="V1765" s="20"/>
      <c r="X1765" s="43"/>
      <c r="Y1765" s="20"/>
      <c r="AC1765" s="20"/>
    </row>
    <row r="1766" customFormat="false" ht="15.75" hidden="false" customHeight="true" outlineLevel="0" collapsed="false">
      <c r="A1766" s="37"/>
      <c r="B1766" s="38"/>
      <c r="C1766" s="39"/>
      <c r="D1766" s="20"/>
      <c r="E1766" s="40"/>
      <c r="F1766" s="40"/>
      <c r="G1766" s="41"/>
      <c r="H1766" s="40"/>
      <c r="I1766" s="40"/>
      <c r="J1766" s="40"/>
      <c r="L1766" s="139"/>
      <c r="M1766" s="43"/>
      <c r="N1766" s="43"/>
      <c r="O1766" s="5"/>
      <c r="P1766" s="43"/>
      <c r="Q1766" s="5"/>
      <c r="R1766" s="5"/>
      <c r="S1766" s="43"/>
      <c r="T1766" s="43"/>
      <c r="U1766" s="20"/>
      <c r="V1766" s="20"/>
      <c r="X1766" s="43"/>
      <c r="Y1766" s="20"/>
      <c r="AC1766" s="20"/>
    </row>
    <row r="1767" customFormat="false" ht="15.75" hidden="false" customHeight="true" outlineLevel="0" collapsed="false">
      <c r="A1767" s="37"/>
      <c r="B1767" s="38"/>
      <c r="C1767" s="39"/>
      <c r="D1767" s="20"/>
      <c r="E1767" s="40"/>
      <c r="F1767" s="40"/>
      <c r="G1767" s="41"/>
      <c r="H1767" s="40"/>
      <c r="I1767" s="40"/>
      <c r="J1767" s="40"/>
      <c r="L1767" s="139"/>
      <c r="M1767" s="43"/>
      <c r="N1767" s="43"/>
      <c r="O1767" s="5"/>
      <c r="P1767" s="43"/>
      <c r="Q1767" s="5"/>
      <c r="R1767" s="5"/>
      <c r="S1767" s="43"/>
      <c r="T1767" s="43"/>
      <c r="U1767" s="20"/>
      <c r="V1767" s="20"/>
      <c r="X1767" s="43"/>
      <c r="Y1767" s="20"/>
      <c r="AC1767" s="20"/>
    </row>
    <row r="1768" customFormat="false" ht="15.75" hidden="false" customHeight="true" outlineLevel="0" collapsed="false">
      <c r="A1768" s="37"/>
      <c r="B1768" s="38"/>
      <c r="C1768" s="39"/>
      <c r="D1768" s="20"/>
      <c r="E1768" s="40"/>
      <c r="F1768" s="40"/>
      <c r="G1768" s="41"/>
      <c r="H1768" s="40"/>
      <c r="I1768" s="40"/>
      <c r="J1768" s="40"/>
      <c r="L1768" s="139"/>
      <c r="M1768" s="43"/>
      <c r="N1768" s="43"/>
      <c r="O1768" s="5"/>
      <c r="P1768" s="43"/>
      <c r="Q1768" s="5"/>
      <c r="R1768" s="5"/>
      <c r="S1768" s="43"/>
      <c r="T1768" s="43"/>
      <c r="U1768" s="20"/>
      <c r="V1768" s="20"/>
      <c r="X1768" s="43"/>
      <c r="Y1768" s="20"/>
      <c r="AC1768" s="20"/>
    </row>
    <row r="1769" customFormat="false" ht="15.75" hidden="false" customHeight="true" outlineLevel="0" collapsed="false">
      <c r="A1769" s="37"/>
      <c r="B1769" s="38"/>
      <c r="C1769" s="39"/>
      <c r="D1769" s="20"/>
      <c r="E1769" s="40"/>
      <c r="F1769" s="40"/>
      <c r="G1769" s="41"/>
      <c r="H1769" s="40"/>
      <c r="I1769" s="40"/>
      <c r="J1769" s="40"/>
      <c r="L1769" s="139"/>
      <c r="M1769" s="43"/>
      <c r="N1769" s="43"/>
      <c r="O1769" s="5"/>
      <c r="P1769" s="43"/>
      <c r="Q1769" s="5"/>
      <c r="R1769" s="5"/>
      <c r="S1769" s="43"/>
      <c r="T1769" s="43"/>
      <c r="U1769" s="20"/>
      <c r="V1769" s="20"/>
      <c r="X1769" s="43"/>
      <c r="Y1769" s="20"/>
      <c r="AC1769" s="20"/>
    </row>
    <row r="1770" customFormat="false" ht="15.75" hidden="false" customHeight="true" outlineLevel="0" collapsed="false">
      <c r="A1770" s="37"/>
      <c r="B1770" s="38"/>
      <c r="C1770" s="39"/>
      <c r="D1770" s="20"/>
      <c r="E1770" s="40"/>
      <c r="F1770" s="40"/>
      <c r="G1770" s="41"/>
      <c r="H1770" s="40"/>
      <c r="I1770" s="40"/>
      <c r="J1770" s="40"/>
      <c r="L1770" s="139"/>
      <c r="M1770" s="43"/>
      <c r="N1770" s="43"/>
      <c r="O1770" s="5"/>
      <c r="P1770" s="43"/>
      <c r="Q1770" s="5"/>
      <c r="R1770" s="5"/>
      <c r="S1770" s="43"/>
      <c r="T1770" s="43"/>
      <c r="U1770" s="20"/>
      <c r="V1770" s="20"/>
      <c r="X1770" s="43"/>
      <c r="Y1770" s="20"/>
      <c r="AC1770" s="20"/>
    </row>
    <row r="1771" customFormat="false" ht="15.75" hidden="false" customHeight="true" outlineLevel="0" collapsed="false">
      <c r="A1771" s="37"/>
      <c r="B1771" s="38"/>
      <c r="C1771" s="39"/>
      <c r="D1771" s="20"/>
      <c r="E1771" s="40"/>
      <c r="F1771" s="40"/>
      <c r="G1771" s="41"/>
      <c r="H1771" s="40"/>
      <c r="I1771" s="40"/>
      <c r="J1771" s="40"/>
      <c r="L1771" s="139"/>
      <c r="M1771" s="43"/>
      <c r="N1771" s="43"/>
      <c r="O1771" s="5"/>
      <c r="P1771" s="43"/>
      <c r="Q1771" s="5"/>
      <c r="R1771" s="5"/>
      <c r="S1771" s="43"/>
      <c r="T1771" s="43"/>
      <c r="U1771" s="20"/>
      <c r="V1771" s="20"/>
      <c r="X1771" s="43"/>
      <c r="Y1771" s="20"/>
      <c r="AC1771" s="20"/>
    </row>
    <row r="1772" customFormat="false" ht="15.75" hidden="false" customHeight="true" outlineLevel="0" collapsed="false">
      <c r="A1772" s="37"/>
      <c r="B1772" s="38"/>
      <c r="C1772" s="39"/>
      <c r="D1772" s="20"/>
      <c r="E1772" s="40"/>
      <c r="F1772" s="40"/>
      <c r="G1772" s="41"/>
      <c r="H1772" s="40"/>
      <c r="I1772" s="40"/>
      <c r="J1772" s="40"/>
      <c r="L1772" s="139"/>
      <c r="M1772" s="43"/>
      <c r="N1772" s="43"/>
      <c r="O1772" s="5"/>
      <c r="P1772" s="43"/>
      <c r="Q1772" s="5"/>
      <c r="R1772" s="5"/>
      <c r="S1772" s="43"/>
      <c r="T1772" s="43"/>
      <c r="U1772" s="20"/>
      <c r="V1772" s="20"/>
      <c r="X1772" s="43"/>
      <c r="Y1772" s="20"/>
      <c r="AC1772" s="20"/>
    </row>
    <row r="1773" customFormat="false" ht="15.75" hidden="false" customHeight="true" outlineLevel="0" collapsed="false">
      <c r="A1773" s="37"/>
      <c r="B1773" s="38"/>
      <c r="C1773" s="39"/>
      <c r="D1773" s="20"/>
      <c r="E1773" s="40"/>
      <c r="F1773" s="40"/>
      <c r="G1773" s="41"/>
      <c r="H1773" s="40"/>
      <c r="I1773" s="40"/>
      <c r="J1773" s="40"/>
      <c r="L1773" s="139"/>
      <c r="M1773" s="43"/>
      <c r="N1773" s="43"/>
      <c r="O1773" s="5"/>
      <c r="P1773" s="43"/>
      <c r="Q1773" s="5"/>
      <c r="R1773" s="5"/>
      <c r="S1773" s="43"/>
      <c r="T1773" s="43"/>
      <c r="U1773" s="20"/>
      <c r="V1773" s="20"/>
      <c r="X1773" s="43"/>
      <c r="Y1773" s="20"/>
      <c r="AC1773" s="20"/>
    </row>
    <row r="1774" customFormat="false" ht="15.75" hidden="false" customHeight="true" outlineLevel="0" collapsed="false">
      <c r="A1774" s="37"/>
      <c r="B1774" s="38"/>
      <c r="C1774" s="39"/>
      <c r="D1774" s="20"/>
      <c r="E1774" s="40"/>
      <c r="F1774" s="40"/>
      <c r="G1774" s="41"/>
      <c r="H1774" s="40"/>
      <c r="I1774" s="40"/>
      <c r="J1774" s="40"/>
      <c r="L1774" s="139"/>
      <c r="M1774" s="43"/>
      <c r="N1774" s="43"/>
      <c r="O1774" s="5"/>
      <c r="P1774" s="43"/>
      <c r="Q1774" s="5"/>
      <c r="R1774" s="5"/>
      <c r="S1774" s="43"/>
      <c r="T1774" s="43"/>
      <c r="U1774" s="20"/>
      <c r="V1774" s="20"/>
      <c r="X1774" s="43"/>
      <c r="Y1774" s="20"/>
      <c r="AC1774" s="20"/>
    </row>
    <row r="1775" customFormat="false" ht="15.75" hidden="false" customHeight="true" outlineLevel="0" collapsed="false">
      <c r="A1775" s="37"/>
      <c r="B1775" s="38"/>
      <c r="C1775" s="39"/>
      <c r="D1775" s="20"/>
      <c r="E1775" s="40"/>
      <c r="F1775" s="40"/>
      <c r="G1775" s="41"/>
      <c r="H1775" s="40"/>
      <c r="I1775" s="40"/>
      <c r="J1775" s="40"/>
      <c r="L1775" s="139"/>
      <c r="M1775" s="43"/>
      <c r="N1775" s="43"/>
      <c r="O1775" s="5"/>
      <c r="P1775" s="43"/>
      <c r="Q1775" s="5"/>
      <c r="R1775" s="5"/>
      <c r="S1775" s="43"/>
      <c r="T1775" s="43"/>
      <c r="U1775" s="20"/>
      <c r="V1775" s="20"/>
      <c r="X1775" s="43"/>
      <c r="Y1775" s="20"/>
      <c r="AC1775" s="20"/>
    </row>
    <row r="1776" customFormat="false" ht="15.75" hidden="false" customHeight="true" outlineLevel="0" collapsed="false">
      <c r="A1776" s="37"/>
      <c r="B1776" s="38"/>
      <c r="C1776" s="39"/>
      <c r="D1776" s="20"/>
      <c r="E1776" s="40"/>
      <c r="F1776" s="40"/>
      <c r="G1776" s="41"/>
      <c r="H1776" s="40"/>
      <c r="I1776" s="40"/>
      <c r="J1776" s="40"/>
      <c r="L1776" s="139"/>
      <c r="M1776" s="43"/>
      <c r="N1776" s="43"/>
      <c r="O1776" s="5"/>
      <c r="P1776" s="43"/>
      <c r="Q1776" s="5"/>
      <c r="R1776" s="5"/>
      <c r="S1776" s="43"/>
      <c r="T1776" s="43"/>
      <c r="U1776" s="20"/>
      <c r="V1776" s="20"/>
      <c r="X1776" s="43"/>
      <c r="Y1776" s="20"/>
      <c r="AC1776" s="20"/>
    </row>
    <row r="1777" customFormat="false" ht="15.75" hidden="false" customHeight="true" outlineLevel="0" collapsed="false">
      <c r="A1777" s="37"/>
      <c r="B1777" s="38"/>
      <c r="C1777" s="39"/>
      <c r="D1777" s="20"/>
      <c r="E1777" s="40"/>
      <c r="F1777" s="40"/>
      <c r="G1777" s="41"/>
      <c r="H1777" s="40"/>
      <c r="I1777" s="40"/>
      <c r="J1777" s="40"/>
      <c r="L1777" s="139"/>
      <c r="M1777" s="43"/>
      <c r="N1777" s="43"/>
      <c r="O1777" s="5"/>
      <c r="P1777" s="43"/>
      <c r="Q1777" s="5"/>
      <c r="R1777" s="5"/>
      <c r="S1777" s="43"/>
      <c r="T1777" s="43"/>
      <c r="U1777" s="20"/>
      <c r="V1777" s="20"/>
      <c r="X1777" s="43"/>
      <c r="Y1777" s="20"/>
      <c r="AC1777" s="20"/>
    </row>
    <row r="1778" customFormat="false" ht="15.75" hidden="false" customHeight="true" outlineLevel="0" collapsed="false">
      <c r="A1778" s="37"/>
      <c r="B1778" s="38"/>
      <c r="C1778" s="39"/>
      <c r="D1778" s="20"/>
      <c r="E1778" s="40"/>
      <c r="F1778" s="40"/>
      <c r="G1778" s="41"/>
      <c r="H1778" s="40"/>
      <c r="I1778" s="40"/>
      <c r="J1778" s="40"/>
      <c r="L1778" s="139"/>
      <c r="M1778" s="43"/>
      <c r="N1778" s="43"/>
      <c r="O1778" s="5"/>
      <c r="P1778" s="43"/>
      <c r="Q1778" s="5"/>
      <c r="R1778" s="5"/>
      <c r="S1778" s="43"/>
      <c r="T1778" s="43"/>
      <c r="U1778" s="20"/>
      <c r="V1778" s="20"/>
      <c r="X1778" s="43"/>
      <c r="Y1778" s="20"/>
      <c r="AC1778" s="20"/>
    </row>
    <row r="1779" customFormat="false" ht="15.75" hidden="false" customHeight="true" outlineLevel="0" collapsed="false">
      <c r="A1779" s="37"/>
      <c r="B1779" s="38"/>
      <c r="C1779" s="39"/>
      <c r="D1779" s="20"/>
      <c r="E1779" s="40"/>
      <c r="F1779" s="40"/>
      <c r="G1779" s="41"/>
      <c r="H1779" s="40"/>
      <c r="I1779" s="40"/>
      <c r="J1779" s="40"/>
      <c r="L1779" s="139"/>
      <c r="M1779" s="43"/>
      <c r="N1779" s="43"/>
      <c r="O1779" s="5"/>
      <c r="P1779" s="43"/>
      <c r="Q1779" s="5"/>
      <c r="R1779" s="5"/>
      <c r="S1779" s="43"/>
      <c r="T1779" s="43"/>
      <c r="U1779" s="20"/>
      <c r="V1779" s="20"/>
      <c r="X1779" s="43"/>
      <c r="Y1779" s="20"/>
      <c r="AC1779" s="20"/>
    </row>
    <row r="1780" customFormat="false" ht="15.75" hidden="false" customHeight="true" outlineLevel="0" collapsed="false">
      <c r="A1780" s="37"/>
      <c r="B1780" s="38"/>
      <c r="C1780" s="39"/>
      <c r="D1780" s="20"/>
      <c r="E1780" s="40"/>
      <c r="F1780" s="40"/>
      <c r="G1780" s="41"/>
      <c r="H1780" s="40"/>
      <c r="I1780" s="40"/>
      <c r="J1780" s="40"/>
      <c r="L1780" s="139"/>
      <c r="M1780" s="43"/>
      <c r="N1780" s="43"/>
      <c r="O1780" s="5"/>
      <c r="P1780" s="43"/>
      <c r="Q1780" s="5"/>
      <c r="R1780" s="5"/>
      <c r="S1780" s="43"/>
      <c r="T1780" s="43"/>
      <c r="U1780" s="20"/>
      <c r="V1780" s="20"/>
      <c r="X1780" s="43"/>
      <c r="Y1780" s="20"/>
      <c r="AC1780" s="20"/>
    </row>
    <row r="1781" customFormat="false" ht="15.75" hidden="false" customHeight="true" outlineLevel="0" collapsed="false">
      <c r="A1781" s="37"/>
      <c r="B1781" s="38"/>
      <c r="C1781" s="39"/>
      <c r="D1781" s="20"/>
      <c r="E1781" s="40"/>
      <c r="F1781" s="40"/>
      <c r="G1781" s="41"/>
      <c r="H1781" s="40"/>
      <c r="I1781" s="40"/>
      <c r="J1781" s="40"/>
      <c r="L1781" s="139"/>
      <c r="M1781" s="43"/>
      <c r="N1781" s="43"/>
      <c r="O1781" s="5"/>
      <c r="P1781" s="43"/>
      <c r="Q1781" s="5"/>
      <c r="R1781" s="5"/>
      <c r="S1781" s="43"/>
      <c r="T1781" s="43"/>
      <c r="U1781" s="20"/>
      <c r="V1781" s="20"/>
      <c r="X1781" s="43"/>
      <c r="Y1781" s="20"/>
      <c r="AC1781" s="20"/>
    </row>
    <row r="1782" customFormat="false" ht="15.75" hidden="false" customHeight="true" outlineLevel="0" collapsed="false">
      <c r="A1782" s="37"/>
      <c r="B1782" s="38"/>
      <c r="C1782" s="39"/>
      <c r="D1782" s="20"/>
      <c r="E1782" s="40"/>
      <c r="F1782" s="40"/>
      <c r="G1782" s="41"/>
      <c r="H1782" s="40"/>
      <c r="I1782" s="40"/>
      <c r="J1782" s="40"/>
      <c r="L1782" s="139"/>
      <c r="M1782" s="43"/>
      <c r="N1782" s="43"/>
      <c r="O1782" s="5"/>
      <c r="P1782" s="43"/>
      <c r="Q1782" s="5"/>
      <c r="R1782" s="5"/>
      <c r="S1782" s="43"/>
      <c r="T1782" s="43"/>
      <c r="U1782" s="20"/>
      <c r="V1782" s="20"/>
      <c r="X1782" s="43"/>
      <c r="Y1782" s="20"/>
      <c r="AC1782" s="20"/>
    </row>
    <row r="1783" customFormat="false" ht="15.75" hidden="false" customHeight="true" outlineLevel="0" collapsed="false">
      <c r="A1783" s="37"/>
      <c r="B1783" s="38"/>
      <c r="C1783" s="39"/>
      <c r="D1783" s="20"/>
      <c r="E1783" s="40"/>
      <c r="F1783" s="40"/>
      <c r="G1783" s="41"/>
      <c r="H1783" s="40"/>
      <c r="I1783" s="40"/>
      <c r="J1783" s="40"/>
      <c r="L1783" s="139"/>
      <c r="M1783" s="43"/>
      <c r="N1783" s="43"/>
      <c r="O1783" s="5"/>
      <c r="P1783" s="43"/>
      <c r="Q1783" s="5"/>
      <c r="R1783" s="5"/>
      <c r="S1783" s="43"/>
      <c r="T1783" s="43"/>
      <c r="U1783" s="20"/>
      <c r="V1783" s="20"/>
      <c r="X1783" s="43"/>
      <c r="Y1783" s="20"/>
      <c r="AC1783" s="20"/>
    </row>
    <row r="1784" customFormat="false" ht="15.75" hidden="false" customHeight="true" outlineLevel="0" collapsed="false">
      <c r="A1784" s="37"/>
      <c r="B1784" s="38"/>
      <c r="C1784" s="39"/>
      <c r="D1784" s="20"/>
      <c r="E1784" s="40"/>
      <c r="F1784" s="40"/>
      <c r="G1784" s="41"/>
      <c r="H1784" s="40"/>
      <c r="I1784" s="40"/>
      <c r="J1784" s="40"/>
      <c r="L1784" s="139"/>
      <c r="M1784" s="43"/>
      <c r="N1784" s="43"/>
      <c r="O1784" s="5"/>
      <c r="P1784" s="43"/>
      <c r="Q1784" s="5"/>
      <c r="R1784" s="5"/>
      <c r="S1784" s="43"/>
      <c r="T1784" s="43"/>
      <c r="U1784" s="20"/>
      <c r="V1784" s="20"/>
      <c r="X1784" s="43"/>
      <c r="Y1784" s="20"/>
      <c r="AC1784" s="20"/>
    </row>
    <row r="1785" customFormat="false" ht="15.75" hidden="false" customHeight="true" outlineLevel="0" collapsed="false">
      <c r="A1785" s="37"/>
      <c r="B1785" s="38"/>
      <c r="C1785" s="39"/>
      <c r="D1785" s="20"/>
      <c r="E1785" s="40"/>
      <c r="F1785" s="40"/>
      <c r="G1785" s="41"/>
      <c r="H1785" s="40"/>
      <c r="I1785" s="40"/>
      <c r="J1785" s="40"/>
      <c r="L1785" s="139"/>
      <c r="M1785" s="43"/>
      <c r="N1785" s="43"/>
      <c r="O1785" s="5"/>
      <c r="P1785" s="43"/>
      <c r="Q1785" s="5"/>
      <c r="R1785" s="5"/>
      <c r="S1785" s="43"/>
      <c r="T1785" s="43"/>
      <c r="U1785" s="20"/>
      <c r="V1785" s="20"/>
      <c r="X1785" s="43"/>
      <c r="Y1785" s="20"/>
      <c r="AC1785" s="20"/>
    </row>
    <row r="1786" customFormat="false" ht="15.75" hidden="false" customHeight="true" outlineLevel="0" collapsed="false">
      <c r="A1786" s="37"/>
      <c r="B1786" s="38"/>
      <c r="C1786" s="39"/>
      <c r="D1786" s="20"/>
      <c r="E1786" s="40"/>
      <c r="F1786" s="40"/>
      <c r="G1786" s="41"/>
      <c r="H1786" s="40"/>
      <c r="I1786" s="40"/>
      <c r="J1786" s="40"/>
      <c r="L1786" s="139"/>
      <c r="M1786" s="43"/>
      <c r="N1786" s="43"/>
      <c r="O1786" s="5"/>
      <c r="P1786" s="43"/>
      <c r="Q1786" s="5"/>
      <c r="R1786" s="5"/>
      <c r="S1786" s="43"/>
      <c r="T1786" s="43"/>
      <c r="U1786" s="20"/>
      <c r="V1786" s="20"/>
      <c r="X1786" s="43"/>
      <c r="Y1786" s="20"/>
      <c r="AC1786" s="20"/>
    </row>
    <row r="1787" customFormat="false" ht="15.75" hidden="false" customHeight="true" outlineLevel="0" collapsed="false">
      <c r="A1787" s="37"/>
      <c r="B1787" s="38"/>
      <c r="C1787" s="39"/>
      <c r="D1787" s="20"/>
      <c r="E1787" s="40"/>
      <c r="F1787" s="40"/>
      <c r="G1787" s="41"/>
      <c r="H1787" s="40"/>
      <c r="I1787" s="40"/>
      <c r="J1787" s="40"/>
      <c r="L1787" s="139"/>
      <c r="M1787" s="43"/>
      <c r="N1787" s="43"/>
      <c r="O1787" s="5"/>
      <c r="P1787" s="43"/>
      <c r="Q1787" s="5"/>
      <c r="R1787" s="5"/>
      <c r="S1787" s="43"/>
      <c r="T1787" s="43"/>
      <c r="U1787" s="20"/>
      <c r="V1787" s="20"/>
      <c r="X1787" s="43"/>
      <c r="Y1787" s="20"/>
      <c r="AC1787" s="20"/>
    </row>
    <row r="1788" customFormat="false" ht="15.75" hidden="false" customHeight="true" outlineLevel="0" collapsed="false">
      <c r="A1788" s="37"/>
      <c r="B1788" s="38"/>
      <c r="C1788" s="39"/>
      <c r="D1788" s="20"/>
      <c r="E1788" s="40"/>
      <c r="F1788" s="40"/>
      <c r="G1788" s="41"/>
      <c r="H1788" s="40"/>
      <c r="I1788" s="40"/>
      <c r="J1788" s="40"/>
      <c r="L1788" s="139"/>
      <c r="M1788" s="43"/>
      <c r="N1788" s="43"/>
      <c r="O1788" s="5"/>
      <c r="P1788" s="43"/>
      <c r="Q1788" s="5"/>
      <c r="R1788" s="5"/>
      <c r="S1788" s="43"/>
      <c r="T1788" s="43"/>
      <c r="U1788" s="20"/>
      <c r="V1788" s="20"/>
      <c r="X1788" s="43"/>
      <c r="Y1788" s="20"/>
      <c r="AC1788" s="20"/>
    </row>
    <row r="1789" customFormat="false" ht="15.75" hidden="false" customHeight="true" outlineLevel="0" collapsed="false">
      <c r="A1789" s="37"/>
      <c r="B1789" s="38"/>
      <c r="C1789" s="39"/>
      <c r="D1789" s="20"/>
      <c r="E1789" s="40"/>
      <c r="F1789" s="40"/>
      <c r="G1789" s="41"/>
      <c r="H1789" s="40"/>
      <c r="I1789" s="40"/>
      <c r="J1789" s="40"/>
      <c r="L1789" s="139"/>
      <c r="M1789" s="43"/>
      <c r="N1789" s="43"/>
      <c r="O1789" s="5"/>
      <c r="P1789" s="43"/>
      <c r="Q1789" s="5"/>
      <c r="R1789" s="5"/>
      <c r="S1789" s="43"/>
      <c r="T1789" s="43"/>
      <c r="U1789" s="20"/>
      <c r="V1789" s="20"/>
      <c r="X1789" s="43"/>
      <c r="Y1789" s="20"/>
      <c r="AC1789" s="20"/>
    </row>
    <row r="1790" customFormat="false" ht="15.75" hidden="false" customHeight="true" outlineLevel="0" collapsed="false">
      <c r="A1790" s="37"/>
      <c r="B1790" s="38"/>
      <c r="C1790" s="39"/>
      <c r="D1790" s="20"/>
      <c r="E1790" s="40"/>
      <c r="F1790" s="40"/>
      <c r="G1790" s="41"/>
      <c r="H1790" s="40"/>
      <c r="I1790" s="40"/>
      <c r="J1790" s="40"/>
      <c r="L1790" s="139"/>
      <c r="M1790" s="43"/>
      <c r="N1790" s="43"/>
      <c r="O1790" s="5"/>
      <c r="P1790" s="43"/>
      <c r="Q1790" s="5"/>
      <c r="R1790" s="5"/>
      <c r="S1790" s="43"/>
      <c r="T1790" s="43"/>
      <c r="U1790" s="20"/>
      <c r="V1790" s="20"/>
      <c r="X1790" s="43"/>
      <c r="Y1790" s="20"/>
      <c r="AC1790" s="20"/>
    </row>
    <row r="1791" customFormat="false" ht="15.75" hidden="false" customHeight="true" outlineLevel="0" collapsed="false">
      <c r="A1791" s="37"/>
      <c r="B1791" s="38"/>
      <c r="C1791" s="39"/>
      <c r="D1791" s="20"/>
      <c r="E1791" s="40"/>
      <c r="F1791" s="40"/>
      <c r="G1791" s="41"/>
      <c r="H1791" s="40"/>
      <c r="I1791" s="40"/>
      <c r="J1791" s="40"/>
      <c r="L1791" s="139"/>
      <c r="M1791" s="43"/>
      <c r="N1791" s="43"/>
      <c r="O1791" s="5"/>
      <c r="P1791" s="43"/>
      <c r="Q1791" s="5"/>
      <c r="R1791" s="5"/>
      <c r="S1791" s="43"/>
      <c r="T1791" s="43"/>
      <c r="U1791" s="20"/>
      <c r="V1791" s="20"/>
      <c r="X1791" s="43"/>
      <c r="Y1791" s="20"/>
      <c r="AC1791" s="20"/>
    </row>
    <row r="1792" customFormat="false" ht="15.75" hidden="false" customHeight="true" outlineLevel="0" collapsed="false">
      <c r="A1792" s="37"/>
      <c r="B1792" s="38"/>
      <c r="C1792" s="39"/>
      <c r="D1792" s="20"/>
      <c r="E1792" s="40"/>
      <c r="F1792" s="40"/>
      <c r="G1792" s="41"/>
      <c r="H1792" s="40"/>
      <c r="I1792" s="40"/>
      <c r="J1792" s="40"/>
      <c r="L1792" s="139"/>
      <c r="M1792" s="43"/>
      <c r="N1792" s="43"/>
      <c r="O1792" s="5"/>
      <c r="P1792" s="43"/>
      <c r="Q1792" s="5"/>
      <c r="R1792" s="5"/>
      <c r="S1792" s="43"/>
      <c r="T1792" s="43"/>
      <c r="U1792" s="20"/>
      <c r="V1792" s="20"/>
      <c r="X1792" s="43"/>
      <c r="Y1792" s="20"/>
      <c r="AC1792" s="20"/>
    </row>
    <row r="1793" customFormat="false" ht="15.75" hidden="false" customHeight="true" outlineLevel="0" collapsed="false">
      <c r="A1793" s="37"/>
      <c r="B1793" s="38"/>
      <c r="C1793" s="39"/>
      <c r="D1793" s="20"/>
      <c r="E1793" s="40"/>
      <c r="F1793" s="40"/>
      <c r="G1793" s="41"/>
      <c r="H1793" s="40"/>
      <c r="I1793" s="40"/>
      <c r="J1793" s="40"/>
      <c r="L1793" s="139"/>
      <c r="M1793" s="43"/>
      <c r="N1793" s="43"/>
      <c r="O1793" s="5"/>
      <c r="P1793" s="43"/>
      <c r="Q1793" s="5"/>
      <c r="R1793" s="5"/>
      <c r="S1793" s="43"/>
      <c r="T1793" s="43"/>
      <c r="U1793" s="20"/>
      <c r="V1793" s="20"/>
      <c r="X1793" s="43"/>
      <c r="Y1793" s="20"/>
      <c r="AC1793" s="20"/>
    </row>
    <row r="1794" customFormat="false" ht="15.75" hidden="false" customHeight="true" outlineLevel="0" collapsed="false">
      <c r="A1794" s="37"/>
      <c r="B1794" s="38"/>
      <c r="C1794" s="39"/>
      <c r="D1794" s="20"/>
      <c r="E1794" s="40"/>
      <c r="F1794" s="40"/>
      <c r="G1794" s="41"/>
      <c r="H1794" s="40"/>
      <c r="I1794" s="40"/>
      <c r="J1794" s="40"/>
      <c r="L1794" s="139"/>
      <c r="M1794" s="43"/>
      <c r="N1794" s="43"/>
      <c r="O1794" s="5"/>
      <c r="P1794" s="43"/>
      <c r="Q1794" s="5"/>
      <c r="R1794" s="5"/>
      <c r="S1794" s="43"/>
      <c r="T1794" s="43"/>
      <c r="U1794" s="20"/>
      <c r="V1794" s="20"/>
      <c r="X1794" s="43"/>
      <c r="Y1794" s="20"/>
      <c r="AC1794" s="20"/>
    </row>
    <row r="1795" customFormat="false" ht="15.75" hidden="false" customHeight="true" outlineLevel="0" collapsed="false">
      <c r="A1795" s="37"/>
      <c r="B1795" s="38"/>
      <c r="C1795" s="39"/>
      <c r="D1795" s="20"/>
      <c r="E1795" s="40"/>
      <c r="F1795" s="40"/>
      <c r="G1795" s="41"/>
      <c r="H1795" s="40"/>
      <c r="I1795" s="40"/>
      <c r="J1795" s="40"/>
      <c r="L1795" s="139"/>
      <c r="M1795" s="43"/>
      <c r="N1795" s="43"/>
      <c r="O1795" s="5"/>
      <c r="P1795" s="43"/>
      <c r="Q1795" s="5"/>
      <c r="R1795" s="5"/>
      <c r="S1795" s="43"/>
      <c r="T1795" s="43"/>
      <c r="U1795" s="20"/>
      <c r="V1795" s="20"/>
      <c r="X1795" s="43"/>
      <c r="Y1795" s="20"/>
      <c r="AC1795" s="20"/>
    </row>
    <row r="1796" customFormat="false" ht="15.75" hidden="false" customHeight="true" outlineLevel="0" collapsed="false">
      <c r="A1796" s="37"/>
      <c r="B1796" s="38"/>
      <c r="C1796" s="39"/>
      <c r="D1796" s="20"/>
      <c r="E1796" s="40"/>
      <c r="F1796" s="40"/>
      <c r="G1796" s="41"/>
      <c r="H1796" s="40"/>
      <c r="I1796" s="40"/>
      <c r="J1796" s="40"/>
      <c r="L1796" s="139"/>
      <c r="M1796" s="43"/>
      <c r="N1796" s="43"/>
      <c r="O1796" s="5"/>
      <c r="P1796" s="43"/>
      <c r="Q1796" s="5"/>
      <c r="R1796" s="5"/>
      <c r="S1796" s="43"/>
      <c r="T1796" s="43"/>
      <c r="U1796" s="20"/>
      <c r="V1796" s="20"/>
      <c r="X1796" s="43"/>
      <c r="Y1796" s="20"/>
      <c r="AC1796" s="20"/>
    </row>
    <row r="1797" customFormat="false" ht="15.75" hidden="false" customHeight="true" outlineLevel="0" collapsed="false">
      <c r="A1797" s="37"/>
      <c r="B1797" s="38"/>
      <c r="C1797" s="39"/>
      <c r="D1797" s="20"/>
      <c r="E1797" s="40"/>
      <c r="F1797" s="40"/>
      <c r="G1797" s="41"/>
      <c r="H1797" s="40"/>
      <c r="I1797" s="40"/>
      <c r="J1797" s="40"/>
      <c r="L1797" s="139"/>
      <c r="M1797" s="43"/>
      <c r="N1797" s="43"/>
      <c r="O1797" s="5"/>
      <c r="P1797" s="43"/>
      <c r="Q1797" s="5"/>
      <c r="R1797" s="5"/>
      <c r="S1797" s="43"/>
      <c r="T1797" s="43"/>
      <c r="U1797" s="20"/>
      <c r="V1797" s="20"/>
      <c r="X1797" s="43"/>
      <c r="Y1797" s="20"/>
      <c r="AC1797" s="20"/>
    </row>
    <row r="1798" customFormat="false" ht="15.75" hidden="false" customHeight="true" outlineLevel="0" collapsed="false">
      <c r="A1798" s="37"/>
      <c r="B1798" s="38"/>
      <c r="C1798" s="39"/>
      <c r="D1798" s="20"/>
      <c r="E1798" s="40"/>
      <c r="F1798" s="40"/>
      <c r="G1798" s="41"/>
      <c r="H1798" s="40"/>
      <c r="I1798" s="40"/>
      <c r="J1798" s="40"/>
      <c r="L1798" s="139"/>
      <c r="M1798" s="43"/>
      <c r="N1798" s="43"/>
      <c r="O1798" s="5"/>
      <c r="P1798" s="43"/>
      <c r="Q1798" s="5"/>
      <c r="R1798" s="5"/>
      <c r="S1798" s="43"/>
      <c r="T1798" s="43"/>
      <c r="U1798" s="20"/>
      <c r="V1798" s="20"/>
      <c r="X1798" s="43"/>
      <c r="Y1798" s="20"/>
      <c r="AC1798" s="20"/>
    </row>
    <row r="1799" customFormat="false" ht="15.75" hidden="false" customHeight="true" outlineLevel="0" collapsed="false">
      <c r="A1799" s="37"/>
      <c r="B1799" s="38"/>
      <c r="C1799" s="39"/>
      <c r="D1799" s="20"/>
      <c r="E1799" s="40"/>
      <c r="F1799" s="40"/>
      <c r="G1799" s="41"/>
      <c r="H1799" s="40"/>
      <c r="I1799" s="40"/>
      <c r="J1799" s="40"/>
      <c r="L1799" s="139"/>
      <c r="M1799" s="43"/>
      <c r="N1799" s="43"/>
      <c r="O1799" s="5"/>
      <c r="P1799" s="43"/>
      <c r="Q1799" s="5"/>
      <c r="R1799" s="5"/>
      <c r="S1799" s="43"/>
      <c r="T1799" s="43"/>
      <c r="U1799" s="20"/>
      <c r="V1799" s="20"/>
      <c r="X1799" s="43"/>
      <c r="Y1799" s="20"/>
      <c r="AC1799" s="20"/>
    </row>
    <row r="1800" customFormat="false" ht="15.75" hidden="false" customHeight="true" outlineLevel="0" collapsed="false">
      <c r="A1800" s="37"/>
      <c r="B1800" s="38"/>
      <c r="C1800" s="39"/>
      <c r="D1800" s="20"/>
      <c r="E1800" s="40"/>
      <c r="F1800" s="40"/>
      <c r="G1800" s="41"/>
      <c r="H1800" s="40"/>
      <c r="I1800" s="40"/>
      <c r="J1800" s="40"/>
      <c r="L1800" s="139"/>
      <c r="M1800" s="43"/>
      <c r="N1800" s="43"/>
      <c r="O1800" s="5"/>
      <c r="P1800" s="43"/>
      <c r="Q1800" s="5"/>
      <c r="R1800" s="5"/>
      <c r="S1800" s="43"/>
      <c r="T1800" s="43"/>
      <c r="U1800" s="20"/>
      <c r="V1800" s="20"/>
      <c r="X1800" s="43"/>
      <c r="Y1800" s="20"/>
      <c r="AC1800" s="20"/>
    </row>
    <row r="1801" customFormat="false" ht="15.75" hidden="false" customHeight="true" outlineLevel="0" collapsed="false">
      <c r="A1801" s="37"/>
      <c r="B1801" s="38"/>
      <c r="C1801" s="39"/>
      <c r="D1801" s="20"/>
      <c r="E1801" s="40"/>
      <c r="F1801" s="40"/>
      <c r="G1801" s="41"/>
      <c r="H1801" s="40"/>
      <c r="I1801" s="40"/>
      <c r="J1801" s="40"/>
      <c r="L1801" s="139"/>
      <c r="M1801" s="43"/>
      <c r="N1801" s="43"/>
      <c r="O1801" s="5"/>
      <c r="P1801" s="43"/>
      <c r="Q1801" s="5"/>
      <c r="R1801" s="5"/>
      <c r="S1801" s="43"/>
      <c r="T1801" s="43"/>
      <c r="U1801" s="20"/>
      <c r="V1801" s="20"/>
      <c r="X1801" s="43"/>
      <c r="Y1801" s="20"/>
      <c r="AC1801" s="20"/>
    </row>
    <row r="1802" customFormat="false" ht="15.75" hidden="false" customHeight="true" outlineLevel="0" collapsed="false">
      <c r="A1802" s="37"/>
      <c r="B1802" s="38"/>
      <c r="C1802" s="39"/>
      <c r="D1802" s="20"/>
      <c r="E1802" s="40"/>
      <c r="F1802" s="40"/>
      <c r="G1802" s="41"/>
      <c r="H1802" s="40"/>
      <c r="I1802" s="40"/>
      <c r="J1802" s="40"/>
      <c r="L1802" s="139"/>
      <c r="M1802" s="43"/>
      <c r="N1802" s="43"/>
      <c r="O1802" s="5"/>
      <c r="P1802" s="43"/>
      <c r="Q1802" s="5"/>
      <c r="R1802" s="5"/>
      <c r="S1802" s="43"/>
      <c r="T1802" s="43"/>
      <c r="U1802" s="20"/>
      <c r="V1802" s="20"/>
      <c r="X1802" s="43"/>
      <c r="Y1802" s="20"/>
      <c r="AC1802" s="20"/>
    </row>
    <row r="1803" customFormat="false" ht="15.75" hidden="false" customHeight="true" outlineLevel="0" collapsed="false">
      <c r="A1803" s="37"/>
      <c r="B1803" s="38"/>
      <c r="C1803" s="39"/>
      <c r="D1803" s="20"/>
      <c r="E1803" s="40"/>
      <c r="F1803" s="40"/>
      <c r="G1803" s="41"/>
      <c r="H1803" s="40"/>
      <c r="I1803" s="40"/>
      <c r="J1803" s="40"/>
      <c r="L1803" s="139"/>
      <c r="M1803" s="43"/>
      <c r="N1803" s="43"/>
      <c r="O1803" s="5"/>
      <c r="P1803" s="43"/>
      <c r="Q1803" s="5"/>
      <c r="R1803" s="5"/>
      <c r="S1803" s="43"/>
      <c r="T1803" s="43"/>
      <c r="U1803" s="20"/>
      <c r="V1803" s="20"/>
      <c r="X1803" s="43"/>
      <c r="Y1803" s="20"/>
      <c r="AC1803" s="20"/>
    </row>
    <row r="1804" customFormat="false" ht="15.75" hidden="false" customHeight="true" outlineLevel="0" collapsed="false">
      <c r="A1804" s="37"/>
      <c r="B1804" s="38"/>
      <c r="C1804" s="39"/>
      <c r="D1804" s="20"/>
      <c r="E1804" s="40"/>
      <c r="F1804" s="40"/>
      <c r="G1804" s="41"/>
      <c r="H1804" s="40"/>
      <c r="I1804" s="40"/>
      <c r="J1804" s="40"/>
      <c r="L1804" s="139"/>
      <c r="M1804" s="43"/>
      <c r="N1804" s="43"/>
      <c r="O1804" s="5"/>
      <c r="P1804" s="43"/>
      <c r="Q1804" s="5"/>
      <c r="R1804" s="5"/>
      <c r="S1804" s="43"/>
      <c r="T1804" s="43"/>
      <c r="U1804" s="20"/>
      <c r="V1804" s="20"/>
      <c r="X1804" s="43"/>
      <c r="Y1804" s="20"/>
      <c r="AC1804" s="20"/>
    </row>
    <row r="1805" customFormat="false" ht="15.75" hidden="false" customHeight="true" outlineLevel="0" collapsed="false">
      <c r="A1805" s="37"/>
      <c r="B1805" s="38"/>
      <c r="C1805" s="39"/>
      <c r="D1805" s="20"/>
      <c r="E1805" s="40"/>
      <c r="F1805" s="40"/>
      <c r="G1805" s="41"/>
      <c r="H1805" s="40"/>
      <c r="I1805" s="40"/>
      <c r="J1805" s="40"/>
      <c r="L1805" s="139"/>
      <c r="M1805" s="43"/>
      <c r="N1805" s="43"/>
      <c r="O1805" s="5"/>
      <c r="P1805" s="43"/>
      <c r="Q1805" s="5"/>
      <c r="R1805" s="5"/>
      <c r="S1805" s="43"/>
      <c r="T1805" s="43"/>
      <c r="U1805" s="20"/>
      <c r="V1805" s="20"/>
      <c r="X1805" s="43"/>
      <c r="Y1805" s="20"/>
      <c r="AC1805" s="20"/>
    </row>
    <row r="1806" customFormat="false" ht="15.75" hidden="false" customHeight="true" outlineLevel="0" collapsed="false">
      <c r="A1806" s="37"/>
      <c r="B1806" s="38"/>
      <c r="C1806" s="39"/>
      <c r="D1806" s="20"/>
      <c r="E1806" s="40"/>
      <c r="F1806" s="40"/>
      <c r="G1806" s="41"/>
      <c r="H1806" s="40"/>
      <c r="I1806" s="40"/>
      <c r="J1806" s="40"/>
      <c r="L1806" s="139"/>
      <c r="M1806" s="43"/>
      <c r="N1806" s="43"/>
      <c r="O1806" s="5"/>
      <c r="P1806" s="43"/>
      <c r="Q1806" s="5"/>
      <c r="R1806" s="5"/>
      <c r="S1806" s="43"/>
      <c r="T1806" s="43"/>
      <c r="U1806" s="20"/>
      <c r="V1806" s="20"/>
      <c r="X1806" s="43"/>
      <c r="Y1806" s="20"/>
      <c r="AC1806" s="20"/>
    </row>
    <row r="1807" customFormat="false" ht="15.75" hidden="false" customHeight="true" outlineLevel="0" collapsed="false">
      <c r="A1807" s="37"/>
      <c r="B1807" s="38"/>
      <c r="C1807" s="39"/>
      <c r="D1807" s="20"/>
      <c r="E1807" s="40"/>
      <c r="F1807" s="40"/>
      <c r="G1807" s="41"/>
      <c r="H1807" s="40"/>
      <c r="I1807" s="40"/>
      <c r="J1807" s="40"/>
      <c r="L1807" s="139"/>
      <c r="M1807" s="43"/>
      <c r="N1807" s="43"/>
      <c r="O1807" s="5"/>
      <c r="P1807" s="43"/>
      <c r="Q1807" s="5"/>
      <c r="R1807" s="5"/>
      <c r="S1807" s="43"/>
      <c r="T1807" s="43"/>
      <c r="U1807" s="20"/>
      <c r="V1807" s="20"/>
      <c r="X1807" s="43"/>
      <c r="Y1807" s="20"/>
      <c r="AC1807" s="20"/>
    </row>
    <row r="1808" customFormat="false" ht="15.75" hidden="false" customHeight="true" outlineLevel="0" collapsed="false">
      <c r="A1808" s="37"/>
      <c r="B1808" s="38"/>
      <c r="C1808" s="39"/>
      <c r="D1808" s="20"/>
      <c r="E1808" s="40"/>
      <c r="F1808" s="40"/>
      <c r="G1808" s="41"/>
      <c r="H1808" s="40"/>
      <c r="I1808" s="40"/>
      <c r="J1808" s="40"/>
      <c r="L1808" s="139"/>
      <c r="M1808" s="43"/>
      <c r="N1808" s="43"/>
      <c r="O1808" s="5"/>
      <c r="P1808" s="43"/>
      <c r="Q1808" s="5"/>
      <c r="R1808" s="5"/>
      <c r="S1808" s="43"/>
      <c r="T1808" s="43"/>
      <c r="U1808" s="20"/>
      <c r="V1808" s="20"/>
      <c r="X1808" s="43"/>
      <c r="Y1808" s="20"/>
      <c r="AC1808" s="20"/>
    </row>
    <row r="1809" customFormat="false" ht="15.75" hidden="false" customHeight="true" outlineLevel="0" collapsed="false">
      <c r="A1809" s="37"/>
      <c r="B1809" s="38"/>
      <c r="C1809" s="39"/>
      <c r="D1809" s="20"/>
      <c r="E1809" s="40"/>
      <c r="F1809" s="40"/>
      <c r="G1809" s="41"/>
      <c r="H1809" s="40"/>
      <c r="I1809" s="40"/>
      <c r="J1809" s="40"/>
      <c r="L1809" s="139"/>
      <c r="M1809" s="43"/>
      <c r="N1809" s="43"/>
      <c r="O1809" s="5"/>
      <c r="P1809" s="43"/>
      <c r="Q1809" s="5"/>
      <c r="R1809" s="5"/>
      <c r="S1809" s="43"/>
      <c r="T1809" s="43"/>
      <c r="U1809" s="20"/>
      <c r="V1809" s="20"/>
      <c r="X1809" s="43"/>
      <c r="Y1809" s="20"/>
      <c r="AC1809" s="20"/>
    </row>
    <row r="1810" customFormat="false" ht="15.75" hidden="false" customHeight="true" outlineLevel="0" collapsed="false">
      <c r="A1810" s="37"/>
      <c r="B1810" s="38"/>
      <c r="C1810" s="39"/>
      <c r="D1810" s="20"/>
      <c r="E1810" s="40"/>
      <c r="F1810" s="40"/>
      <c r="G1810" s="41"/>
      <c r="H1810" s="40"/>
      <c r="I1810" s="40"/>
      <c r="J1810" s="40"/>
      <c r="L1810" s="139"/>
      <c r="M1810" s="43"/>
      <c r="N1810" s="43"/>
      <c r="O1810" s="5"/>
      <c r="P1810" s="43"/>
      <c r="Q1810" s="5"/>
      <c r="R1810" s="5"/>
      <c r="S1810" s="43"/>
      <c r="T1810" s="43"/>
      <c r="U1810" s="20"/>
      <c r="V1810" s="20"/>
      <c r="X1810" s="43"/>
      <c r="Y1810" s="20"/>
      <c r="AC1810" s="20"/>
    </row>
    <row r="1811" customFormat="false" ht="15.75" hidden="false" customHeight="true" outlineLevel="0" collapsed="false">
      <c r="A1811" s="37"/>
      <c r="B1811" s="38"/>
      <c r="C1811" s="39"/>
      <c r="D1811" s="20"/>
      <c r="E1811" s="40"/>
      <c r="F1811" s="40"/>
      <c r="G1811" s="41"/>
      <c r="H1811" s="40"/>
      <c r="I1811" s="40"/>
      <c r="J1811" s="40"/>
      <c r="L1811" s="139"/>
      <c r="M1811" s="43"/>
      <c r="N1811" s="43"/>
      <c r="O1811" s="5"/>
      <c r="P1811" s="43"/>
      <c r="Q1811" s="5"/>
      <c r="R1811" s="5"/>
      <c r="S1811" s="43"/>
      <c r="T1811" s="43"/>
      <c r="U1811" s="20"/>
      <c r="V1811" s="20"/>
      <c r="X1811" s="43"/>
      <c r="Y1811" s="20"/>
      <c r="AC1811" s="20"/>
    </row>
    <row r="1812" customFormat="false" ht="15.75" hidden="false" customHeight="true" outlineLevel="0" collapsed="false">
      <c r="A1812" s="37"/>
      <c r="B1812" s="38"/>
      <c r="C1812" s="39"/>
      <c r="D1812" s="20"/>
      <c r="E1812" s="40"/>
      <c r="F1812" s="40"/>
      <c r="G1812" s="41"/>
      <c r="H1812" s="40"/>
      <c r="I1812" s="40"/>
      <c r="J1812" s="40"/>
      <c r="L1812" s="139"/>
      <c r="M1812" s="43"/>
      <c r="N1812" s="43"/>
      <c r="O1812" s="5"/>
      <c r="P1812" s="43"/>
      <c r="Q1812" s="5"/>
      <c r="R1812" s="5"/>
      <c r="S1812" s="43"/>
      <c r="T1812" s="43"/>
      <c r="U1812" s="20"/>
      <c r="V1812" s="20"/>
      <c r="X1812" s="43"/>
      <c r="Y1812" s="20"/>
      <c r="AC1812" s="20"/>
    </row>
    <row r="1813" customFormat="false" ht="15.75" hidden="false" customHeight="true" outlineLevel="0" collapsed="false">
      <c r="A1813" s="37"/>
      <c r="B1813" s="38"/>
      <c r="C1813" s="39"/>
      <c r="D1813" s="20"/>
      <c r="E1813" s="40"/>
      <c r="F1813" s="40"/>
      <c r="G1813" s="41"/>
      <c r="H1813" s="40"/>
      <c r="I1813" s="40"/>
      <c r="J1813" s="40"/>
      <c r="L1813" s="139"/>
      <c r="M1813" s="43"/>
      <c r="N1813" s="43"/>
      <c r="O1813" s="5"/>
      <c r="P1813" s="43"/>
      <c r="Q1813" s="5"/>
      <c r="R1813" s="5"/>
      <c r="S1813" s="43"/>
      <c r="T1813" s="43"/>
      <c r="U1813" s="20"/>
      <c r="V1813" s="20"/>
      <c r="X1813" s="43"/>
      <c r="Y1813" s="20"/>
      <c r="AC1813" s="20"/>
    </row>
    <row r="1814" customFormat="false" ht="15.75" hidden="false" customHeight="true" outlineLevel="0" collapsed="false">
      <c r="A1814" s="37"/>
      <c r="B1814" s="38"/>
      <c r="C1814" s="39"/>
      <c r="D1814" s="20"/>
      <c r="E1814" s="40"/>
      <c r="F1814" s="40"/>
      <c r="G1814" s="41"/>
      <c r="H1814" s="40"/>
      <c r="I1814" s="40"/>
      <c r="J1814" s="40"/>
      <c r="L1814" s="139"/>
      <c r="M1814" s="43"/>
      <c r="N1814" s="43"/>
      <c r="O1814" s="5"/>
      <c r="P1814" s="43"/>
      <c r="Q1814" s="5"/>
      <c r="R1814" s="5"/>
      <c r="S1814" s="43"/>
      <c r="T1814" s="43"/>
      <c r="U1814" s="20"/>
      <c r="V1814" s="20"/>
      <c r="X1814" s="43"/>
      <c r="Y1814" s="20"/>
      <c r="AC1814" s="20"/>
    </row>
    <row r="1815" customFormat="false" ht="15.75" hidden="false" customHeight="true" outlineLevel="0" collapsed="false">
      <c r="A1815" s="37"/>
      <c r="B1815" s="38"/>
      <c r="C1815" s="39"/>
      <c r="D1815" s="20"/>
      <c r="E1815" s="40"/>
      <c r="F1815" s="40"/>
      <c r="G1815" s="41"/>
      <c r="H1815" s="40"/>
      <c r="I1815" s="40"/>
      <c r="J1815" s="40"/>
      <c r="L1815" s="139"/>
      <c r="M1815" s="43"/>
      <c r="N1815" s="43"/>
      <c r="O1815" s="5"/>
      <c r="P1815" s="43"/>
      <c r="Q1815" s="5"/>
      <c r="R1815" s="5"/>
      <c r="S1815" s="43"/>
      <c r="T1815" s="43"/>
      <c r="U1815" s="20"/>
      <c r="V1815" s="20"/>
      <c r="X1815" s="43"/>
      <c r="Y1815" s="20"/>
      <c r="AC1815" s="20"/>
    </row>
    <row r="1816" customFormat="false" ht="15.75" hidden="false" customHeight="true" outlineLevel="0" collapsed="false">
      <c r="A1816" s="37"/>
      <c r="B1816" s="38"/>
      <c r="C1816" s="39"/>
      <c r="D1816" s="20"/>
      <c r="E1816" s="40"/>
      <c r="F1816" s="40"/>
      <c r="G1816" s="41"/>
      <c r="H1816" s="40"/>
      <c r="I1816" s="40"/>
      <c r="J1816" s="40"/>
      <c r="L1816" s="139"/>
      <c r="M1816" s="43"/>
      <c r="N1816" s="43"/>
      <c r="O1816" s="5"/>
      <c r="P1816" s="43"/>
      <c r="Q1816" s="5"/>
      <c r="R1816" s="5"/>
      <c r="S1816" s="43"/>
      <c r="T1816" s="43"/>
      <c r="U1816" s="20"/>
      <c r="V1816" s="20"/>
      <c r="X1816" s="43"/>
      <c r="Y1816" s="20"/>
      <c r="AC1816" s="20"/>
    </row>
    <row r="1817" customFormat="false" ht="15.75" hidden="false" customHeight="true" outlineLevel="0" collapsed="false">
      <c r="A1817" s="37"/>
      <c r="B1817" s="38"/>
      <c r="C1817" s="39"/>
      <c r="D1817" s="20"/>
      <c r="E1817" s="40"/>
      <c r="F1817" s="40"/>
      <c r="G1817" s="41"/>
      <c r="H1817" s="40"/>
      <c r="I1817" s="40"/>
      <c r="J1817" s="40"/>
      <c r="L1817" s="139"/>
      <c r="M1817" s="43"/>
      <c r="N1817" s="43"/>
      <c r="O1817" s="5"/>
      <c r="P1817" s="43"/>
      <c r="Q1817" s="5"/>
      <c r="R1817" s="5"/>
      <c r="S1817" s="43"/>
      <c r="T1817" s="43"/>
      <c r="U1817" s="20"/>
      <c r="V1817" s="20"/>
      <c r="X1817" s="43"/>
      <c r="Y1817" s="20"/>
      <c r="AC1817" s="20"/>
    </row>
    <row r="1818" customFormat="false" ht="15.75" hidden="false" customHeight="true" outlineLevel="0" collapsed="false">
      <c r="A1818" s="37"/>
      <c r="B1818" s="38"/>
      <c r="C1818" s="39"/>
      <c r="D1818" s="20"/>
      <c r="E1818" s="40"/>
      <c r="F1818" s="40"/>
      <c r="G1818" s="41"/>
      <c r="H1818" s="40"/>
      <c r="I1818" s="40"/>
      <c r="J1818" s="40"/>
      <c r="L1818" s="139"/>
      <c r="M1818" s="43"/>
      <c r="N1818" s="43"/>
      <c r="O1818" s="5"/>
      <c r="P1818" s="43"/>
      <c r="Q1818" s="5"/>
      <c r="R1818" s="5"/>
      <c r="S1818" s="43"/>
      <c r="T1818" s="43"/>
      <c r="U1818" s="20"/>
      <c r="V1818" s="20"/>
      <c r="X1818" s="43"/>
      <c r="Y1818" s="20"/>
      <c r="AC1818" s="20"/>
    </row>
    <row r="1819" customFormat="false" ht="15.75" hidden="false" customHeight="true" outlineLevel="0" collapsed="false">
      <c r="A1819" s="37"/>
      <c r="B1819" s="38"/>
      <c r="C1819" s="39"/>
      <c r="D1819" s="20"/>
      <c r="E1819" s="40"/>
      <c r="F1819" s="40"/>
      <c r="G1819" s="41"/>
      <c r="H1819" s="40"/>
      <c r="I1819" s="40"/>
      <c r="J1819" s="40"/>
      <c r="L1819" s="139"/>
      <c r="M1819" s="43"/>
      <c r="N1819" s="43"/>
      <c r="O1819" s="5"/>
      <c r="P1819" s="43"/>
      <c r="Q1819" s="5"/>
      <c r="R1819" s="5"/>
      <c r="S1819" s="43"/>
      <c r="T1819" s="43"/>
      <c r="U1819" s="20"/>
      <c r="V1819" s="20"/>
      <c r="X1819" s="43"/>
      <c r="Y1819" s="20"/>
      <c r="AC1819" s="20"/>
    </row>
    <row r="1820" customFormat="false" ht="15.75" hidden="false" customHeight="true" outlineLevel="0" collapsed="false">
      <c r="A1820" s="37"/>
      <c r="B1820" s="38"/>
      <c r="C1820" s="39"/>
      <c r="D1820" s="20"/>
      <c r="E1820" s="40"/>
      <c r="F1820" s="40"/>
      <c r="G1820" s="41"/>
      <c r="H1820" s="40"/>
      <c r="I1820" s="40"/>
      <c r="J1820" s="40"/>
      <c r="L1820" s="139"/>
      <c r="M1820" s="43"/>
      <c r="N1820" s="43"/>
      <c r="O1820" s="5"/>
      <c r="P1820" s="43"/>
      <c r="Q1820" s="5"/>
      <c r="R1820" s="5"/>
      <c r="S1820" s="43"/>
      <c r="T1820" s="43"/>
      <c r="U1820" s="20"/>
      <c r="V1820" s="20"/>
      <c r="X1820" s="43"/>
      <c r="Y1820" s="20"/>
      <c r="AC1820" s="20"/>
    </row>
    <row r="1821" customFormat="false" ht="15.75" hidden="false" customHeight="true" outlineLevel="0" collapsed="false">
      <c r="A1821" s="37"/>
      <c r="B1821" s="38"/>
      <c r="C1821" s="39"/>
      <c r="D1821" s="20"/>
      <c r="E1821" s="40"/>
      <c r="F1821" s="40"/>
      <c r="G1821" s="41"/>
      <c r="H1821" s="40"/>
      <c r="I1821" s="40"/>
      <c r="J1821" s="40"/>
      <c r="L1821" s="139"/>
      <c r="M1821" s="43"/>
      <c r="N1821" s="43"/>
      <c r="O1821" s="5"/>
      <c r="P1821" s="43"/>
      <c r="Q1821" s="5"/>
      <c r="R1821" s="5"/>
      <c r="S1821" s="43"/>
      <c r="T1821" s="43"/>
      <c r="U1821" s="20"/>
      <c r="V1821" s="20"/>
      <c r="X1821" s="43"/>
      <c r="Y1821" s="20"/>
      <c r="AC1821" s="20"/>
    </row>
    <row r="1822" customFormat="false" ht="15.75" hidden="false" customHeight="true" outlineLevel="0" collapsed="false">
      <c r="A1822" s="37"/>
      <c r="B1822" s="38"/>
      <c r="C1822" s="39"/>
      <c r="D1822" s="20"/>
      <c r="E1822" s="40"/>
      <c r="F1822" s="40"/>
      <c r="G1822" s="41"/>
      <c r="H1822" s="40"/>
      <c r="I1822" s="40"/>
      <c r="J1822" s="40"/>
      <c r="L1822" s="139"/>
      <c r="M1822" s="43"/>
      <c r="N1822" s="43"/>
      <c r="O1822" s="5"/>
      <c r="P1822" s="43"/>
      <c r="Q1822" s="5"/>
      <c r="R1822" s="5"/>
      <c r="S1822" s="43"/>
      <c r="T1822" s="43"/>
      <c r="U1822" s="20"/>
      <c r="V1822" s="20"/>
      <c r="X1822" s="43"/>
      <c r="Y1822" s="20"/>
      <c r="AC1822" s="20"/>
    </row>
    <row r="1823" customFormat="false" ht="15.75" hidden="false" customHeight="true" outlineLevel="0" collapsed="false">
      <c r="A1823" s="37"/>
      <c r="B1823" s="38"/>
      <c r="C1823" s="39"/>
      <c r="D1823" s="20"/>
      <c r="E1823" s="40"/>
      <c r="F1823" s="40"/>
      <c r="G1823" s="41"/>
      <c r="H1823" s="40"/>
      <c r="I1823" s="40"/>
      <c r="J1823" s="40"/>
      <c r="L1823" s="139"/>
      <c r="M1823" s="43"/>
      <c r="N1823" s="43"/>
      <c r="O1823" s="5"/>
      <c r="P1823" s="43"/>
      <c r="Q1823" s="5"/>
      <c r="R1823" s="5"/>
      <c r="S1823" s="43"/>
      <c r="T1823" s="43"/>
      <c r="U1823" s="20"/>
      <c r="V1823" s="20"/>
      <c r="X1823" s="43"/>
      <c r="Y1823" s="20"/>
      <c r="AC1823" s="20"/>
    </row>
    <row r="1824" customFormat="false" ht="15.75" hidden="false" customHeight="true" outlineLevel="0" collapsed="false">
      <c r="A1824" s="37"/>
      <c r="B1824" s="38"/>
      <c r="C1824" s="39"/>
      <c r="D1824" s="20"/>
      <c r="E1824" s="40"/>
      <c r="F1824" s="40"/>
      <c r="G1824" s="41"/>
      <c r="H1824" s="40"/>
      <c r="I1824" s="40"/>
      <c r="J1824" s="40"/>
      <c r="L1824" s="139"/>
      <c r="M1824" s="43"/>
      <c r="N1824" s="43"/>
      <c r="O1824" s="5"/>
      <c r="P1824" s="43"/>
      <c r="Q1824" s="5"/>
      <c r="R1824" s="5"/>
      <c r="S1824" s="43"/>
      <c r="T1824" s="43"/>
      <c r="U1824" s="20"/>
      <c r="V1824" s="20"/>
      <c r="X1824" s="43"/>
      <c r="Y1824" s="20"/>
      <c r="AC1824" s="20"/>
    </row>
    <row r="1825" customFormat="false" ht="15.75" hidden="false" customHeight="true" outlineLevel="0" collapsed="false">
      <c r="A1825" s="37"/>
      <c r="B1825" s="38"/>
      <c r="C1825" s="39"/>
      <c r="D1825" s="20"/>
      <c r="E1825" s="40"/>
      <c r="F1825" s="40"/>
      <c r="G1825" s="41"/>
      <c r="H1825" s="40"/>
      <c r="I1825" s="40"/>
      <c r="J1825" s="40"/>
      <c r="L1825" s="139"/>
      <c r="M1825" s="43"/>
      <c r="N1825" s="43"/>
      <c r="O1825" s="5"/>
      <c r="P1825" s="43"/>
      <c r="Q1825" s="5"/>
      <c r="R1825" s="5"/>
      <c r="S1825" s="43"/>
      <c r="T1825" s="43"/>
      <c r="U1825" s="20"/>
      <c r="V1825" s="20"/>
      <c r="X1825" s="43"/>
      <c r="Y1825" s="20"/>
      <c r="AC1825" s="20"/>
    </row>
    <row r="1826" customFormat="false" ht="15.75" hidden="false" customHeight="true" outlineLevel="0" collapsed="false">
      <c r="A1826" s="37"/>
      <c r="B1826" s="38"/>
      <c r="C1826" s="39"/>
      <c r="D1826" s="20"/>
      <c r="E1826" s="40"/>
      <c r="F1826" s="40"/>
      <c r="G1826" s="41"/>
      <c r="H1826" s="40"/>
      <c r="I1826" s="40"/>
      <c r="J1826" s="40"/>
      <c r="L1826" s="139"/>
      <c r="M1826" s="43"/>
      <c r="N1826" s="43"/>
      <c r="O1826" s="5"/>
      <c r="P1826" s="43"/>
      <c r="Q1826" s="5"/>
      <c r="R1826" s="5"/>
      <c r="S1826" s="43"/>
      <c r="T1826" s="43"/>
      <c r="U1826" s="20"/>
      <c r="V1826" s="20"/>
      <c r="X1826" s="43"/>
      <c r="Y1826" s="20"/>
      <c r="AC1826" s="20"/>
    </row>
    <row r="1827" customFormat="false" ht="15.75" hidden="false" customHeight="true" outlineLevel="0" collapsed="false">
      <c r="A1827" s="37"/>
      <c r="B1827" s="38"/>
      <c r="C1827" s="39"/>
      <c r="D1827" s="20"/>
      <c r="E1827" s="40"/>
      <c r="F1827" s="40"/>
      <c r="G1827" s="41"/>
      <c r="H1827" s="40"/>
      <c r="I1827" s="40"/>
      <c r="J1827" s="40"/>
      <c r="L1827" s="139"/>
      <c r="M1827" s="43"/>
      <c r="N1827" s="43"/>
      <c r="O1827" s="5"/>
      <c r="P1827" s="43"/>
      <c r="Q1827" s="5"/>
      <c r="R1827" s="5"/>
      <c r="S1827" s="43"/>
      <c r="T1827" s="43"/>
      <c r="U1827" s="20"/>
      <c r="V1827" s="20"/>
      <c r="X1827" s="43"/>
      <c r="Y1827" s="20"/>
      <c r="AC1827" s="20"/>
    </row>
    <row r="1828" customFormat="false" ht="15.75" hidden="false" customHeight="true" outlineLevel="0" collapsed="false">
      <c r="A1828" s="37"/>
      <c r="B1828" s="38"/>
      <c r="C1828" s="39"/>
      <c r="D1828" s="20"/>
      <c r="E1828" s="40"/>
      <c r="F1828" s="40"/>
      <c r="G1828" s="41"/>
      <c r="H1828" s="40"/>
      <c r="I1828" s="40"/>
      <c r="J1828" s="40"/>
      <c r="L1828" s="139"/>
      <c r="M1828" s="43"/>
      <c r="N1828" s="43"/>
      <c r="O1828" s="5"/>
      <c r="P1828" s="43"/>
      <c r="Q1828" s="5"/>
      <c r="R1828" s="5"/>
      <c r="S1828" s="43"/>
      <c r="T1828" s="43"/>
      <c r="U1828" s="20"/>
      <c r="V1828" s="20"/>
      <c r="X1828" s="43"/>
      <c r="Y1828" s="20"/>
      <c r="AC1828" s="20"/>
    </row>
    <row r="1829" customFormat="false" ht="15.75" hidden="false" customHeight="true" outlineLevel="0" collapsed="false">
      <c r="A1829" s="37"/>
      <c r="B1829" s="38"/>
      <c r="C1829" s="39"/>
      <c r="D1829" s="20"/>
      <c r="E1829" s="40"/>
      <c r="F1829" s="40"/>
      <c r="G1829" s="41"/>
      <c r="H1829" s="40"/>
      <c r="I1829" s="40"/>
      <c r="J1829" s="40"/>
      <c r="L1829" s="139"/>
      <c r="M1829" s="43"/>
      <c r="N1829" s="43"/>
      <c r="O1829" s="5"/>
      <c r="P1829" s="43"/>
      <c r="Q1829" s="5"/>
      <c r="R1829" s="5"/>
      <c r="S1829" s="43"/>
      <c r="T1829" s="43"/>
      <c r="U1829" s="20"/>
      <c r="V1829" s="20"/>
      <c r="X1829" s="43"/>
      <c r="Y1829" s="20"/>
      <c r="AC1829" s="20"/>
    </row>
    <row r="1830" customFormat="false" ht="15.75" hidden="false" customHeight="true" outlineLevel="0" collapsed="false">
      <c r="A1830" s="37"/>
      <c r="B1830" s="38"/>
      <c r="C1830" s="39"/>
      <c r="D1830" s="20"/>
      <c r="E1830" s="40"/>
      <c r="F1830" s="40"/>
      <c r="G1830" s="41"/>
      <c r="H1830" s="40"/>
      <c r="I1830" s="40"/>
      <c r="J1830" s="40"/>
      <c r="L1830" s="139"/>
      <c r="M1830" s="43"/>
      <c r="N1830" s="43"/>
      <c r="O1830" s="5"/>
      <c r="P1830" s="43"/>
      <c r="Q1830" s="5"/>
      <c r="R1830" s="5"/>
      <c r="S1830" s="43"/>
      <c r="T1830" s="43"/>
      <c r="U1830" s="20"/>
      <c r="V1830" s="20"/>
      <c r="X1830" s="43"/>
      <c r="Y1830" s="20"/>
      <c r="AC1830" s="20"/>
    </row>
    <row r="1831" customFormat="false" ht="15.75" hidden="false" customHeight="true" outlineLevel="0" collapsed="false">
      <c r="A1831" s="37"/>
      <c r="B1831" s="38"/>
      <c r="C1831" s="39"/>
      <c r="D1831" s="20"/>
      <c r="E1831" s="40"/>
      <c r="F1831" s="40"/>
      <c r="G1831" s="41"/>
      <c r="H1831" s="40"/>
      <c r="I1831" s="40"/>
      <c r="J1831" s="40"/>
      <c r="L1831" s="139"/>
      <c r="M1831" s="43"/>
      <c r="N1831" s="43"/>
      <c r="O1831" s="5"/>
      <c r="P1831" s="43"/>
      <c r="Q1831" s="5"/>
      <c r="R1831" s="5"/>
      <c r="S1831" s="43"/>
      <c r="T1831" s="43"/>
      <c r="U1831" s="20"/>
      <c r="V1831" s="20"/>
      <c r="X1831" s="43"/>
      <c r="Y1831" s="20"/>
      <c r="AC1831" s="20"/>
    </row>
    <row r="1832" customFormat="false" ht="15.75" hidden="false" customHeight="true" outlineLevel="0" collapsed="false">
      <c r="A1832" s="37"/>
      <c r="B1832" s="38"/>
      <c r="C1832" s="39"/>
      <c r="D1832" s="20"/>
      <c r="E1832" s="40"/>
      <c r="F1832" s="40"/>
      <c r="G1832" s="41"/>
      <c r="H1832" s="40"/>
      <c r="I1832" s="40"/>
      <c r="J1832" s="40"/>
      <c r="L1832" s="139"/>
      <c r="M1832" s="43"/>
      <c r="N1832" s="43"/>
      <c r="O1832" s="5"/>
      <c r="P1832" s="43"/>
      <c r="Q1832" s="5"/>
      <c r="R1832" s="5"/>
      <c r="S1832" s="43"/>
      <c r="T1832" s="43"/>
      <c r="U1832" s="20"/>
      <c r="V1832" s="20"/>
      <c r="X1832" s="43"/>
      <c r="Y1832" s="20"/>
      <c r="AC1832" s="20"/>
    </row>
    <row r="1833" customFormat="false" ht="15.75" hidden="false" customHeight="true" outlineLevel="0" collapsed="false">
      <c r="A1833" s="37"/>
      <c r="B1833" s="38"/>
      <c r="C1833" s="39"/>
      <c r="D1833" s="20"/>
      <c r="E1833" s="40"/>
      <c r="F1833" s="40"/>
      <c r="G1833" s="41"/>
      <c r="H1833" s="40"/>
      <c r="I1833" s="40"/>
      <c r="J1833" s="40"/>
      <c r="L1833" s="139"/>
      <c r="M1833" s="43"/>
      <c r="N1833" s="43"/>
      <c r="O1833" s="5"/>
      <c r="P1833" s="43"/>
      <c r="Q1833" s="5"/>
      <c r="R1833" s="5"/>
      <c r="S1833" s="43"/>
      <c r="T1833" s="43"/>
      <c r="U1833" s="20"/>
      <c r="V1833" s="20"/>
      <c r="X1833" s="43"/>
      <c r="Y1833" s="20"/>
      <c r="AC1833" s="20"/>
    </row>
    <row r="1834" customFormat="false" ht="15.75" hidden="false" customHeight="true" outlineLevel="0" collapsed="false">
      <c r="A1834" s="37"/>
      <c r="B1834" s="38"/>
      <c r="C1834" s="39"/>
      <c r="D1834" s="20"/>
      <c r="E1834" s="40"/>
      <c r="F1834" s="40"/>
      <c r="G1834" s="41"/>
      <c r="H1834" s="40"/>
      <c r="I1834" s="40"/>
      <c r="J1834" s="40"/>
      <c r="L1834" s="139"/>
      <c r="M1834" s="43"/>
      <c r="N1834" s="43"/>
      <c r="O1834" s="5"/>
      <c r="P1834" s="43"/>
      <c r="Q1834" s="5"/>
      <c r="R1834" s="5"/>
      <c r="S1834" s="43"/>
      <c r="T1834" s="43"/>
      <c r="U1834" s="20"/>
      <c r="V1834" s="20"/>
      <c r="X1834" s="43"/>
      <c r="Y1834" s="20"/>
      <c r="AC1834" s="20"/>
    </row>
    <row r="1835" customFormat="false" ht="15.75" hidden="false" customHeight="true" outlineLevel="0" collapsed="false">
      <c r="A1835" s="37"/>
      <c r="B1835" s="38"/>
      <c r="C1835" s="39"/>
      <c r="D1835" s="20"/>
      <c r="E1835" s="40"/>
      <c r="F1835" s="40"/>
      <c r="G1835" s="41"/>
      <c r="H1835" s="40"/>
      <c r="I1835" s="40"/>
      <c r="J1835" s="40"/>
      <c r="L1835" s="139"/>
      <c r="M1835" s="43"/>
      <c r="N1835" s="43"/>
      <c r="O1835" s="5"/>
      <c r="P1835" s="43"/>
      <c r="Q1835" s="5"/>
      <c r="R1835" s="5"/>
      <c r="S1835" s="43"/>
      <c r="T1835" s="43"/>
      <c r="U1835" s="20"/>
      <c r="V1835" s="20"/>
      <c r="X1835" s="43"/>
      <c r="Y1835" s="20"/>
      <c r="AC1835" s="20"/>
    </row>
    <row r="1836" customFormat="false" ht="15.75" hidden="false" customHeight="true" outlineLevel="0" collapsed="false">
      <c r="A1836" s="37"/>
      <c r="B1836" s="38"/>
      <c r="C1836" s="39"/>
      <c r="D1836" s="20"/>
      <c r="E1836" s="40"/>
      <c r="F1836" s="40"/>
      <c r="G1836" s="41"/>
      <c r="H1836" s="40"/>
      <c r="I1836" s="40"/>
      <c r="J1836" s="40"/>
      <c r="L1836" s="139"/>
      <c r="M1836" s="43"/>
      <c r="N1836" s="43"/>
      <c r="O1836" s="5"/>
      <c r="P1836" s="43"/>
      <c r="Q1836" s="5"/>
      <c r="R1836" s="5"/>
      <c r="S1836" s="43"/>
      <c r="T1836" s="43"/>
      <c r="U1836" s="20"/>
      <c r="V1836" s="20"/>
      <c r="X1836" s="43"/>
      <c r="Y1836" s="20"/>
      <c r="AC1836" s="20"/>
    </row>
    <row r="1837" customFormat="false" ht="15.75" hidden="false" customHeight="true" outlineLevel="0" collapsed="false">
      <c r="A1837" s="37"/>
      <c r="B1837" s="38"/>
      <c r="C1837" s="39"/>
      <c r="D1837" s="20"/>
      <c r="E1837" s="40"/>
      <c r="F1837" s="40"/>
      <c r="G1837" s="41"/>
      <c r="H1837" s="40"/>
      <c r="I1837" s="40"/>
      <c r="J1837" s="40"/>
      <c r="L1837" s="139"/>
      <c r="M1837" s="43"/>
      <c r="N1837" s="43"/>
      <c r="O1837" s="5"/>
      <c r="P1837" s="43"/>
      <c r="Q1837" s="5"/>
      <c r="R1837" s="5"/>
      <c r="S1837" s="43"/>
      <c r="T1837" s="43"/>
      <c r="U1837" s="20"/>
      <c r="V1837" s="20"/>
      <c r="X1837" s="43"/>
      <c r="Y1837" s="20"/>
      <c r="AC1837" s="20"/>
    </row>
    <row r="1838" customFormat="false" ht="15.75" hidden="false" customHeight="true" outlineLevel="0" collapsed="false">
      <c r="A1838" s="37"/>
      <c r="B1838" s="38"/>
      <c r="C1838" s="39"/>
      <c r="D1838" s="20"/>
      <c r="E1838" s="40"/>
      <c r="F1838" s="40"/>
      <c r="G1838" s="41"/>
      <c r="H1838" s="40"/>
      <c r="I1838" s="40"/>
      <c r="J1838" s="40"/>
      <c r="L1838" s="139"/>
      <c r="M1838" s="43"/>
      <c r="N1838" s="43"/>
      <c r="O1838" s="5"/>
      <c r="P1838" s="43"/>
      <c r="Q1838" s="5"/>
      <c r="R1838" s="5"/>
      <c r="S1838" s="43"/>
      <c r="T1838" s="43"/>
      <c r="U1838" s="20"/>
      <c r="V1838" s="20"/>
      <c r="X1838" s="43"/>
      <c r="Y1838" s="20"/>
      <c r="AC1838" s="20"/>
    </row>
    <row r="1839" customFormat="false" ht="15.75" hidden="false" customHeight="true" outlineLevel="0" collapsed="false">
      <c r="A1839" s="37"/>
      <c r="B1839" s="38"/>
      <c r="C1839" s="39"/>
      <c r="D1839" s="20"/>
      <c r="E1839" s="40"/>
      <c r="F1839" s="40"/>
      <c r="G1839" s="41"/>
      <c r="H1839" s="40"/>
      <c r="I1839" s="40"/>
      <c r="J1839" s="40"/>
      <c r="L1839" s="139"/>
      <c r="M1839" s="43"/>
      <c r="N1839" s="43"/>
      <c r="O1839" s="5"/>
      <c r="P1839" s="43"/>
      <c r="Q1839" s="5"/>
      <c r="R1839" s="5"/>
      <c r="S1839" s="43"/>
      <c r="T1839" s="43"/>
      <c r="U1839" s="20"/>
      <c r="V1839" s="20"/>
      <c r="X1839" s="43"/>
      <c r="Y1839" s="20"/>
      <c r="AC1839" s="20"/>
    </row>
    <row r="1840" customFormat="false" ht="15.75" hidden="false" customHeight="true" outlineLevel="0" collapsed="false">
      <c r="A1840" s="37"/>
      <c r="B1840" s="38"/>
      <c r="C1840" s="39"/>
      <c r="D1840" s="20"/>
      <c r="E1840" s="40"/>
      <c r="F1840" s="40"/>
      <c r="G1840" s="41"/>
      <c r="H1840" s="40"/>
      <c r="I1840" s="40"/>
      <c r="J1840" s="40"/>
      <c r="L1840" s="139"/>
      <c r="M1840" s="43"/>
      <c r="N1840" s="43"/>
      <c r="O1840" s="5"/>
      <c r="P1840" s="43"/>
      <c r="Q1840" s="5"/>
      <c r="R1840" s="5"/>
      <c r="S1840" s="43"/>
      <c r="T1840" s="43"/>
      <c r="U1840" s="20"/>
      <c r="V1840" s="20"/>
      <c r="X1840" s="43"/>
      <c r="Y1840" s="20"/>
      <c r="AC1840" s="20"/>
    </row>
    <row r="1841" customFormat="false" ht="15.75" hidden="false" customHeight="true" outlineLevel="0" collapsed="false">
      <c r="A1841" s="37"/>
      <c r="B1841" s="38"/>
      <c r="C1841" s="39"/>
      <c r="D1841" s="20"/>
      <c r="E1841" s="40"/>
      <c r="F1841" s="40"/>
      <c r="G1841" s="41"/>
      <c r="H1841" s="40"/>
      <c r="I1841" s="40"/>
      <c r="J1841" s="40"/>
      <c r="L1841" s="139"/>
      <c r="M1841" s="43"/>
      <c r="N1841" s="43"/>
      <c r="O1841" s="5"/>
      <c r="P1841" s="43"/>
      <c r="Q1841" s="5"/>
      <c r="R1841" s="5"/>
      <c r="S1841" s="43"/>
      <c r="T1841" s="43"/>
      <c r="U1841" s="20"/>
      <c r="V1841" s="20"/>
      <c r="X1841" s="43"/>
      <c r="Y1841" s="20"/>
      <c r="AC1841" s="20"/>
    </row>
    <row r="1842" customFormat="false" ht="15.75" hidden="false" customHeight="true" outlineLevel="0" collapsed="false">
      <c r="A1842" s="37"/>
      <c r="B1842" s="38"/>
      <c r="C1842" s="39"/>
      <c r="D1842" s="20"/>
      <c r="E1842" s="40"/>
      <c r="F1842" s="40"/>
      <c r="G1842" s="41"/>
      <c r="H1842" s="40"/>
      <c r="I1842" s="40"/>
      <c r="J1842" s="40"/>
      <c r="L1842" s="139"/>
      <c r="M1842" s="43"/>
      <c r="N1842" s="43"/>
      <c r="O1842" s="5"/>
      <c r="P1842" s="43"/>
      <c r="Q1842" s="5"/>
      <c r="R1842" s="5"/>
      <c r="S1842" s="43"/>
      <c r="T1842" s="43"/>
      <c r="U1842" s="20"/>
      <c r="V1842" s="20"/>
      <c r="X1842" s="43"/>
      <c r="Y1842" s="20"/>
      <c r="AC1842" s="20"/>
    </row>
    <row r="1843" customFormat="false" ht="15.75" hidden="false" customHeight="true" outlineLevel="0" collapsed="false">
      <c r="A1843" s="37"/>
      <c r="B1843" s="38"/>
      <c r="C1843" s="39"/>
      <c r="D1843" s="20"/>
      <c r="E1843" s="40"/>
      <c r="F1843" s="40"/>
      <c r="G1843" s="41"/>
      <c r="H1843" s="40"/>
      <c r="I1843" s="40"/>
      <c r="J1843" s="40"/>
      <c r="L1843" s="139"/>
      <c r="M1843" s="43"/>
      <c r="N1843" s="43"/>
      <c r="O1843" s="5"/>
      <c r="P1843" s="43"/>
      <c r="Q1843" s="5"/>
      <c r="R1843" s="5"/>
      <c r="S1843" s="43"/>
      <c r="T1843" s="43"/>
      <c r="U1843" s="20"/>
      <c r="V1843" s="20"/>
      <c r="X1843" s="43"/>
      <c r="Y1843" s="20"/>
      <c r="AC1843" s="20"/>
    </row>
    <row r="1844" customFormat="false" ht="15.75" hidden="false" customHeight="true" outlineLevel="0" collapsed="false">
      <c r="A1844" s="37"/>
      <c r="B1844" s="38"/>
      <c r="C1844" s="39"/>
      <c r="D1844" s="20"/>
      <c r="E1844" s="40"/>
      <c r="F1844" s="40"/>
      <c r="G1844" s="41"/>
      <c r="H1844" s="40"/>
      <c r="I1844" s="40"/>
      <c r="J1844" s="40"/>
      <c r="L1844" s="139"/>
      <c r="M1844" s="43"/>
      <c r="N1844" s="43"/>
      <c r="O1844" s="5"/>
      <c r="P1844" s="43"/>
      <c r="Q1844" s="5"/>
      <c r="R1844" s="5"/>
      <c r="S1844" s="43"/>
      <c r="T1844" s="43"/>
      <c r="U1844" s="20"/>
      <c r="V1844" s="20"/>
      <c r="X1844" s="43"/>
      <c r="Y1844" s="20"/>
      <c r="AC1844" s="20"/>
    </row>
    <row r="1845" customFormat="false" ht="15.75" hidden="false" customHeight="true" outlineLevel="0" collapsed="false">
      <c r="A1845" s="37"/>
      <c r="B1845" s="38"/>
      <c r="C1845" s="39"/>
      <c r="D1845" s="20"/>
      <c r="E1845" s="40"/>
      <c r="F1845" s="40"/>
      <c r="G1845" s="41"/>
      <c r="H1845" s="40"/>
      <c r="I1845" s="40"/>
      <c r="J1845" s="40"/>
      <c r="L1845" s="139"/>
      <c r="M1845" s="43"/>
      <c r="N1845" s="43"/>
      <c r="O1845" s="5"/>
      <c r="P1845" s="43"/>
      <c r="Q1845" s="5"/>
      <c r="R1845" s="5"/>
      <c r="S1845" s="43"/>
      <c r="T1845" s="43"/>
      <c r="U1845" s="20"/>
      <c r="V1845" s="20"/>
      <c r="X1845" s="43"/>
      <c r="Y1845" s="20"/>
      <c r="AC1845" s="20"/>
    </row>
    <row r="1846" customFormat="false" ht="15.75" hidden="false" customHeight="true" outlineLevel="0" collapsed="false">
      <c r="A1846" s="37"/>
      <c r="B1846" s="38"/>
      <c r="C1846" s="39"/>
      <c r="D1846" s="20"/>
      <c r="E1846" s="40"/>
      <c r="F1846" s="40"/>
      <c r="G1846" s="41"/>
      <c r="H1846" s="40"/>
      <c r="I1846" s="40"/>
      <c r="J1846" s="40"/>
      <c r="L1846" s="139"/>
      <c r="M1846" s="43"/>
      <c r="N1846" s="43"/>
      <c r="O1846" s="5"/>
      <c r="P1846" s="43"/>
      <c r="Q1846" s="5"/>
      <c r="R1846" s="5"/>
      <c r="S1846" s="43"/>
      <c r="T1846" s="43"/>
      <c r="U1846" s="20"/>
      <c r="V1846" s="20"/>
      <c r="X1846" s="43"/>
      <c r="Y1846" s="20"/>
      <c r="AC1846" s="20"/>
    </row>
    <row r="1847" customFormat="false" ht="15.75" hidden="false" customHeight="true" outlineLevel="0" collapsed="false">
      <c r="A1847" s="37"/>
      <c r="B1847" s="38"/>
      <c r="C1847" s="39"/>
      <c r="D1847" s="20"/>
      <c r="E1847" s="40"/>
      <c r="F1847" s="40"/>
      <c r="G1847" s="41"/>
      <c r="H1847" s="40"/>
      <c r="I1847" s="40"/>
      <c r="J1847" s="40"/>
      <c r="L1847" s="139"/>
      <c r="M1847" s="43"/>
      <c r="N1847" s="43"/>
      <c r="O1847" s="5"/>
      <c r="P1847" s="43"/>
      <c r="Q1847" s="5"/>
      <c r="R1847" s="5"/>
      <c r="S1847" s="43"/>
      <c r="T1847" s="43"/>
      <c r="U1847" s="20"/>
      <c r="V1847" s="20"/>
      <c r="X1847" s="43"/>
      <c r="Y1847" s="20"/>
      <c r="AC1847" s="20"/>
    </row>
    <row r="1848" customFormat="false" ht="15.75" hidden="false" customHeight="true" outlineLevel="0" collapsed="false">
      <c r="A1848" s="37"/>
      <c r="B1848" s="38"/>
      <c r="C1848" s="39"/>
      <c r="D1848" s="20"/>
      <c r="E1848" s="40"/>
      <c r="F1848" s="40"/>
      <c r="G1848" s="41"/>
      <c r="H1848" s="40"/>
      <c r="I1848" s="40"/>
      <c r="J1848" s="40"/>
      <c r="L1848" s="139"/>
      <c r="M1848" s="43"/>
      <c r="N1848" s="43"/>
      <c r="O1848" s="5"/>
      <c r="P1848" s="43"/>
      <c r="Q1848" s="5"/>
      <c r="R1848" s="5"/>
      <c r="S1848" s="43"/>
      <c r="T1848" s="43"/>
      <c r="U1848" s="20"/>
      <c r="V1848" s="20"/>
      <c r="X1848" s="43"/>
      <c r="Y1848" s="20"/>
      <c r="AC1848" s="20"/>
    </row>
    <row r="1849" customFormat="false" ht="15.75" hidden="false" customHeight="true" outlineLevel="0" collapsed="false">
      <c r="A1849" s="37"/>
      <c r="B1849" s="38"/>
      <c r="C1849" s="39"/>
      <c r="D1849" s="20"/>
      <c r="E1849" s="40"/>
      <c r="F1849" s="40"/>
      <c r="G1849" s="41"/>
      <c r="H1849" s="40"/>
      <c r="I1849" s="40"/>
      <c r="J1849" s="40"/>
      <c r="L1849" s="139"/>
      <c r="M1849" s="43"/>
      <c r="N1849" s="43"/>
      <c r="O1849" s="5"/>
      <c r="P1849" s="43"/>
      <c r="Q1849" s="5"/>
      <c r="R1849" s="5"/>
      <c r="S1849" s="43"/>
      <c r="T1849" s="43"/>
      <c r="U1849" s="20"/>
      <c r="V1849" s="20"/>
      <c r="X1849" s="43"/>
      <c r="Y1849" s="20"/>
      <c r="AC1849" s="20"/>
    </row>
    <row r="1850" customFormat="false" ht="15.75" hidden="false" customHeight="true" outlineLevel="0" collapsed="false">
      <c r="A1850" s="37"/>
      <c r="B1850" s="38"/>
      <c r="C1850" s="39"/>
      <c r="D1850" s="20"/>
      <c r="E1850" s="40"/>
      <c r="F1850" s="40"/>
      <c r="G1850" s="41"/>
      <c r="H1850" s="40"/>
      <c r="I1850" s="40"/>
      <c r="J1850" s="40"/>
      <c r="L1850" s="139"/>
      <c r="M1850" s="43"/>
      <c r="N1850" s="43"/>
      <c r="O1850" s="5"/>
      <c r="P1850" s="43"/>
      <c r="Q1850" s="5"/>
      <c r="R1850" s="5"/>
      <c r="S1850" s="43"/>
      <c r="T1850" s="43"/>
      <c r="U1850" s="20"/>
      <c r="V1850" s="20"/>
      <c r="X1850" s="43"/>
      <c r="Y1850" s="20"/>
      <c r="AC1850" s="20"/>
    </row>
    <row r="1851" customFormat="false" ht="15.75" hidden="false" customHeight="true" outlineLevel="0" collapsed="false">
      <c r="A1851" s="37"/>
      <c r="B1851" s="38"/>
      <c r="C1851" s="39"/>
      <c r="D1851" s="20"/>
      <c r="E1851" s="40"/>
      <c r="F1851" s="40"/>
      <c r="G1851" s="41"/>
      <c r="H1851" s="40"/>
      <c r="I1851" s="40"/>
      <c r="J1851" s="40"/>
      <c r="L1851" s="139"/>
      <c r="M1851" s="43"/>
      <c r="N1851" s="43"/>
      <c r="O1851" s="5"/>
      <c r="P1851" s="43"/>
      <c r="Q1851" s="5"/>
      <c r="R1851" s="5"/>
      <c r="S1851" s="43"/>
      <c r="T1851" s="43"/>
      <c r="U1851" s="20"/>
      <c r="V1851" s="20"/>
      <c r="X1851" s="43"/>
      <c r="Y1851" s="20"/>
      <c r="AC1851" s="20"/>
    </row>
    <row r="1852" customFormat="false" ht="15.75" hidden="false" customHeight="true" outlineLevel="0" collapsed="false">
      <c r="A1852" s="37"/>
      <c r="B1852" s="38"/>
      <c r="C1852" s="39"/>
      <c r="D1852" s="20"/>
      <c r="E1852" s="40"/>
      <c r="F1852" s="40"/>
      <c r="G1852" s="41"/>
      <c r="H1852" s="40"/>
      <c r="I1852" s="40"/>
      <c r="J1852" s="40"/>
      <c r="L1852" s="139"/>
      <c r="M1852" s="43"/>
      <c r="N1852" s="43"/>
      <c r="O1852" s="5"/>
      <c r="P1852" s="43"/>
      <c r="Q1852" s="5"/>
      <c r="R1852" s="5"/>
      <c r="S1852" s="43"/>
      <c r="T1852" s="43"/>
      <c r="U1852" s="20"/>
      <c r="V1852" s="20"/>
      <c r="X1852" s="43"/>
      <c r="Y1852" s="20"/>
      <c r="AC1852" s="20"/>
    </row>
    <row r="1853" customFormat="false" ht="15.75" hidden="false" customHeight="true" outlineLevel="0" collapsed="false">
      <c r="A1853" s="37"/>
      <c r="B1853" s="38"/>
      <c r="C1853" s="39"/>
      <c r="D1853" s="20"/>
      <c r="E1853" s="40"/>
      <c r="F1853" s="40"/>
      <c r="G1853" s="41"/>
      <c r="H1853" s="40"/>
      <c r="I1853" s="40"/>
      <c r="J1853" s="40"/>
      <c r="L1853" s="139"/>
      <c r="M1853" s="43"/>
      <c r="N1853" s="43"/>
      <c r="O1853" s="5"/>
      <c r="P1853" s="43"/>
      <c r="Q1853" s="5"/>
      <c r="R1853" s="5"/>
      <c r="S1853" s="43"/>
      <c r="T1853" s="43"/>
      <c r="U1853" s="20"/>
      <c r="V1853" s="20"/>
      <c r="X1853" s="43"/>
      <c r="Y1853" s="20"/>
      <c r="AC1853" s="20"/>
    </row>
    <row r="1854" customFormat="false" ht="15.75" hidden="false" customHeight="true" outlineLevel="0" collapsed="false">
      <c r="A1854" s="37"/>
      <c r="B1854" s="38"/>
      <c r="C1854" s="39"/>
      <c r="D1854" s="20"/>
      <c r="E1854" s="40"/>
      <c r="F1854" s="40"/>
      <c r="G1854" s="41"/>
      <c r="H1854" s="40"/>
      <c r="I1854" s="40"/>
      <c r="J1854" s="40"/>
      <c r="L1854" s="139"/>
      <c r="M1854" s="43"/>
      <c r="N1854" s="43"/>
      <c r="O1854" s="5"/>
      <c r="P1854" s="43"/>
      <c r="Q1854" s="5"/>
      <c r="R1854" s="5"/>
      <c r="S1854" s="43"/>
      <c r="T1854" s="43"/>
      <c r="U1854" s="20"/>
      <c r="V1854" s="20"/>
      <c r="X1854" s="43"/>
      <c r="Y1854" s="20"/>
      <c r="AC1854" s="20"/>
    </row>
    <row r="1855" customFormat="false" ht="15.75" hidden="false" customHeight="true" outlineLevel="0" collapsed="false">
      <c r="A1855" s="37"/>
      <c r="B1855" s="38"/>
      <c r="C1855" s="39"/>
      <c r="D1855" s="20"/>
      <c r="E1855" s="40"/>
      <c r="F1855" s="40"/>
      <c r="G1855" s="41"/>
      <c r="H1855" s="40"/>
      <c r="I1855" s="40"/>
      <c r="J1855" s="40"/>
      <c r="L1855" s="139"/>
      <c r="M1855" s="43"/>
      <c r="N1855" s="43"/>
      <c r="O1855" s="5"/>
      <c r="P1855" s="43"/>
      <c r="Q1855" s="5"/>
      <c r="R1855" s="5"/>
      <c r="S1855" s="43"/>
      <c r="T1855" s="43"/>
      <c r="U1855" s="20"/>
      <c r="V1855" s="20"/>
      <c r="X1855" s="43"/>
      <c r="Y1855" s="20"/>
      <c r="AC1855" s="20"/>
    </row>
    <row r="1856" customFormat="false" ht="15.75" hidden="false" customHeight="true" outlineLevel="0" collapsed="false">
      <c r="A1856" s="37"/>
      <c r="B1856" s="38"/>
      <c r="C1856" s="39"/>
      <c r="D1856" s="20"/>
      <c r="E1856" s="40"/>
      <c r="F1856" s="40"/>
      <c r="G1856" s="41"/>
      <c r="H1856" s="40"/>
      <c r="I1856" s="40"/>
      <c r="J1856" s="40"/>
      <c r="L1856" s="139"/>
      <c r="M1856" s="43"/>
      <c r="N1856" s="43"/>
      <c r="O1856" s="5"/>
      <c r="P1856" s="43"/>
      <c r="Q1856" s="5"/>
      <c r="R1856" s="5"/>
      <c r="S1856" s="43"/>
      <c r="T1856" s="43"/>
      <c r="U1856" s="20"/>
      <c r="V1856" s="20"/>
      <c r="X1856" s="43"/>
      <c r="Y1856" s="20"/>
      <c r="AC1856" s="20"/>
    </row>
    <row r="1857" customFormat="false" ht="15.75" hidden="false" customHeight="true" outlineLevel="0" collapsed="false">
      <c r="A1857" s="37"/>
      <c r="B1857" s="38"/>
      <c r="C1857" s="39"/>
      <c r="D1857" s="20"/>
      <c r="E1857" s="40"/>
      <c r="F1857" s="40"/>
      <c r="G1857" s="41"/>
      <c r="H1857" s="40"/>
      <c r="I1857" s="40"/>
      <c r="J1857" s="40"/>
      <c r="L1857" s="139"/>
      <c r="M1857" s="43"/>
      <c r="N1857" s="43"/>
      <c r="O1857" s="5"/>
      <c r="P1857" s="43"/>
      <c r="Q1857" s="5"/>
      <c r="R1857" s="5"/>
      <c r="S1857" s="43"/>
      <c r="T1857" s="43"/>
      <c r="U1857" s="20"/>
      <c r="V1857" s="20"/>
      <c r="X1857" s="43"/>
      <c r="Y1857" s="20"/>
      <c r="AC1857" s="20"/>
    </row>
    <row r="1858" customFormat="false" ht="15.75" hidden="false" customHeight="true" outlineLevel="0" collapsed="false">
      <c r="A1858" s="37"/>
      <c r="B1858" s="38"/>
      <c r="C1858" s="39"/>
      <c r="D1858" s="20"/>
      <c r="E1858" s="40"/>
      <c r="F1858" s="40"/>
      <c r="G1858" s="41"/>
      <c r="H1858" s="40"/>
      <c r="I1858" s="40"/>
      <c r="J1858" s="40"/>
      <c r="L1858" s="139"/>
      <c r="M1858" s="43"/>
      <c r="N1858" s="43"/>
      <c r="O1858" s="5"/>
      <c r="P1858" s="43"/>
      <c r="Q1858" s="5"/>
      <c r="R1858" s="5"/>
      <c r="S1858" s="43"/>
      <c r="T1858" s="43"/>
      <c r="U1858" s="20"/>
      <c r="V1858" s="20"/>
      <c r="X1858" s="43"/>
      <c r="Y1858" s="20"/>
      <c r="AC1858" s="20"/>
    </row>
    <row r="1859" customFormat="false" ht="15.75" hidden="false" customHeight="true" outlineLevel="0" collapsed="false">
      <c r="A1859" s="37"/>
      <c r="B1859" s="38"/>
      <c r="C1859" s="39"/>
      <c r="D1859" s="20"/>
      <c r="E1859" s="40"/>
      <c r="F1859" s="40"/>
      <c r="G1859" s="41"/>
      <c r="H1859" s="40"/>
      <c r="I1859" s="40"/>
      <c r="J1859" s="40"/>
      <c r="L1859" s="139"/>
      <c r="M1859" s="43"/>
      <c r="N1859" s="43"/>
      <c r="O1859" s="5"/>
      <c r="P1859" s="43"/>
      <c r="Q1859" s="5"/>
      <c r="R1859" s="5"/>
      <c r="S1859" s="43"/>
      <c r="T1859" s="43"/>
      <c r="U1859" s="20"/>
      <c r="V1859" s="20"/>
      <c r="X1859" s="43"/>
      <c r="Y1859" s="20"/>
      <c r="AC1859" s="20"/>
    </row>
    <row r="1860" customFormat="false" ht="15.75" hidden="false" customHeight="true" outlineLevel="0" collapsed="false">
      <c r="A1860" s="37"/>
      <c r="B1860" s="38"/>
      <c r="C1860" s="39"/>
      <c r="D1860" s="20"/>
      <c r="E1860" s="40"/>
      <c r="F1860" s="40"/>
      <c r="G1860" s="41"/>
      <c r="H1860" s="40"/>
      <c r="I1860" s="40"/>
      <c r="J1860" s="40"/>
      <c r="L1860" s="139"/>
      <c r="M1860" s="43"/>
      <c r="N1860" s="43"/>
      <c r="O1860" s="5"/>
      <c r="P1860" s="43"/>
      <c r="Q1860" s="5"/>
      <c r="R1860" s="5"/>
      <c r="S1860" s="43"/>
      <c r="T1860" s="43"/>
      <c r="U1860" s="20"/>
      <c r="V1860" s="20"/>
      <c r="X1860" s="43"/>
      <c r="Y1860" s="20"/>
      <c r="AC1860" s="20"/>
    </row>
    <row r="1861" customFormat="false" ht="15.75" hidden="false" customHeight="true" outlineLevel="0" collapsed="false">
      <c r="A1861" s="37"/>
      <c r="B1861" s="38"/>
      <c r="C1861" s="39"/>
      <c r="D1861" s="20"/>
      <c r="E1861" s="40"/>
      <c r="F1861" s="40"/>
      <c r="G1861" s="41"/>
      <c r="H1861" s="40"/>
      <c r="I1861" s="40"/>
      <c r="J1861" s="40"/>
      <c r="L1861" s="139"/>
      <c r="M1861" s="43"/>
      <c r="N1861" s="43"/>
      <c r="O1861" s="5"/>
      <c r="P1861" s="43"/>
      <c r="Q1861" s="5"/>
      <c r="R1861" s="5"/>
      <c r="S1861" s="43"/>
      <c r="T1861" s="43"/>
      <c r="U1861" s="20"/>
      <c r="V1861" s="20"/>
      <c r="X1861" s="43"/>
      <c r="Y1861" s="20"/>
      <c r="AC1861" s="20"/>
    </row>
    <row r="1862" customFormat="false" ht="15.75" hidden="false" customHeight="true" outlineLevel="0" collapsed="false">
      <c r="A1862" s="37"/>
      <c r="B1862" s="38"/>
      <c r="C1862" s="39"/>
      <c r="D1862" s="20"/>
      <c r="E1862" s="40"/>
      <c r="F1862" s="40"/>
      <c r="G1862" s="41"/>
      <c r="H1862" s="40"/>
      <c r="I1862" s="40"/>
      <c r="J1862" s="40"/>
      <c r="L1862" s="139"/>
      <c r="M1862" s="43"/>
      <c r="N1862" s="43"/>
      <c r="O1862" s="5"/>
      <c r="P1862" s="43"/>
      <c r="Q1862" s="5"/>
      <c r="R1862" s="5"/>
      <c r="S1862" s="43"/>
      <c r="T1862" s="43"/>
      <c r="U1862" s="20"/>
      <c r="V1862" s="20"/>
      <c r="X1862" s="43"/>
      <c r="Y1862" s="20"/>
      <c r="AC1862" s="20"/>
    </row>
    <row r="1863" customFormat="false" ht="15.75" hidden="false" customHeight="true" outlineLevel="0" collapsed="false">
      <c r="A1863" s="37"/>
      <c r="B1863" s="38"/>
      <c r="C1863" s="39"/>
      <c r="D1863" s="20"/>
      <c r="E1863" s="40"/>
      <c r="F1863" s="40"/>
      <c r="G1863" s="41"/>
      <c r="H1863" s="40"/>
      <c r="I1863" s="40"/>
      <c r="J1863" s="40"/>
      <c r="L1863" s="139"/>
      <c r="M1863" s="43"/>
      <c r="N1863" s="43"/>
      <c r="O1863" s="5"/>
      <c r="P1863" s="43"/>
      <c r="Q1863" s="5"/>
      <c r="R1863" s="5"/>
      <c r="S1863" s="43"/>
      <c r="T1863" s="43"/>
      <c r="U1863" s="20"/>
      <c r="V1863" s="20"/>
      <c r="X1863" s="43"/>
      <c r="Y1863" s="20"/>
      <c r="AC1863" s="20"/>
    </row>
    <row r="1864" customFormat="false" ht="15.75" hidden="false" customHeight="true" outlineLevel="0" collapsed="false">
      <c r="A1864" s="37"/>
      <c r="B1864" s="38"/>
      <c r="C1864" s="39"/>
      <c r="D1864" s="20"/>
      <c r="E1864" s="40"/>
      <c r="F1864" s="40"/>
      <c r="G1864" s="41"/>
      <c r="H1864" s="40"/>
      <c r="I1864" s="40"/>
      <c r="J1864" s="40"/>
      <c r="L1864" s="139"/>
      <c r="M1864" s="43"/>
      <c r="N1864" s="43"/>
      <c r="O1864" s="5"/>
      <c r="P1864" s="43"/>
      <c r="Q1864" s="5"/>
      <c r="R1864" s="5"/>
      <c r="S1864" s="43"/>
      <c r="T1864" s="43"/>
      <c r="U1864" s="20"/>
      <c r="V1864" s="20"/>
      <c r="X1864" s="43"/>
      <c r="Y1864" s="20"/>
      <c r="AC1864" s="20"/>
    </row>
    <row r="1865" customFormat="false" ht="15.75" hidden="false" customHeight="true" outlineLevel="0" collapsed="false">
      <c r="A1865" s="37"/>
      <c r="B1865" s="38"/>
      <c r="C1865" s="39"/>
      <c r="D1865" s="20"/>
      <c r="E1865" s="40"/>
      <c r="F1865" s="40"/>
      <c r="G1865" s="41"/>
      <c r="H1865" s="40"/>
      <c r="I1865" s="40"/>
      <c r="J1865" s="40"/>
      <c r="L1865" s="139"/>
      <c r="M1865" s="43"/>
      <c r="N1865" s="43"/>
      <c r="O1865" s="5"/>
      <c r="P1865" s="43"/>
      <c r="Q1865" s="5"/>
      <c r="R1865" s="5"/>
      <c r="S1865" s="43"/>
      <c r="T1865" s="43"/>
      <c r="U1865" s="20"/>
      <c r="V1865" s="20"/>
      <c r="X1865" s="43"/>
      <c r="Y1865" s="20"/>
      <c r="AC1865" s="20"/>
    </row>
    <row r="1866" customFormat="false" ht="15.75" hidden="false" customHeight="true" outlineLevel="0" collapsed="false">
      <c r="A1866" s="37"/>
      <c r="B1866" s="38"/>
      <c r="C1866" s="39"/>
      <c r="D1866" s="20"/>
      <c r="E1866" s="40"/>
      <c r="F1866" s="40"/>
      <c r="G1866" s="41"/>
      <c r="H1866" s="40"/>
      <c r="I1866" s="40"/>
      <c r="J1866" s="40"/>
      <c r="L1866" s="139"/>
      <c r="M1866" s="43"/>
      <c r="N1866" s="43"/>
      <c r="O1866" s="5"/>
      <c r="P1866" s="43"/>
      <c r="Q1866" s="5"/>
      <c r="R1866" s="5"/>
      <c r="S1866" s="43"/>
      <c r="T1866" s="43"/>
      <c r="U1866" s="20"/>
      <c r="V1866" s="20"/>
      <c r="X1866" s="43"/>
      <c r="Y1866" s="20"/>
      <c r="AC1866" s="20"/>
    </row>
    <row r="1867" customFormat="false" ht="15.75" hidden="false" customHeight="true" outlineLevel="0" collapsed="false">
      <c r="A1867" s="37"/>
      <c r="B1867" s="38"/>
      <c r="C1867" s="39"/>
      <c r="D1867" s="20"/>
      <c r="E1867" s="40"/>
      <c r="F1867" s="40"/>
      <c r="G1867" s="41"/>
      <c r="H1867" s="40"/>
      <c r="I1867" s="40"/>
      <c r="J1867" s="40"/>
      <c r="L1867" s="139"/>
      <c r="M1867" s="43"/>
      <c r="N1867" s="43"/>
      <c r="O1867" s="5"/>
      <c r="P1867" s="43"/>
      <c r="Q1867" s="5"/>
      <c r="R1867" s="5"/>
      <c r="S1867" s="43"/>
      <c r="T1867" s="43"/>
      <c r="U1867" s="20"/>
      <c r="V1867" s="20"/>
      <c r="X1867" s="43"/>
      <c r="Y1867" s="20"/>
      <c r="AC1867" s="20"/>
    </row>
    <row r="1868" customFormat="false" ht="15.75" hidden="false" customHeight="true" outlineLevel="0" collapsed="false">
      <c r="A1868" s="37"/>
      <c r="B1868" s="38"/>
      <c r="C1868" s="39"/>
      <c r="D1868" s="20"/>
      <c r="E1868" s="40"/>
      <c r="F1868" s="40"/>
      <c r="G1868" s="41"/>
      <c r="H1868" s="40"/>
      <c r="I1868" s="40"/>
      <c r="J1868" s="40"/>
      <c r="L1868" s="139"/>
      <c r="M1868" s="43"/>
      <c r="N1868" s="43"/>
      <c r="O1868" s="5"/>
      <c r="P1868" s="43"/>
      <c r="Q1868" s="5"/>
      <c r="R1868" s="5"/>
      <c r="S1868" s="43"/>
      <c r="T1868" s="43"/>
      <c r="U1868" s="20"/>
      <c r="V1868" s="20"/>
      <c r="X1868" s="43"/>
      <c r="Y1868" s="20"/>
      <c r="AC1868" s="20"/>
    </row>
    <row r="1869" customFormat="false" ht="15.75" hidden="false" customHeight="true" outlineLevel="0" collapsed="false">
      <c r="A1869" s="37"/>
      <c r="B1869" s="38"/>
      <c r="C1869" s="39"/>
      <c r="D1869" s="20"/>
      <c r="E1869" s="40"/>
      <c r="F1869" s="40"/>
      <c r="G1869" s="41"/>
      <c r="H1869" s="40"/>
      <c r="I1869" s="40"/>
      <c r="J1869" s="40"/>
      <c r="L1869" s="139"/>
      <c r="M1869" s="43"/>
      <c r="N1869" s="43"/>
      <c r="O1869" s="5"/>
      <c r="P1869" s="43"/>
      <c r="Q1869" s="5"/>
      <c r="R1869" s="5"/>
      <c r="S1869" s="43"/>
      <c r="T1869" s="43"/>
      <c r="U1869" s="20"/>
      <c r="V1869" s="20"/>
      <c r="X1869" s="43"/>
      <c r="Y1869" s="20"/>
      <c r="AC1869" s="20"/>
    </row>
    <row r="1870" customFormat="false" ht="15.75" hidden="false" customHeight="true" outlineLevel="0" collapsed="false">
      <c r="A1870" s="37"/>
      <c r="B1870" s="38"/>
      <c r="C1870" s="39"/>
      <c r="D1870" s="20"/>
      <c r="E1870" s="40"/>
      <c r="F1870" s="40"/>
      <c r="G1870" s="41"/>
      <c r="H1870" s="40"/>
      <c r="I1870" s="40"/>
      <c r="J1870" s="40"/>
      <c r="L1870" s="139"/>
      <c r="M1870" s="43"/>
      <c r="N1870" s="43"/>
      <c r="O1870" s="5"/>
      <c r="P1870" s="43"/>
      <c r="Q1870" s="5"/>
      <c r="R1870" s="5"/>
      <c r="S1870" s="43"/>
      <c r="T1870" s="43"/>
      <c r="U1870" s="20"/>
      <c r="V1870" s="20"/>
      <c r="X1870" s="43"/>
      <c r="Y1870" s="20"/>
      <c r="AC1870" s="20"/>
    </row>
    <row r="1871" customFormat="false" ht="15.75" hidden="false" customHeight="true" outlineLevel="0" collapsed="false">
      <c r="A1871" s="37"/>
      <c r="B1871" s="38"/>
      <c r="C1871" s="39"/>
      <c r="D1871" s="20"/>
      <c r="E1871" s="40"/>
      <c r="F1871" s="40"/>
      <c r="G1871" s="41"/>
      <c r="H1871" s="40"/>
      <c r="I1871" s="40"/>
      <c r="J1871" s="40"/>
      <c r="L1871" s="139"/>
      <c r="M1871" s="43"/>
      <c r="N1871" s="43"/>
      <c r="O1871" s="5"/>
      <c r="P1871" s="43"/>
      <c r="Q1871" s="5"/>
      <c r="R1871" s="5"/>
      <c r="S1871" s="43"/>
      <c r="T1871" s="43"/>
      <c r="U1871" s="20"/>
      <c r="V1871" s="20"/>
      <c r="X1871" s="43"/>
      <c r="Y1871" s="20"/>
      <c r="AC1871" s="20"/>
    </row>
    <row r="1872" customFormat="false" ht="15.75" hidden="false" customHeight="true" outlineLevel="0" collapsed="false">
      <c r="A1872" s="37"/>
      <c r="B1872" s="38"/>
      <c r="C1872" s="39"/>
      <c r="D1872" s="20"/>
      <c r="E1872" s="40"/>
      <c r="F1872" s="40"/>
      <c r="G1872" s="41"/>
      <c r="H1872" s="40"/>
      <c r="I1872" s="40"/>
      <c r="J1872" s="40"/>
      <c r="L1872" s="139"/>
      <c r="M1872" s="43"/>
      <c r="N1872" s="43"/>
      <c r="O1872" s="5"/>
      <c r="P1872" s="43"/>
      <c r="Q1872" s="5"/>
      <c r="R1872" s="5"/>
      <c r="S1872" s="43"/>
      <c r="T1872" s="43"/>
      <c r="U1872" s="20"/>
      <c r="V1872" s="20"/>
      <c r="X1872" s="43"/>
      <c r="Y1872" s="20"/>
      <c r="AC1872" s="20"/>
    </row>
    <row r="1873" customFormat="false" ht="15.75" hidden="false" customHeight="true" outlineLevel="0" collapsed="false">
      <c r="A1873" s="37"/>
      <c r="B1873" s="38"/>
      <c r="C1873" s="39"/>
      <c r="D1873" s="20"/>
      <c r="E1873" s="40"/>
      <c r="F1873" s="40"/>
      <c r="G1873" s="41"/>
      <c r="H1873" s="40"/>
      <c r="I1873" s="40"/>
      <c r="J1873" s="40"/>
      <c r="L1873" s="139"/>
      <c r="M1873" s="43"/>
      <c r="N1873" s="43"/>
      <c r="O1873" s="5"/>
      <c r="P1873" s="43"/>
      <c r="Q1873" s="5"/>
      <c r="R1873" s="5"/>
      <c r="S1873" s="43"/>
      <c r="T1873" s="43"/>
      <c r="U1873" s="20"/>
      <c r="V1873" s="20"/>
      <c r="X1873" s="43"/>
      <c r="Y1873" s="20"/>
      <c r="AC1873" s="20"/>
    </row>
    <row r="1874" customFormat="false" ht="15.75" hidden="false" customHeight="true" outlineLevel="0" collapsed="false">
      <c r="A1874" s="37"/>
      <c r="B1874" s="38"/>
      <c r="C1874" s="39"/>
      <c r="D1874" s="20"/>
      <c r="E1874" s="40"/>
      <c r="F1874" s="40"/>
      <c r="G1874" s="41"/>
      <c r="H1874" s="40"/>
      <c r="I1874" s="40"/>
      <c r="J1874" s="40"/>
      <c r="L1874" s="139"/>
      <c r="M1874" s="43"/>
      <c r="N1874" s="43"/>
      <c r="O1874" s="5"/>
      <c r="P1874" s="43"/>
      <c r="Q1874" s="5"/>
      <c r="R1874" s="5"/>
      <c r="S1874" s="43"/>
      <c r="T1874" s="43"/>
      <c r="U1874" s="20"/>
      <c r="V1874" s="20"/>
      <c r="X1874" s="43"/>
      <c r="Y1874" s="20"/>
      <c r="AC1874" s="20"/>
    </row>
    <row r="1875" customFormat="false" ht="15.75" hidden="false" customHeight="true" outlineLevel="0" collapsed="false">
      <c r="A1875" s="37"/>
      <c r="B1875" s="38"/>
      <c r="C1875" s="39"/>
      <c r="D1875" s="20"/>
      <c r="E1875" s="40"/>
      <c r="F1875" s="40"/>
      <c r="G1875" s="41"/>
      <c r="H1875" s="40"/>
      <c r="I1875" s="40"/>
      <c r="J1875" s="40"/>
      <c r="L1875" s="139"/>
      <c r="M1875" s="43"/>
      <c r="N1875" s="43"/>
      <c r="O1875" s="5"/>
      <c r="P1875" s="43"/>
      <c r="Q1875" s="5"/>
      <c r="R1875" s="5"/>
      <c r="S1875" s="43"/>
      <c r="T1875" s="43"/>
      <c r="U1875" s="20"/>
      <c r="V1875" s="20"/>
      <c r="X1875" s="43"/>
      <c r="Y1875" s="20"/>
      <c r="AC1875" s="20"/>
    </row>
    <row r="1876" customFormat="false" ht="15.75" hidden="false" customHeight="true" outlineLevel="0" collapsed="false">
      <c r="A1876" s="37"/>
      <c r="B1876" s="38"/>
      <c r="C1876" s="39"/>
      <c r="D1876" s="20"/>
      <c r="E1876" s="40"/>
      <c r="F1876" s="40"/>
      <c r="G1876" s="41"/>
      <c r="H1876" s="40"/>
      <c r="I1876" s="40"/>
      <c r="J1876" s="40"/>
      <c r="L1876" s="139"/>
      <c r="M1876" s="43"/>
      <c r="N1876" s="43"/>
      <c r="O1876" s="5"/>
      <c r="P1876" s="43"/>
      <c r="Q1876" s="5"/>
      <c r="R1876" s="5"/>
      <c r="S1876" s="43"/>
      <c r="T1876" s="43"/>
      <c r="U1876" s="20"/>
      <c r="V1876" s="20"/>
      <c r="X1876" s="43"/>
      <c r="Y1876" s="20"/>
      <c r="AC1876" s="20"/>
    </row>
    <row r="1877" customFormat="false" ht="15.75" hidden="false" customHeight="true" outlineLevel="0" collapsed="false">
      <c r="A1877" s="37"/>
      <c r="B1877" s="38"/>
      <c r="C1877" s="39"/>
      <c r="D1877" s="20"/>
      <c r="E1877" s="40"/>
      <c r="F1877" s="40"/>
      <c r="G1877" s="41"/>
      <c r="H1877" s="40"/>
      <c r="I1877" s="40"/>
      <c r="J1877" s="40"/>
      <c r="L1877" s="139"/>
      <c r="M1877" s="43"/>
      <c r="N1877" s="43"/>
      <c r="O1877" s="5"/>
      <c r="P1877" s="43"/>
      <c r="Q1877" s="5"/>
      <c r="R1877" s="5"/>
      <c r="S1877" s="43"/>
      <c r="T1877" s="43"/>
      <c r="U1877" s="20"/>
      <c r="V1877" s="20"/>
      <c r="X1877" s="43"/>
      <c r="Y1877" s="20"/>
      <c r="AC1877" s="20"/>
    </row>
    <row r="1878" customFormat="false" ht="15.75" hidden="false" customHeight="true" outlineLevel="0" collapsed="false">
      <c r="A1878" s="37"/>
      <c r="B1878" s="38"/>
      <c r="C1878" s="39"/>
      <c r="D1878" s="20"/>
      <c r="E1878" s="40"/>
      <c r="F1878" s="40"/>
      <c r="G1878" s="41"/>
      <c r="H1878" s="40"/>
      <c r="I1878" s="40"/>
      <c r="J1878" s="40"/>
      <c r="L1878" s="139"/>
      <c r="M1878" s="43"/>
      <c r="N1878" s="43"/>
      <c r="O1878" s="5"/>
      <c r="P1878" s="43"/>
      <c r="Q1878" s="5"/>
      <c r="R1878" s="5"/>
      <c r="S1878" s="43"/>
      <c r="T1878" s="43"/>
      <c r="U1878" s="20"/>
      <c r="V1878" s="20"/>
      <c r="X1878" s="43"/>
      <c r="Y1878" s="20"/>
      <c r="AC1878" s="20"/>
    </row>
    <row r="1879" customFormat="false" ht="15.75" hidden="false" customHeight="true" outlineLevel="0" collapsed="false">
      <c r="A1879" s="37"/>
      <c r="B1879" s="38"/>
      <c r="C1879" s="39"/>
      <c r="D1879" s="20"/>
      <c r="E1879" s="40"/>
      <c r="F1879" s="40"/>
      <c r="G1879" s="41"/>
      <c r="H1879" s="40"/>
      <c r="I1879" s="40"/>
      <c r="J1879" s="40"/>
      <c r="L1879" s="139"/>
      <c r="M1879" s="43"/>
      <c r="N1879" s="43"/>
      <c r="O1879" s="5"/>
      <c r="P1879" s="43"/>
      <c r="Q1879" s="5"/>
      <c r="R1879" s="5"/>
      <c r="S1879" s="43"/>
      <c r="T1879" s="43"/>
      <c r="U1879" s="20"/>
      <c r="V1879" s="20"/>
      <c r="X1879" s="43"/>
      <c r="Y1879" s="20"/>
      <c r="AC1879" s="20"/>
    </row>
    <row r="1880" customFormat="false" ht="15.75" hidden="false" customHeight="true" outlineLevel="0" collapsed="false">
      <c r="A1880" s="37"/>
      <c r="B1880" s="38"/>
      <c r="C1880" s="39"/>
      <c r="D1880" s="20"/>
      <c r="E1880" s="40"/>
      <c r="F1880" s="40"/>
      <c r="G1880" s="41"/>
      <c r="H1880" s="40"/>
      <c r="I1880" s="40"/>
      <c r="J1880" s="40"/>
      <c r="L1880" s="139"/>
      <c r="M1880" s="43"/>
      <c r="N1880" s="43"/>
      <c r="O1880" s="5"/>
      <c r="P1880" s="43"/>
      <c r="Q1880" s="5"/>
      <c r="R1880" s="5"/>
      <c r="S1880" s="43"/>
      <c r="T1880" s="43"/>
      <c r="U1880" s="20"/>
      <c r="V1880" s="20"/>
      <c r="X1880" s="43"/>
      <c r="Y1880" s="20"/>
      <c r="AC1880" s="20"/>
    </row>
    <row r="1881" customFormat="false" ht="15.75" hidden="false" customHeight="true" outlineLevel="0" collapsed="false">
      <c r="A1881" s="37"/>
      <c r="B1881" s="38"/>
      <c r="C1881" s="39"/>
      <c r="D1881" s="20"/>
      <c r="E1881" s="40"/>
      <c r="F1881" s="40"/>
      <c r="G1881" s="41"/>
      <c r="H1881" s="40"/>
      <c r="I1881" s="40"/>
      <c r="J1881" s="40"/>
      <c r="L1881" s="139"/>
      <c r="M1881" s="43"/>
      <c r="N1881" s="43"/>
      <c r="O1881" s="5"/>
      <c r="P1881" s="43"/>
      <c r="Q1881" s="5"/>
      <c r="R1881" s="5"/>
      <c r="S1881" s="43"/>
      <c r="T1881" s="43"/>
      <c r="U1881" s="20"/>
      <c r="V1881" s="20"/>
      <c r="X1881" s="43"/>
      <c r="Y1881" s="20"/>
      <c r="AC1881" s="20"/>
    </row>
    <row r="1882" customFormat="false" ht="15.75" hidden="false" customHeight="true" outlineLevel="0" collapsed="false">
      <c r="A1882" s="37"/>
      <c r="B1882" s="38"/>
      <c r="C1882" s="39"/>
      <c r="D1882" s="20"/>
      <c r="E1882" s="40"/>
      <c r="F1882" s="40"/>
      <c r="G1882" s="41"/>
      <c r="H1882" s="40"/>
      <c r="I1882" s="40"/>
      <c r="J1882" s="40"/>
      <c r="L1882" s="139"/>
      <c r="M1882" s="43"/>
      <c r="N1882" s="43"/>
      <c r="O1882" s="5"/>
      <c r="P1882" s="43"/>
      <c r="Q1882" s="5"/>
      <c r="R1882" s="5"/>
      <c r="S1882" s="43"/>
      <c r="T1882" s="43"/>
      <c r="U1882" s="20"/>
      <c r="V1882" s="20"/>
      <c r="X1882" s="43"/>
      <c r="Y1882" s="20"/>
      <c r="AC1882" s="20"/>
    </row>
    <row r="1883" customFormat="false" ht="15.75" hidden="false" customHeight="true" outlineLevel="0" collapsed="false">
      <c r="A1883" s="37"/>
      <c r="B1883" s="38"/>
      <c r="C1883" s="39"/>
      <c r="D1883" s="20"/>
      <c r="E1883" s="40"/>
      <c r="F1883" s="40"/>
      <c r="G1883" s="41"/>
      <c r="H1883" s="40"/>
      <c r="I1883" s="40"/>
      <c r="J1883" s="40"/>
      <c r="L1883" s="139"/>
      <c r="M1883" s="43"/>
      <c r="N1883" s="43"/>
      <c r="O1883" s="5"/>
      <c r="P1883" s="43"/>
      <c r="Q1883" s="5"/>
      <c r="R1883" s="5"/>
      <c r="S1883" s="43"/>
      <c r="T1883" s="43"/>
      <c r="U1883" s="20"/>
      <c r="V1883" s="20"/>
      <c r="X1883" s="43"/>
      <c r="Y1883" s="20"/>
      <c r="AC1883" s="20"/>
    </row>
    <row r="1884" customFormat="false" ht="15.75" hidden="false" customHeight="true" outlineLevel="0" collapsed="false">
      <c r="A1884" s="37"/>
      <c r="B1884" s="38"/>
      <c r="C1884" s="39"/>
      <c r="D1884" s="20"/>
      <c r="E1884" s="40"/>
      <c r="F1884" s="40"/>
      <c r="G1884" s="41"/>
      <c r="H1884" s="40"/>
      <c r="I1884" s="40"/>
      <c r="J1884" s="40"/>
      <c r="L1884" s="139"/>
      <c r="M1884" s="43"/>
      <c r="N1884" s="43"/>
      <c r="O1884" s="5"/>
      <c r="P1884" s="43"/>
      <c r="Q1884" s="5"/>
      <c r="R1884" s="5"/>
      <c r="S1884" s="43"/>
      <c r="T1884" s="43"/>
      <c r="U1884" s="20"/>
      <c r="V1884" s="20"/>
      <c r="X1884" s="43"/>
      <c r="Y1884" s="20"/>
      <c r="AC1884" s="20"/>
    </row>
    <row r="1885" customFormat="false" ht="15.75" hidden="false" customHeight="true" outlineLevel="0" collapsed="false">
      <c r="A1885" s="37"/>
      <c r="B1885" s="38"/>
      <c r="C1885" s="39"/>
      <c r="D1885" s="20"/>
      <c r="E1885" s="40"/>
      <c r="F1885" s="40"/>
      <c r="G1885" s="41"/>
      <c r="H1885" s="40"/>
      <c r="I1885" s="40"/>
      <c r="J1885" s="40"/>
      <c r="L1885" s="139"/>
      <c r="M1885" s="43"/>
      <c r="N1885" s="43"/>
      <c r="O1885" s="5"/>
      <c r="P1885" s="43"/>
      <c r="Q1885" s="5"/>
      <c r="R1885" s="5"/>
      <c r="S1885" s="43"/>
      <c r="T1885" s="43"/>
      <c r="U1885" s="20"/>
      <c r="V1885" s="20"/>
      <c r="X1885" s="43"/>
      <c r="Y1885" s="20"/>
      <c r="AC1885" s="20"/>
    </row>
    <row r="1886" customFormat="false" ht="15.75" hidden="false" customHeight="true" outlineLevel="0" collapsed="false">
      <c r="A1886" s="37"/>
      <c r="B1886" s="38"/>
      <c r="C1886" s="39"/>
      <c r="D1886" s="20"/>
      <c r="E1886" s="40"/>
      <c r="F1886" s="40"/>
      <c r="G1886" s="41"/>
      <c r="H1886" s="40"/>
      <c r="I1886" s="40"/>
      <c r="J1886" s="40"/>
      <c r="L1886" s="139"/>
      <c r="M1886" s="43"/>
      <c r="N1886" s="43"/>
      <c r="O1886" s="5"/>
      <c r="P1886" s="43"/>
      <c r="Q1886" s="5"/>
      <c r="R1886" s="5"/>
      <c r="S1886" s="43"/>
      <c r="T1886" s="43"/>
      <c r="U1886" s="20"/>
      <c r="V1886" s="20"/>
      <c r="X1886" s="43"/>
      <c r="Y1886" s="20"/>
      <c r="AC1886" s="20"/>
    </row>
    <row r="1887" customFormat="false" ht="15.75" hidden="false" customHeight="true" outlineLevel="0" collapsed="false">
      <c r="A1887" s="37"/>
      <c r="B1887" s="38"/>
      <c r="C1887" s="39"/>
      <c r="D1887" s="20"/>
      <c r="E1887" s="40"/>
      <c r="F1887" s="40"/>
      <c r="G1887" s="41"/>
      <c r="H1887" s="40"/>
      <c r="I1887" s="40"/>
      <c r="J1887" s="40"/>
      <c r="L1887" s="139"/>
      <c r="M1887" s="43"/>
      <c r="N1887" s="43"/>
      <c r="O1887" s="5"/>
      <c r="P1887" s="43"/>
      <c r="Q1887" s="5"/>
      <c r="R1887" s="5"/>
      <c r="S1887" s="43"/>
      <c r="T1887" s="43"/>
      <c r="U1887" s="20"/>
      <c r="V1887" s="20"/>
      <c r="X1887" s="43"/>
      <c r="Y1887" s="20"/>
      <c r="AC1887" s="20"/>
    </row>
    <row r="1888" customFormat="false" ht="15.75" hidden="false" customHeight="true" outlineLevel="0" collapsed="false">
      <c r="A1888" s="37"/>
      <c r="B1888" s="38"/>
      <c r="C1888" s="39"/>
      <c r="D1888" s="20"/>
      <c r="E1888" s="40"/>
      <c r="F1888" s="40"/>
      <c r="G1888" s="41"/>
      <c r="H1888" s="40"/>
      <c r="I1888" s="40"/>
      <c r="J1888" s="40"/>
      <c r="L1888" s="139"/>
      <c r="M1888" s="43"/>
      <c r="N1888" s="43"/>
      <c r="O1888" s="5"/>
      <c r="P1888" s="43"/>
      <c r="Q1888" s="5"/>
      <c r="R1888" s="5"/>
      <c r="S1888" s="43"/>
      <c r="T1888" s="43"/>
      <c r="U1888" s="20"/>
      <c r="V1888" s="20"/>
      <c r="X1888" s="43"/>
      <c r="Y1888" s="20"/>
      <c r="AC1888" s="20"/>
    </row>
    <row r="1889" customFormat="false" ht="15.75" hidden="false" customHeight="true" outlineLevel="0" collapsed="false">
      <c r="A1889" s="37"/>
      <c r="B1889" s="38"/>
      <c r="C1889" s="39"/>
      <c r="D1889" s="20"/>
      <c r="E1889" s="40"/>
      <c r="F1889" s="40"/>
      <c r="G1889" s="41"/>
      <c r="H1889" s="40"/>
      <c r="I1889" s="40"/>
      <c r="J1889" s="40"/>
      <c r="L1889" s="139"/>
      <c r="M1889" s="43"/>
      <c r="N1889" s="43"/>
      <c r="O1889" s="5"/>
      <c r="P1889" s="43"/>
      <c r="Q1889" s="5"/>
      <c r="R1889" s="5"/>
      <c r="S1889" s="43"/>
      <c r="T1889" s="43"/>
      <c r="U1889" s="20"/>
      <c r="V1889" s="20"/>
      <c r="X1889" s="43"/>
      <c r="Y1889" s="20"/>
      <c r="AC1889" s="20"/>
    </row>
    <row r="1890" customFormat="false" ht="15.75" hidden="false" customHeight="true" outlineLevel="0" collapsed="false">
      <c r="A1890" s="37"/>
      <c r="B1890" s="38"/>
      <c r="C1890" s="39"/>
      <c r="D1890" s="20"/>
      <c r="E1890" s="40"/>
      <c r="F1890" s="40"/>
      <c r="G1890" s="41"/>
      <c r="H1890" s="40"/>
      <c r="I1890" s="40"/>
      <c r="J1890" s="40"/>
      <c r="L1890" s="139"/>
      <c r="M1890" s="43"/>
      <c r="N1890" s="43"/>
      <c r="O1890" s="5"/>
      <c r="P1890" s="43"/>
      <c r="Q1890" s="5"/>
      <c r="R1890" s="5"/>
      <c r="S1890" s="43"/>
      <c r="T1890" s="43"/>
      <c r="U1890" s="20"/>
      <c r="V1890" s="20"/>
      <c r="X1890" s="43"/>
      <c r="Y1890" s="20"/>
      <c r="AC1890" s="20"/>
    </row>
    <row r="1891" customFormat="false" ht="15.75" hidden="false" customHeight="true" outlineLevel="0" collapsed="false">
      <c r="A1891" s="37"/>
      <c r="B1891" s="38"/>
      <c r="C1891" s="39"/>
      <c r="D1891" s="20"/>
      <c r="E1891" s="40"/>
      <c r="F1891" s="40"/>
      <c r="G1891" s="41"/>
      <c r="H1891" s="40"/>
      <c r="I1891" s="40"/>
      <c r="J1891" s="40"/>
      <c r="L1891" s="139"/>
      <c r="M1891" s="43"/>
      <c r="N1891" s="43"/>
      <c r="O1891" s="5"/>
      <c r="P1891" s="43"/>
      <c r="Q1891" s="5"/>
      <c r="R1891" s="5"/>
      <c r="S1891" s="43"/>
      <c r="T1891" s="43"/>
      <c r="U1891" s="20"/>
      <c r="V1891" s="20"/>
      <c r="X1891" s="43"/>
      <c r="Y1891" s="20"/>
      <c r="AC1891" s="20"/>
    </row>
    <row r="1892" customFormat="false" ht="15.75" hidden="false" customHeight="true" outlineLevel="0" collapsed="false">
      <c r="A1892" s="37"/>
      <c r="B1892" s="38"/>
      <c r="C1892" s="39"/>
      <c r="D1892" s="20"/>
      <c r="E1892" s="40"/>
      <c r="F1892" s="40"/>
      <c r="G1892" s="41"/>
      <c r="H1892" s="40"/>
      <c r="I1892" s="40"/>
      <c r="J1892" s="40"/>
      <c r="L1892" s="139"/>
      <c r="M1892" s="43"/>
      <c r="N1892" s="43"/>
      <c r="O1892" s="5"/>
      <c r="P1892" s="43"/>
      <c r="Q1892" s="5"/>
      <c r="R1892" s="5"/>
      <c r="S1892" s="43"/>
      <c r="T1892" s="43"/>
      <c r="U1892" s="20"/>
      <c r="V1892" s="20"/>
      <c r="X1892" s="43"/>
      <c r="Y1892" s="20"/>
      <c r="AC1892" s="20"/>
    </row>
    <row r="1893" customFormat="false" ht="15.75" hidden="false" customHeight="true" outlineLevel="0" collapsed="false">
      <c r="A1893" s="37"/>
      <c r="B1893" s="38"/>
      <c r="C1893" s="39"/>
      <c r="D1893" s="20"/>
      <c r="E1893" s="40"/>
      <c r="F1893" s="40"/>
      <c r="G1893" s="41"/>
      <c r="H1893" s="40"/>
      <c r="I1893" s="40"/>
      <c r="J1893" s="40"/>
      <c r="L1893" s="139"/>
      <c r="M1893" s="43"/>
      <c r="N1893" s="43"/>
      <c r="O1893" s="5"/>
      <c r="P1893" s="43"/>
      <c r="Q1893" s="5"/>
      <c r="R1893" s="5"/>
      <c r="S1893" s="43"/>
      <c r="T1893" s="43"/>
      <c r="U1893" s="20"/>
      <c r="V1893" s="20"/>
      <c r="X1893" s="43"/>
      <c r="Y1893" s="20"/>
      <c r="AC1893" s="20"/>
    </row>
    <row r="1894" customFormat="false" ht="15.75" hidden="false" customHeight="true" outlineLevel="0" collapsed="false">
      <c r="A1894" s="37"/>
      <c r="B1894" s="38"/>
      <c r="C1894" s="39"/>
      <c r="D1894" s="20"/>
      <c r="E1894" s="40"/>
      <c r="F1894" s="40"/>
      <c r="G1894" s="41"/>
      <c r="H1894" s="40"/>
      <c r="I1894" s="40"/>
      <c r="J1894" s="40"/>
      <c r="L1894" s="139"/>
      <c r="M1894" s="43"/>
      <c r="N1894" s="43"/>
      <c r="O1894" s="5"/>
      <c r="P1894" s="43"/>
      <c r="Q1894" s="5"/>
      <c r="R1894" s="5"/>
      <c r="S1894" s="43"/>
      <c r="T1894" s="43"/>
      <c r="U1894" s="20"/>
      <c r="V1894" s="20"/>
      <c r="X1894" s="43"/>
      <c r="Y1894" s="20"/>
      <c r="AC1894" s="20"/>
    </row>
    <row r="1895" customFormat="false" ht="15.75" hidden="false" customHeight="true" outlineLevel="0" collapsed="false">
      <c r="A1895" s="37"/>
      <c r="B1895" s="38"/>
      <c r="C1895" s="39"/>
      <c r="D1895" s="20"/>
      <c r="E1895" s="40"/>
      <c r="F1895" s="40"/>
      <c r="G1895" s="41"/>
      <c r="H1895" s="40"/>
      <c r="I1895" s="40"/>
      <c r="J1895" s="40"/>
      <c r="L1895" s="139"/>
      <c r="M1895" s="43"/>
      <c r="N1895" s="43"/>
      <c r="O1895" s="5"/>
      <c r="P1895" s="43"/>
      <c r="Q1895" s="5"/>
      <c r="R1895" s="5"/>
      <c r="S1895" s="43"/>
      <c r="T1895" s="43"/>
      <c r="U1895" s="20"/>
      <c r="V1895" s="20"/>
      <c r="X1895" s="43"/>
      <c r="Y1895" s="20"/>
      <c r="AC1895" s="20"/>
    </row>
    <row r="1896" customFormat="false" ht="15.75" hidden="false" customHeight="true" outlineLevel="0" collapsed="false">
      <c r="A1896" s="37"/>
      <c r="B1896" s="38"/>
      <c r="C1896" s="39"/>
      <c r="D1896" s="20"/>
      <c r="E1896" s="40"/>
      <c r="F1896" s="40"/>
      <c r="G1896" s="41"/>
      <c r="H1896" s="40"/>
      <c r="I1896" s="40"/>
      <c r="J1896" s="40"/>
      <c r="L1896" s="139"/>
      <c r="M1896" s="43"/>
      <c r="N1896" s="43"/>
      <c r="O1896" s="5"/>
      <c r="P1896" s="43"/>
      <c r="Q1896" s="5"/>
      <c r="R1896" s="5"/>
      <c r="S1896" s="43"/>
      <c r="T1896" s="43"/>
      <c r="U1896" s="20"/>
      <c r="V1896" s="20"/>
      <c r="X1896" s="43"/>
      <c r="Y1896" s="20"/>
      <c r="AC1896" s="20"/>
    </row>
    <row r="1897" customFormat="false" ht="15.75" hidden="false" customHeight="true" outlineLevel="0" collapsed="false">
      <c r="A1897" s="37"/>
      <c r="B1897" s="38"/>
      <c r="C1897" s="39"/>
      <c r="D1897" s="20"/>
      <c r="E1897" s="40"/>
      <c r="F1897" s="40"/>
      <c r="G1897" s="41"/>
      <c r="H1897" s="40"/>
      <c r="I1897" s="40"/>
      <c r="J1897" s="40"/>
      <c r="L1897" s="139"/>
      <c r="M1897" s="43"/>
      <c r="N1897" s="43"/>
      <c r="O1897" s="5"/>
      <c r="P1897" s="43"/>
      <c r="Q1897" s="5"/>
      <c r="R1897" s="5"/>
      <c r="S1897" s="43"/>
      <c r="T1897" s="43"/>
      <c r="U1897" s="20"/>
      <c r="V1897" s="20"/>
      <c r="X1897" s="43"/>
      <c r="Y1897" s="20"/>
      <c r="AC1897" s="20"/>
    </row>
    <row r="1898" customFormat="false" ht="15.75" hidden="false" customHeight="true" outlineLevel="0" collapsed="false">
      <c r="A1898" s="37"/>
      <c r="B1898" s="38"/>
      <c r="C1898" s="39"/>
      <c r="D1898" s="20"/>
      <c r="E1898" s="40"/>
      <c r="F1898" s="40"/>
      <c r="G1898" s="41"/>
      <c r="H1898" s="40"/>
      <c r="I1898" s="40"/>
      <c r="J1898" s="40"/>
      <c r="L1898" s="139"/>
      <c r="M1898" s="43"/>
      <c r="N1898" s="43"/>
      <c r="O1898" s="5"/>
      <c r="P1898" s="43"/>
      <c r="Q1898" s="5"/>
      <c r="R1898" s="5"/>
      <c r="S1898" s="43"/>
      <c r="T1898" s="43"/>
      <c r="U1898" s="20"/>
      <c r="V1898" s="20"/>
      <c r="X1898" s="43"/>
      <c r="Y1898" s="20"/>
      <c r="AC1898" s="20"/>
    </row>
    <row r="1899" customFormat="false" ht="15.75" hidden="false" customHeight="true" outlineLevel="0" collapsed="false">
      <c r="A1899" s="37"/>
      <c r="B1899" s="38"/>
      <c r="C1899" s="39"/>
      <c r="D1899" s="20"/>
      <c r="E1899" s="40"/>
      <c r="F1899" s="40"/>
      <c r="G1899" s="41"/>
      <c r="H1899" s="40"/>
      <c r="I1899" s="40"/>
      <c r="J1899" s="40"/>
      <c r="L1899" s="139"/>
      <c r="M1899" s="43"/>
      <c r="N1899" s="43"/>
      <c r="O1899" s="5"/>
      <c r="P1899" s="43"/>
      <c r="Q1899" s="5"/>
      <c r="R1899" s="5"/>
      <c r="S1899" s="43"/>
      <c r="T1899" s="43"/>
      <c r="U1899" s="20"/>
      <c r="V1899" s="20"/>
      <c r="X1899" s="43"/>
      <c r="Y1899" s="20"/>
      <c r="AC1899" s="20"/>
    </row>
    <row r="1900" customFormat="false" ht="15.75" hidden="false" customHeight="true" outlineLevel="0" collapsed="false">
      <c r="A1900" s="37"/>
      <c r="B1900" s="38"/>
      <c r="C1900" s="39"/>
      <c r="D1900" s="20"/>
      <c r="E1900" s="40"/>
      <c r="F1900" s="40"/>
      <c r="G1900" s="41"/>
      <c r="H1900" s="40"/>
      <c r="I1900" s="40"/>
      <c r="J1900" s="40"/>
      <c r="L1900" s="139"/>
      <c r="M1900" s="43"/>
      <c r="N1900" s="43"/>
      <c r="O1900" s="5"/>
      <c r="P1900" s="43"/>
      <c r="Q1900" s="5"/>
      <c r="R1900" s="5"/>
      <c r="S1900" s="43"/>
      <c r="T1900" s="43"/>
      <c r="U1900" s="20"/>
      <c r="V1900" s="20"/>
      <c r="X1900" s="43"/>
      <c r="Y1900" s="20"/>
      <c r="AC1900" s="20"/>
    </row>
    <row r="1901" customFormat="false" ht="15.75" hidden="false" customHeight="true" outlineLevel="0" collapsed="false">
      <c r="A1901" s="37"/>
      <c r="B1901" s="38"/>
      <c r="C1901" s="39"/>
      <c r="D1901" s="20"/>
      <c r="E1901" s="40"/>
      <c r="F1901" s="40"/>
      <c r="G1901" s="41"/>
      <c r="H1901" s="40"/>
      <c r="I1901" s="40"/>
      <c r="J1901" s="40"/>
      <c r="L1901" s="139"/>
      <c r="M1901" s="43"/>
      <c r="N1901" s="43"/>
      <c r="O1901" s="5"/>
      <c r="P1901" s="43"/>
      <c r="Q1901" s="5"/>
      <c r="R1901" s="5"/>
      <c r="S1901" s="43"/>
      <c r="T1901" s="43"/>
      <c r="U1901" s="20"/>
      <c r="V1901" s="20"/>
      <c r="X1901" s="43"/>
      <c r="Y1901" s="20"/>
      <c r="AC1901" s="20"/>
    </row>
    <row r="1902" customFormat="false" ht="15.75" hidden="false" customHeight="true" outlineLevel="0" collapsed="false">
      <c r="A1902" s="37"/>
      <c r="B1902" s="38"/>
      <c r="C1902" s="39"/>
      <c r="D1902" s="20"/>
      <c r="E1902" s="40"/>
      <c r="F1902" s="40"/>
      <c r="G1902" s="41"/>
      <c r="H1902" s="40"/>
      <c r="I1902" s="40"/>
      <c r="J1902" s="40"/>
      <c r="L1902" s="139"/>
      <c r="M1902" s="43"/>
      <c r="N1902" s="43"/>
      <c r="O1902" s="5"/>
      <c r="P1902" s="43"/>
      <c r="Q1902" s="5"/>
      <c r="R1902" s="5"/>
      <c r="S1902" s="43"/>
      <c r="T1902" s="43"/>
      <c r="U1902" s="20"/>
      <c r="V1902" s="20"/>
      <c r="X1902" s="43"/>
      <c r="Y1902" s="20"/>
      <c r="AC1902" s="20"/>
    </row>
    <row r="1903" customFormat="false" ht="15.75" hidden="false" customHeight="true" outlineLevel="0" collapsed="false">
      <c r="A1903" s="37"/>
      <c r="B1903" s="38"/>
      <c r="C1903" s="39"/>
      <c r="D1903" s="20"/>
      <c r="E1903" s="40"/>
      <c r="F1903" s="40"/>
      <c r="G1903" s="41"/>
      <c r="H1903" s="40"/>
      <c r="I1903" s="40"/>
      <c r="J1903" s="40"/>
      <c r="L1903" s="139"/>
      <c r="M1903" s="43"/>
      <c r="N1903" s="43"/>
      <c r="O1903" s="5"/>
      <c r="P1903" s="43"/>
      <c r="Q1903" s="5"/>
      <c r="R1903" s="5"/>
      <c r="S1903" s="43"/>
      <c r="T1903" s="43"/>
      <c r="U1903" s="20"/>
      <c r="V1903" s="20"/>
      <c r="X1903" s="43"/>
      <c r="Y1903" s="20"/>
      <c r="AC1903" s="20"/>
    </row>
    <row r="1904" customFormat="false" ht="15.75" hidden="false" customHeight="true" outlineLevel="0" collapsed="false">
      <c r="A1904" s="37"/>
      <c r="B1904" s="38"/>
      <c r="C1904" s="39"/>
      <c r="D1904" s="20"/>
      <c r="E1904" s="40"/>
      <c r="F1904" s="40"/>
      <c r="G1904" s="41"/>
      <c r="H1904" s="40"/>
      <c r="I1904" s="40"/>
      <c r="J1904" s="40"/>
      <c r="L1904" s="139"/>
      <c r="M1904" s="43"/>
      <c r="N1904" s="43"/>
      <c r="O1904" s="5"/>
      <c r="P1904" s="43"/>
      <c r="Q1904" s="5"/>
      <c r="R1904" s="5"/>
      <c r="S1904" s="43"/>
      <c r="T1904" s="43"/>
      <c r="U1904" s="20"/>
      <c r="V1904" s="20"/>
      <c r="X1904" s="43"/>
      <c r="Y1904" s="20"/>
      <c r="AC1904" s="20"/>
    </row>
    <row r="1905" customFormat="false" ht="15.75" hidden="false" customHeight="true" outlineLevel="0" collapsed="false">
      <c r="A1905" s="37"/>
      <c r="B1905" s="38"/>
      <c r="C1905" s="39"/>
      <c r="D1905" s="20"/>
      <c r="E1905" s="40"/>
      <c r="F1905" s="40"/>
      <c r="G1905" s="41"/>
      <c r="H1905" s="40"/>
      <c r="I1905" s="40"/>
      <c r="J1905" s="40"/>
      <c r="L1905" s="139"/>
      <c r="M1905" s="43"/>
      <c r="N1905" s="43"/>
      <c r="O1905" s="5"/>
      <c r="P1905" s="43"/>
      <c r="Q1905" s="5"/>
      <c r="R1905" s="5"/>
      <c r="S1905" s="43"/>
      <c r="T1905" s="43"/>
      <c r="U1905" s="20"/>
      <c r="V1905" s="20"/>
      <c r="X1905" s="43"/>
      <c r="Y1905" s="20"/>
      <c r="AC1905" s="20"/>
    </row>
    <row r="1906" customFormat="false" ht="15.75" hidden="false" customHeight="true" outlineLevel="0" collapsed="false">
      <c r="A1906" s="37"/>
      <c r="B1906" s="38"/>
      <c r="C1906" s="39"/>
      <c r="D1906" s="20"/>
      <c r="E1906" s="40"/>
      <c r="F1906" s="40"/>
      <c r="G1906" s="41"/>
      <c r="H1906" s="40"/>
      <c r="I1906" s="40"/>
      <c r="J1906" s="40"/>
      <c r="L1906" s="139"/>
      <c r="M1906" s="43"/>
      <c r="N1906" s="43"/>
      <c r="O1906" s="5"/>
      <c r="P1906" s="43"/>
      <c r="Q1906" s="5"/>
      <c r="R1906" s="5"/>
      <c r="S1906" s="43"/>
      <c r="T1906" s="43"/>
      <c r="U1906" s="20"/>
      <c r="V1906" s="20"/>
      <c r="X1906" s="43"/>
      <c r="Y1906" s="20"/>
      <c r="AC1906" s="20"/>
    </row>
    <row r="1907" customFormat="false" ht="15.75" hidden="false" customHeight="true" outlineLevel="0" collapsed="false">
      <c r="A1907" s="37"/>
      <c r="B1907" s="38"/>
      <c r="C1907" s="39"/>
      <c r="D1907" s="20"/>
      <c r="E1907" s="40"/>
      <c r="F1907" s="40"/>
      <c r="G1907" s="41"/>
      <c r="H1907" s="40"/>
      <c r="I1907" s="40"/>
      <c r="J1907" s="40"/>
      <c r="L1907" s="139"/>
      <c r="M1907" s="43"/>
      <c r="N1907" s="43"/>
      <c r="O1907" s="5"/>
      <c r="P1907" s="43"/>
      <c r="Q1907" s="5"/>
      <c r="R1907" s="5"/>
      <c r="S1907" s="43"/>
      <c r="T1907" s="43"/>
      <c r="U1907" s="20"/>
      <c r="V1907" s="20"/>
      <c r="X1907" s="43"/>
      <c r="Y1907" s="20"/>
      <c r="AC1907" s="20"/>
    </row>
    <row r="1908" customFormat="false" ht="15.75" hidden="false" customHeight="true" outlineLevel="0" collapsed="false">
      <c r="A1908" s="37"/>
      <c r="B1908" s="38"/>
      <c r="C1908" s="39"/>
      <c r="D1908" s="20"/>
      <c r="E1908" s="40"/>
      <c r="F1908" s="40"/>
      <c r="G1908" s="41"/>
      <c r="H1908" s="40"/>
      <c r="I1908" s="40"/>
      <c r="J1908" s="40"/>
      <c r="L1908" s="139"/>
      <c r="M1908" s="43"/>
      <c r="N1908" s="43"/>
      <c r="O1908" s="5"/>
      <c r="P1908" s="43"/>
      <c r="Q1908" s="5"/>
      <c r="R1908" s="5"/>
      <c r="S1908" s="43"/>
      <c r="T1908" s="43"/>
      <c r="U1908" s="20"/>
      <c r="V1908" s="20"/>
      <c r="X1908" s="43"/>
      <c r="Y1908" s="20"/>
      <c r="AC1908" s="20"/>
    </row>
    <row r="1909" customFormat="false" ht="15.75" hidden="false" customHeight="true" outlineLevel="0" collapsed="false">
      <c r="A1909" s="37"/>
      <c r="B1909" s="38"/>
      <c r="C1909" s="39"/>
      <c r="D1909" s="20"/>
      <c r="E1909" s="40"/>
      <c r="F1909" s="40"/>
      <c r="G1909" s="41"/>
      <c r="H1909" s="40"/>
      <c r="I1909" s="40"/>
      <c r="J1909" s="40"/>
      <c r="L1909" s="139"/>
      <c r="M1909" s="43"/>
      <c r="N1909" s="43"/>
      <c r="O1909" s="5"/>
      <c r="P1909" s="43"/>
      <c r="Q1909" s="5"/>
      <c r="R1909" s="5"/>
      <c r="S1909" s="43"/>
      <c r="T1909" s="43"/>
      <c r="U1909" s="20"/>
      <c r="V1909" s="20"/>
      <c r="X1909" s="43"/>
      <c r="Y1909" s="20"/>
      <c r="AC1909" s="20"/>
    </row>
    <row r="1910" customFormat="false" ht="15.75" hidden="false" customHeight="true" outlineLevel="0" collapsed="false">
      <c r="A1910" s="37"/>
      <c r="B1910" s="38"/>
      <c r="C1910" s="39"/>
      <c r="D1910" s="20"/>
      <c r="E1910" s="40"/>
      <c r="F1910" s="40"/>
      <c r="G1910" s="41"/>
      <c r="H1910" s="40"/>
      <c r="I1910" s="40"/>
      <c r="J1910" s="40"/>
      <c r="L1910" s="139"/>
      <c r="M1910" s="43"/>
      <c r="N1910" s="43"/>
      <c r="O1910" s="5"/>
      <c r="P1910" s="43"/>
      <c r="Q1910" s="5"/>
      <c r="R1910" s="5"/>
      <c r="S1910" s="43"/>
      <c r="T1910" s="43"/>
      <c r="U1910" s="20"/>
      <c r="V1910" s="20"/>
      <c r="X1910" s="43"/>
      <c r="Y1910" s="20"/>
      <c r="AC1910" s="20"/>
    </row>
    <row r="1911" customFormat="false" ht="15.75" hidden="false" customHeight="true" outlineLevel="0" collapsed="false">
      <c r="A1911" s="37"/>
      <c r="B1911" s="38"/>
      <c r="C1911" s="39"/>
      <c r="D1911" s="20"/>
      <c r="E1911" s="40"/>
      <c r="F1911" s="40"/>
      <c r="G1911" s="41"/>
      <c r="H1911" s="40"/>
      <c r="I1911" s="40"/>
      <c r="J1911" s="40"/>
      <c r="L1911" s="139"/>
      <c r="M1911" s="43"/>
      <c r="N1911" s="43"/>
      <c r="O1911" s="5"/>
      <c r="P1911" s="43"/>
      <c r="Q1911" s="5"/>
      <c r="R1911" s="5"/>
      <c r="S1911" s="43"/>
      <c r="T1911" s="43"/>
      <c r="U1911" s="20"/>
      <c r="V1911" s="20"/>
      <c r="X1911" s="43"/>
      <c r="Y1911" s="20"/>
      <c r="AC1911" s="20"/>
    </row>
    <row r="1912" customFormat="false" ht="15.75" hidden="false" customHeight="true" outlineLevel="0" collapsed="false">
      <c r="A1912" s="37"/>
      <c r="B1912" s="38"/>
      <c r="C1912" s="39"/>
      <c r="D1912" s="20"/>
      <c r="E1912" s="40"/>
      <c r="F1912" s="40"/>
      <c r="G1912" s="41"/>
      <c r="H1912" s="40"/>
      <c r="I1912" s="40"/>
      <c r="J1912" s="40"/>
      <c r="L1912" s="139"/>
      <c r="M1912" s="43"/>
      <c r="N1912" s="43"/>
      <c r="O1912" s="5"/>
      <c r="P1912" s="43"/>
      <c r="Q1912" s="5"/>
      <c r="R1912" s="5"/>
      <c r="S1912" s="43"/>
      <c r="T1912" s="43"/>
      <c r="U1912" s="20"/>
      <c r="V1912" s="20"/>
      <c r="X1912" s="43"/>
      <c r="Y1912" s="20"/>
      <c r="AC1912" s="20"/>
    </row>
    <row r="1913" customFormat="false" ht="15.75" hidden="false" customHeight="true" outlineLevel="0" collapsed="false">
      <c r="A1913" s="37"/>
      <c r="B1913" s="38"/>
      <c r="C1913" s="39"/>
      <c r="D1913" s="20"/>
      <c r="E1913" s="40"/>
      <c r="F1913" s="40"/>
      <c r="G1913" s="41"/>
      <c r="H1913" s="40"/>
      <c r="I1913" s="40"/>
      <c r="J1913" s="40"/>
      <c r="L1913" s="139"/>
      <c r="M1913" s="43"/>
      <c r="N1913" s="43"/>
      <c r="O1913" s="5"/>
      <c r="P1913" s="43"/>
      <c r="Q1913" s="5"/>
      <c r="R1913" s="5"/>
      <c r="S1913" s="43"/>
      <c r="T1913" s="43"/>
      <c r="U1913" s="20"/>
      <c r="V1913" s="20"/>
      <c r="X1913" s="43"/>
      <c r="Y1913" s="20"/>
      <c r="AC1913" s="20"/>
    </row>
    <row r="1914" customFormat="false" ht="15.75" hidden="false" customHeight="true" outlineLevel="0" collapsed="false">
      <c r="A1914" s="37"/>
      <c r="B1914" s="38"/>
      <c r="C1914" s="39"/>
      <c r="D1914" s="20"/>
      <c r="E1914" s="40"/>
      <c r="F1914" s="40"/>
      <c r="G1914" s="41"/>
      <c r="H1914" s="40"/>
      <c r="I1914" s="40"/>
      <c r="J1914" s="40"/>
      <c r="L1914" s="139"/>
      <c r="M1914" s="43"/>
      <c r="N1914" s="43"/>
      <c r="O1914" s="5"/>
      <c r="P1914" s="43"/>
      <c r="Q1914" s="5"/>
      <c r="R1914" s="5"/>
      <c r="S1914" s="43"/>
      <c r="T1914" s="43"/>
      <c r="U1914" s="20"/>
      <c r="V1914" s="20"/>
      <c r="X1914" s="43"/>
      <c r="Y1914" s="20"/>
      <c r="AC1914" s="20"/>
    </row>
    <row r="1915" customFormat="false" ht="15.75" hidden="false" customHeight="true" outlineLevel="0" collapsed="false">
      <c r="A1915" s="37"/>
      <c r="B1915" s="38"/>
      <c r="C1915" s="39"/>
      <c r="D1915" s="20"/>
      <c r="E1915" s="40"/>
      <c r="F1915" s="40"/>
      <c r="G1915" s="41"/>
      <c r="H1915" s="40"/>
      <c r="I1915" s="40"/>
      <c r="J1915" s="40"/>
      <c r="L1915" s="139"/>
      <c r="M1915" s="43"/>
      <c r="N1915" s="43"/>
      <c r="O1915" s="5"/>
      <c r="P1915" s="43"/>
      <c r="Q1915" s="5"/>
      <c r="R1915" s="5"/>
      <c r="S1915" s="43"/>
      <c r="T1915" s="43"/>
      <c r="U1915" s="20"/>
      <c r="V1915" s="20"/>
      <c r="X1915" s="43"/>
      <c r="Y1915" s="20"/>
      <c r="AC1915" s="20"/>
    </row>
    <row r="1916" customFormat="false" ht="15.75" hidden="false" customHeight="true" outlineLevel="0" collapsed="false">
      <c r="A1916" s="37"/>
      <c r="B1916" s="38"/>
      <c r="C1916" s="39"/>
      <c r="D1916" s="20"/>
      <c r="E1916" s="40"/>
      <c r="F1916" s="40"/>
      <c r="G1916" s="41"/>
      <c r="H1916" s="40"/>
      <c r="I1916" s="40"/>
      <c r="J1916" s="40"/>
      <c r="L1916" s="139"/>
      <c r="M1916" s="43"/>
      <c r="N1916" s="43"/>
      <c r="O1916" s="5"/>
      <c r="P1916" s="43"/>
      <c r="Q1916" s="5"/>
      <c r="R1916" s="5"/>
      <c r="S1916" s="43"/>
      <c r="T1916" s="43"/>
      <c r="U1916" s="20"/>
      <c r="V1916" s="20"/>
      <c r="X1916" s="43"/>
      <c r="Y1916" s="20"/>
      <c r="AC1916" s="20"/>
    </row>
    <row r="1917" customFormat="false" ht="15.75" hidden="false" customHeight="true" outlineLevel="0" collapsed="false">
      <c r="A1917" s="37"/>
      <c r="B1917" s="38"/>
      <c r="C1917" s="39"/>
      <c r="D1917" s="20"/>
      <c r="E1917" s="40"/>
      <c r="F1917" s="40"/>
      <c r="G1917" s="41"/>
      <c r="H1917" s="40"/>
      <c r="I1917" s="40"/>
      <c r="J1917" s="40"/>
      <c r="L1917" s="139"/>
      <c r="M1917" s="43"/>
      <c r="N1917" s="43"/>
      <c r="O1917" s="5"/>
      <c r="P1917" s="43"/>
      <c r="Q1917" s="5"/>
      <c r="R1917" s="5"/>
      <c r="S1917" s="43"/>
      <c r="T1917" s="43"/>
      <c r="U1917" s="20"/>
      <c r="V1917" s="20"/>
      <c r="X1917" s="43"/>
      <c r="Y1917" s="20"/>
      <c r="AC1917" s="20"/>
    </row>
    <row r="1918" customFormat="false" ht="15.75" hidden="false" customHeight="true" outlineLevel="0" collapsed="false">
      <c r="A1918" s="37"/>
      <c r="B1918" s="38"/>
      <c r="C1918" s="39"/>
      <c r="D1918" s="20"/>
      <c r="E1918" s="40"/>
      <c r="F1918" s="40"/>
      <c r="G1918" s="41"/>
      <c r="H1918" s="40"/>
      <c r="I1918" s="40"/>
      <c r="J1918" s="40"/>
      <c r="L1918" s="139"/>
      <c r="M1918" s="43"/>
      <c r="N1918" s="43"/>
      <c r="O1918" s="5"/>
      <c r="P1918" s="43"/>
      <c r="Q1918" s="5"/>
      <c r="R1918" s="5"/>
      <c r="S1918" s="43"/>
      <c r="T1918" s="43"/>
      <c r="U1918" s="20"/>
      <c r="V1918" s="20"/>
      <c r="X1918" s="43"/>
      <c r="Y1918" s="20"/>
      <c r="AC1918" s="20"/>
    </row>
    <row r="1919" customFormat="false" ht="15.75" hidden="false" customHeight="true" outlineLevel="0" collapsed="false">
      <c r="A1919" s="37"/>
      <c r="B1919" s="38"/>
      <c r="C1919" s="39"/>
      <c r="D1919" s="20"/>
      <c r="E1919" s="40"/>
      <c r="F1919" s="40"/>
      <c r="G1919" s="41"/>
      <c r="H1919" s="40"/>
      <c r="I1919" s="40"/>
      <c r="J1919" s="40"/>
      <c r="L1919" s="139"/>
      <c r="M1919" s="43"/>
      <c r="N1919" s="43"/>
      <c r="O1919" s="5"/>
      <c r="P1919" s="43"/>
      <c r="Q1919" s="5"/>
      <c r="R1919" s="5"/>
      <c r="S1919" s="43"/>
      <c r="T1919" s="43"/>
      <c r="U1919" s="20"/>
      <c r="V1919" s="20"/>
      <c r="X1919" s="43"/>
      <c r="Y1919" s="20"/>
      <c r="AC1919" s="20"/>
    </row>
    <row r="1920" customFormat="false" ht="15.75" hidden="false" customHeight="true" outlineLevel="0" collapsed="false">
      <c r="A1920" s="37"/>
      <c r="B1920" s="38"/>
      <c r="C1920" s="39"/>
      <c r="D1920" s="20"/>
      <c r="E1920" s="40"/>
      <c r="F1920" s="40"/>
      <c r="G1920" s="41"/>
      <c r="H1920" s="40"/>
      <c r="I1920" s="40"/>
      <c r="J1920" s="40"/>
      <c r="L1920" s="139"/>
      <c r="M1920" s="43"/>
      <c r="N1920" s="43"/>
      <c r="O1920" s="5"/>
      <c r="P1920" s="43"/>
      <c r="Q1920" s="5"/>
      <c r="R1920" s="5"/>
      <c r="S1920" s="43"/>
      <c r="T1920" s="43"/>
      <c r="U1920" s="20"/>
      <c r="V1920" s="20"/>
      <c r="X1920" s="43"/>
      <c r="Y1920" s="20"/>
      <c r="AC1920" s="20"/>
    </row>
    <row r="1921" customFormat="false" ht="15.75" hidden="false" customHeight="true" outlineLevel="0" collapsed="false">
      <c r="A1921" s="37"/>
      <c r="B1921" s="38"/>
      <c r="C1921" s="39"/>
      <c r="D1921" s="20"/>
      <c r="E1921" s="40"/>
      <c r="F1921" s="40"/>
      <c r="G1921" s="41"/>
      <c r="H1921" s="40"/>
      <c r="I1921" s="40"/>
      <c r="J1921" s="40"/>
      <c r="L1921" s="139"/>
      <c r="M1921" s="43"/>
      <c r="N1921" s="43"/>
      <c r="O1921" s="5"/>
      <c r="P1921" s="43"/>
      <c r="Q1921" s="5"/>
      <c r="R1921" s="5"/>
      <c r="S1921" s="43"/>
      <c r="T1921" s="43"/>
      <c r="U1921" s="20"/>
      <c r="V1921" s="20"/>
      <c r="X1921" s="43"/>
      <c r="Y1921" s="20"/>
      <c r="AC1921" s="20"/>
    </row>
    <row r="1922" customFormat="false" ht="15.75" hidden="false" customHeight="true" outlineLevel="0" collapsed="false">
      <c r="A1922" s="37"/>
      <c r="B1922" s="38"/>
      <c r="C1922" s="39"/>
      <c r="D1922" s="20"/>
      <c r="E1922" s="40"/>
      <c r="F1922" s="40"/>
      <c r="G1922" s="41"/>
      <c r="H1922" s="40"/>
      <c r="I1922" s="40"/>
      <c r="J1922" s="40"/>
      <c r="L1922" s="139"/>
      <c r="M1922" s="43"/>
      <c r="N1922" s="43"/>
      <c r="O1922" s="5"/>
      <c r="P1922" s="43"/>
      <c r="Q1922" s="5"/>
      <c r="R1922" s="5"/>
      <c r="S1922" s="43"/>
      <c r="T1922" s="43"/>
      <c r="U1922" s="20"/>
      <c r="V1922" s="20"/>
      <c r="X1922" s="43"/>
      <c r="Y1922" s="20"/>
      <c r="AC1922" s="20"/>
    </row>
    <row r="1923" customFormat="false" ht="15.75" hidden="false" customHeight="true" outlineLevel="0" collapsed="false">
      <c r="A1923" s="37"/>
      <c r="B1923" s="38"/>
      <c r="C1923" s="39"/>
      <c r="D1923" s="20"/>
      <c r="E1923" s="40"/>
      <c r="F1923" s="40"/>
      <c r="G1923" s="41"/>
      <c r="H1923" s="40"/>
      <c r="I1923" s="40"/>
      <c r="J1923" s="40"/>
      <c r="L1923" s="139"/>
      <c r="M1923" s="43"/>
      <c r="N1923" s="43"/>
      <c r="O1923" s="5"/>
      <c r="P1923" s="43"/>
      <c r="Q1923" s="5"/>
      <c r="R1923" s="5"/>
      <c r="S1923" s="43"/>
      <c r="T1923" s="43"/>
      <c r="U1923" s="20"/>
      <c r="V1923" s="20"/>
      <c r="X1923" s="43"/>
      <c r="Y1923" s="20"/>
      <c r="AC1923" s="20"/>
    </row>
    <row r="1924" customFormat="false" ht="15.75" hidden="false" customHeight="true" outlineLevel="0" collapsed="false">
      <c r="A1924" s="37"/>
      <c r="B1924" s="38"/>
      <c r="C1924" s="39"/>
      <c r="D1924" s="20"/>
      <c r="E1924" s="40"/>
      <c r="F1924" s="40"/>
      <c r="G1924" s="41"/>
      <c r="H1924" s="40"/>
      <c r="I1924" s="40"/>
      <c r="J1924" s="40"/>
      <c r="L1924" s="139"/>
      <c r="M1924" s="43"/>
      <c r="N1924" s="43"/>
      <c r="O1924" s="5"/>
      <c r="P1924" s="43"/>
      <c r="Q1924" s="5"/>
      <c r="R1924" s="5"/>
      <c r="S1924" s="43"/>
      <c r="T1924" s="43"/>
      <c r="U1924" s="20"/>
      <c r="V1924" s="20"/>
      <c r="X1924" s="43"/>
      <c r="Y1924" s="20"/>
      <c r="AC1924" s="20"/>
    </row>
    <row r="1925" customFormat="false" ht="15.75" hidden="false" customHeight="true" outlineLevel="0" collapsed="false">
      <c r="A1925" s="37"/>
      <c r="B1925" s="38"/>
      <c r="C1925" s="39"/>
      <c r="D1925" s="20"/>
      <c r="E1925" s="40"/>
      <c r="F1925" s="40"/>
      <c r="G1925" s="41"/>
      <c r="H1925" s="40"/>
      <c r="I1925" s="40"/>
      <c r="J1925" s="40"/>
      <c r="L1925" s="139"/>
      <c r="M1925" s="43"/>
      <c r="N1925" s="43"/>
      <c r="O1925" s="5"/>
      <c r="P1925" s="43"/>
      <c r="Q1925" s="5"/>
      <c r="R1925" s="5"/>
      <c r="S1925" s="43"/>
      <c r="T1925" s="43"/>
      <c r="U1925" s="20"/>
      <c r="V1925" s="20"/>
      <c r="X1925" s="43"/>
      <c r="Y1925" s="20"/>
      <c r="AC1925" s="20"/>
    </row>
    <row r="1926" customFormat="false" ht="15.75" hidden="false" customHeight="true" outlineLevel="0" collapsed="false">
      <c r="A1926" s="37"/>
      <c r="B1926" s="38"/>
      <c r="C1926" s="39"/>
      <c r="D1926" s="20"/>
      <c r="E1926" s="40"/>
      <c r="F1926" s="40"/>
      <c r="G1926" s="41"/>
      <c r="H1926" s="40"/>
      <c r="I1926" s="40"/>
      <c r="J1926" s="40"/>
      <c r="L1926" s="139"/>
      <c r="M1926" s="43"/>
      <c r="N1926" s="43"/>
      <c r="O1926" s="5"/>
      <c r="P1926" s="43"/>
      <c r="Q1926" s="5"/>
      <c r="R1926" s="5"/>
      <c r="S1926" s="43"/>
      <c r="T1926" s="43"/>
      <c r="U1926" s="20"/>
      <c r="V1926" s="20"/>
      <c r="X1926" s="43"/>
      <c r="Y1926" s="20"/>
      <c r="AC1926" s="20"/>
    </row>
    <row r="1927" customFormat="false" ht="15.75" hidden="false" customHeight="true" outlineLevel="0" collapsed="false">
      <c r="A1927" s="37"/>
      <c r="B1927" s="38"/>
      <c r="C1927" s="39"/>
      <c r="D1927" s="20"/>
      <c r="E1927" s="40"/>
      <c r="F1927" s="40"/>
      <c r="G1927" s="41"/>
      <c r="H1927" s="40"/>
      <c r="I1927" s="40"/>
      <c r="J1927" s="40"/>
      <c r="L1927" s="139"/>
      <c r="M1927" s="43"/>
      <c r="N1927" s="43"/>
      <c r="O1927" s="5"/>
      <c r="P1927" s="43"/>
      <c r="Q1927" s="5"/>
      <c r="R1927" s="5"/>
      <c r="S1927" s="43"/>
      <c r="T1927" s="43"/>
      <c r="U1927" s="20"/>
      <c r="V1927" s="20"/>
      <c r="X1927" s="43"/>
      <c r="Y1927" s="20"/>
      <c r="AC1927" s="20"/>
    </row>
    <row r="1928" customFormat="false" ht="15.75" hidden="false" customHeight="true" outlineLevel="0" collapsed="false">
      <c r="A1928" s="37"/>
      <c r="B1928" s="38"/>
      <c r="C1928" s="39"/>
      <c r="D1928" s="20"/>
      <c r="E1928" s="40"/>
      <c r="F1928" s="40"/>
      <c r="G1928" s="41"/>
      <c r="H1928" s="40"/>
      <c r="I1928" s="40"/>
      <c r="J1928" s="40"/>
      <c r="L1928" s="139"/>
      <c r="M1928" s="43"/>
      <c r="N1928" s="43"/>
      <c r="O1928" s="5"/>
      <c r="P1928" s="43"/>
      <c r="Q1928" s="5"/>
      <c r="R1928" s="5"/>
      <c r="S1928" s="43"/>
      <c r="T1928" s="43"/>
      <c r="U1928" s="20"/>
      <c r="V1928" s="20"/>
      <c r="X1928" s="43"/>
      <c r="Y1928" s="20"/>
      <c r="AC1928" s="20"/>
    </row>
    <row r="1929" customFormat="false" ht="15.75" hidden="false" customHeight="true" outlineLevel="0" collapsed="false">
      <c r="A1929" s="37"/>
      <c r="B1929" s="38"/>
      <c r="C1929" s="39"/>
      <c r="D1929" s="20"/>
      <c r="E1929" s="40"/>
      <c r="F1929" s="40"/>
      <c r="G1929" s="41"/>
      <c r="H1929" s="40"/>
      <c r="I1929" s="40"/>
      <c r="J1929" s="40"/>
      <c r="L1929" s="139"/>
      <c r="M1929" s="43"/>
      <c r="N1929" s="43"/>
      <c r="O1929" s="5"/>
      <c r="P1929" s="43"/>
      <c r="Q1929" s="5"/>
      <c r="R1929" s="5"/>
      <c r="S1929" s="43"/>
      <c r="T1929" s="43"/>
      <c r="U1929" s="20"/>
      <c r="V1929" s="20"/>
      <c r="X1929" s="43"/>
      <c r="Y1929" s="20"/>
      <c r="AC1929" s="20"/>
    </row>
    <row r="1930" customFormat="false" ht="15.75" hidden="false" customHeight="true" outlineLevel="0" collapsed="false">
      <c r="A1930" s="37"/>
      <c r="B1930" s="38"/>
      <c r="C1930" s="39"/>
      <c r="D1930" s="20"/>
      <c r="E1930" s="40"/>
      <c r="F1930" s="40"/>
      <c r="G1930" s="41"/>
      <c r="H1930" s="40"/>
      <c r="I1930" s="40"/>
      <c r="J1930" s="40"/>
      <c r="L1930" s="139"/>
      <c r="M1930" s="43"/>
      <c r="N1930" s="43"/>
      <c r="O1930" s="5"/>
      <c r="P1930" s="43"/>
      <c r="Q1930" s="5"/>
      <c r="R1930" s="5"/>
      <c r="S1930" s="43"/>
      <c r="T1930" s="43"/>
      <c r="U1930" s="20"/>
      <c r="V1930" s="20"/>
      <c r="X1930" s="43"/>
      <c r="Y1930" s="20"/>
      <c r="AC1930" s="20"/>
    </row>
    <row r="1931" customFormat="false" ht="15.75" hidden="false" customHeight="true" outlineLevel="0" collapsed="false">
      <c r="A1931" s="37"/>
      <c r="B1931" s="38"/>
      <c r="C1931" s="39"/>
      <c r="D1931" s="20"/>
      <c r="E1931" s="40"/>
      <c r="F1931" s="40"/>
      <c r="G1931" s="41"/>
      <c r="H1931" s="40"/>
      <c r="I1931" s="40"/>
      <c r="J1931" s="40"/>
      <c r="L1931" s="139"/>
      <c r="M1931" s="43"/>
      <c r="N1931" s="43"/>
      <c r="O1931" s="5"/>
      <c r="P1931" s="43"/>
      <c r="Q1931" s="5"/>
      <c r="R1931" s="5"/>
      <c r="S1931" s="43"/>
      <c r="T1931" s="43"/>
      <c r="U1931" s="20"/>
      <c r="V1931" s="20"/>
      <c r="X1931" s="43"/>
      <c r="Y1931" s="20"/>
      <c r="AC1931" s="20"/>
    </row>
    <row r="1932" customFormat="false" ht="15.75" hidden="false" customHeight="true" outlineLevel="0" collapsed="false">
      <c r="A1932" s="37"/>
      <c r="B1932" s="38"/>
      <c r="C1932" s="39"/>
      <c r="D1932" s="20"/>
      <c r="E1932" s="40"/>
      <c r="F1932" s="40"/>
      <c r="G1932" s="41"/>
      <c r="H1932" s="40"/>
      <c r="I1932" s="40"/>
      <c r="J1932" s="40"/>
      <c r="L1932" s="139"/>
      <c r="M1932" s="43"/>
      <c r="N1932" s="43"/>
      <c r="O1932" s="5"/>
      <c r="P1932" s="43"/>
      <c r="Q1932" s="5"/>
      <c r="R1932" s="5"/>
      <c r="S1932" s="43"/>
      <c r="T1932" s="43"/>
      <c r="U1932" s="20"/>
      <c r="V1932" s="20"/>
      <c r="X1932" s="43"/>
      <c r="Y1932" s="20"/>
      <c r="AC1932" s="20"/>
    </row>
    <row r="1933" customFormat="false" ht="15.75" hidden="false" customHeight="true" outlineLevel="0" collapsed="false">
      <c r="A1933" s="37"/>
      <c r="B1933" s="38"/>
      <c r="C1933" s="39"/>
      <c r="D1933" s="20"/>
      <c r="E1933" s="40"/>
      <c r="F1933" s="40"/>
      <c r="G1933" s="41"/>
      <c r="H1933" s="40"/>
      <c r="I1933" s="40"/>
      <c r="J1933" s="40"/>
      <c r="L1933" s="139"/>
      <c r="M1933" s="43"/>
      <c r="N1933" s="43"/>
      <c r="O1933" s="5"/>
      <c r="P1933" s="43"/>
      <c r="Q1933" s="5"/>
      <c r="R1933" s="5"/>
      <c r="S1933" s="43"/>
      <c r="T1933" s="43"/>
      <c r="U1933" s="20"/>
      <c r="V1933" s="20"/>
      <c r="X1933" s="43"/>
      <c r="Y1933" s="20"/>
      <c r="AC1933" s="20"/>
    </row>
    <row r="1934" customFormat="false" ht="15.75" hidden="false" customHeight="true" outlineLevel="0" collapsed="false">
      <c r="A1934" s="37"/>
      <c r="B1934" s="38"/>
      <c r="C1934" s="39"/>
      <c r="D1934" s="20"/>
      <c r="E1934" s="40"/>
      <c r="F1934" s="40"/>
      <c r="G1934" s="41"/>
      <c r="H1934" s="40"/>
      <c r="I1934" s="40"/>
      <c r="J1934" s="40"/>
      <c r="L1934" s="139"/>
      <c r="M1934" s="43"/>
      <c r="N1934" s="43"/>
      <c r="O1934" s="5"/>
      <c r="P1934" s="43"/>
      <c r="Q1934" s="5"/>
      <c r="R1934" s="5"/>
      <c r="S1934" s="43"/>
      <c r="T1934" s="43"/>
      <c r="U1934" s="20"/>
      <c r="V1934" s="20"/>
      <c r="X1934" s="43"/>
      <c r="Y1934" s="20"/>
      <c r="AC1934" s="20"/>
    </row>
    <row r="1935" customFormat="false" ht="15.75" hidden="false" customHeight="true" outlineLevel="0" collapsed="false">
      <c r="A1935" s="37"/>
      <c r="B1935" s="38"/>
      <c r="C1935" s="39"/>
      <c r="D1935" s="20"/>
      <c r="E1935" s="40"/>
      <c r="F1935" s="40"/>
      <c r="G1935" s="41"/>
      <c r="H1935" s="40"/>
      <c r="I1935" s="40"/>
      <c r="J1935" s="40"/>
      <c r="L1935" s="139"/>
      <c r="M1935" s="43"/>
      <c r="N1935" s="43"/>
      <c r="O1935" s="5"/>
      <c r="P1935" s="43"/>
      <c r="Q1935" s="5"/>
      <c r="R1935" s="5"/>
      <c r="S1935" s="43"/>
      <c r="T1935" s="43"/>
      <c r="U1935" s="20"/>
      <c r="V1935" s="20"/>
      <c r="X1935" s="43"/>
      <c r="Y1935" s="20"/>
      <c r="AC1935" s="20"/>
    </row>
    <row r="1936" customFormat="false" ht="15.75" hidden="false" customHeight="true" outlineLevel="0" collapsed="false">
      <c r="A1936" s="37"/>
      <c r="B1936" s="38"/>
      <c r="C1936" s="39"/>
      <c r="D1936" s="20"/>
      <c r="E1936" s="40"/>
      <c r="F1936" s="40"/>
      <c r="G1936" s="41"/>
      <c r="H1936" s="40"/>
      <c r="I1936" s="40"/>
      <c r="J1936" s="40"/>
      <c r="L1936" s="139"/>
      <c r="M1936" s="43"/>
      <c r="N1936" s="43"/>
      <c r="O1936" s="5"/>
      <c r="P1936" s="43"/>
      <c r="Q1936" s="5"/>
      <c r="R1936" s="5"/>
      <c r="S1936" s="43"/>
      <c r="T1936" s="43"/>
      <c r="U1936" s="20"/>
      <c r="V1936" s="20"/>
      <c r="X1936" s="43"/>
      <c r="Y1936" s="20"/>
      <c r="AC1936" s="20"/>
    </row>
    <row r="1937" customFormat="false" ht="15.75" hidden="false" customHeight="true" outlineLevel="0" collapsed="false">
      <c r="A1937" s="37"/>
      <c r="B1937" s="38"/>
      <c r="C1937" s="39"/>
      <c r="D1937" s="20"/>
      <c r="E1937" s="40"/>
      <c r="F1937" s="40"/>
      <c r="G1937" s="41"/>
      <c r="H1937" s="40"/>
      <c r="I1937" s="40"/>
      <c r="J1937" s="40"/>
      <c r="L1937" s="139"/>
      <c r="M1937" s="43"/>
      <c r="N1937" s="43"/>
      <c r="O1937" s="5"/>
      <c r="P1937" s="43"/>
      <c r="Q1937" s="5"/>
      <c r="R1937" s="5"/>
      <c r="S1937" s="43"/>
      <c r="T1937" s="43"/>
      <c r="U1937" s="20"/>
      <c r="V1937" s="20"/>
      <c r="X1937" s="43"/>
      <c r="Y1937" s="20"/>
      <c r="AC1937" s="20"/>
    </row>
    <row r="1938" customFormat="false" ht="15.75" hidden="false" customHeight="true" outlineLevel="0" collapsed="false">
      <c r="A1938" s="37"/>
      <c r="B1938" s="38"/>
      <c r="C1938" s="39"/>
      <c r="D1938" s="20"/>
      <c r="E1938" s="40"/>
      <c r="F1938" s="40"/>
      <c r="G1938" s="41"/>
      <c r="H1938" s="40"/>
      <c r="I1938" s="40"/>
      <c r="J1938" s="40"/>
      <c r="L1938" s="139"/>
      <c r="M1938" s="43"/>
      <c r="N1938" s="43"/>
      <c r="O1938" s="5"/>
      <c r="P1938" s="43"/>
      <c r="Q1938" s="5"/>
      <c r="R1938" s="5"/>
      <c r="S1938" s="43"/>
      <c r="T1938" s="43"/>
      <c r="U1938" s="20"/>
      <c r="V1938" s="20"/>
      <c r="X1938" s="43"/>
      <c r="Y1938" s="20"/>
      <c r="AC1938" s="20"/>
    </row>
    <row r="1939" customFormat="false" ht="15.75" hidden="false" customHeight="true" outlineLevel="0" collapsed="false">
      <c r="A1939" s="37"/>
      <c r="B1939" s="38"/>
      <c r="C1939" s="39"/>
      <c r="D1939" s="20"/>
      <c r="E1939" s="40"/>
      <c r="F1939" s="40"/>
      <c r="G1939" s="41"/>
      <c r="H1939" s="40"/>
      <c r="I1939" s="40"/>
      <c r="J1939" s="40"/>
      <c r="L1939" s="139"/>
      <c r="M1939" s="43"/>
      <c r="N1939" s="43"/>
      <c r="O1939" s="5"/>
      <c r="P1939" s="43"/>
      <c r="Q1939" s="5"/>
      <c r="R1939" s="5"/>
      <c r="S1939" s="43"/>
      <c r="T1939" s="43"/>
      <c r="U1939" s="20"/>
      <c r="V1939" s="20"/>
      <c r="X1939" s="43"/>
      <c r="Y1939" s="20"/>
      <c r="AC1939" s="20"/>
    </row>
    <row r="1940" customFormat="false" ht="15.75" hidden="false" customHeight="true" outlineLevel="0" collapsed="false">
      <c r="A1940" s="37"/>
      <c r="B1940" s="38"/>
      <c r="C1940" s="39"/>
      <c r="D1940" s="20"/>
      <c r="E1940" s="40"/>
      <c r="F1940" s="40"/>
      <c r="G1940" s="41"/>
      <c r="H1940" s="40"/>
      <c r="I1940" s="40"/>
      <c r="J1940" s="40"/>
      <c r="L1940" s="139"/>
      <c r="M1940" s="43"/>
      <c r="N1940" s="43"/>
      <c r="O1940" s="5"/>
      <c r="P1940" s="43"/>
      <c r="Q1940" s="5"/>
      <c r="R1940" s="5"/>
      <c r="S1940" s="43"/>
      <c r="T1940" s="43"/>
      <c r="U1940" s="20"/>
      <c r="V1940" s="20"/>
      <c r="X1940" s="43"/>
      <c r="Y1940" s="20"/>
      <c r="AC1940" s="20"/>
    </row>
    <row r="1941" customFormat="false" ht="15.75" hidden="false" customHeight="true" outlineLevel="0" collapsed="false">
      <c r="A1941" s="37"/>
      <c r="B1941" s="38"/>
      <c r="C1941" s="39"/>
      <c r="D1941" s="20"/>
      <c r="E1941" s="40"/>
      <c r="F1941" s="40"/>
      <c r="G1941" s="41"/>
      <c r="H1941" s="40"/>
      <c r="I1941" s="40"/>
      <c r="J1941" s="40"/>
      <c r="L1941" s="139"/>
      <c r="M1941" s="43"/>
      <c r="N1941" s="43"/>
      <c r="O1941" s="5"/>
      <c r="P1941" s="43"/>
      <c r="Q1941" s="5"/>
      <c r="R1941" s="5"/>
      <c r="S1941" s="43"/>
      <c r="T1941" s="43"/>
      <c r="U1941" s="20"/>
      <c r="V1941" s="20"/>
      <c r="X1941" s="43"/>
      <c r="Y1941" s="20"/>
      <c r="AC1941" s="20"/>
    </row>
    <row r="1942" customFormat="false" ht="15.75" hidden="false" customHeight="true" outlineLevel="0" collapsed="false">
      <c r="A1942" s="37"/>
      <c r="B1942" s="38"/>
      <c r="C1942" s="39"/>
      <c r="D1942" s="20"/>
      <c r="E1942" s="40"/>
      <c r="F1942" s="40"/>
      <c r="G1942" s="41"/>
      <c r="H1942" s="40"/>
      <c r="I1942" s="40"/>
      <c r="J1942" s="40"/>
      <c r="L1942" s="139"/>
      <c r="M1942" s="43"/>
      <c r="N1942" s="43"/>
      <c r="O1942" s="5"/>
      <c r="P1942" s="43"/>
      <c r="Q1942" s="5"/>
      <c r="R1942" s="5"/>
      <c r="S1942" s="43"/>
      <c r="T1942" s="43"/>
      <c r="U1942" s="20"/>
      <c r="V1942" s="20"/>
      <c r="X1942" s="43"/>
      <c r="Y1942" s="20"/>
      <c r="AC1942" s="20"/>
    </row>
    <row r="1943" customFormat="false" ht="15.75" hidden="false" customHeight="true" outlineLevel="0" collapsed="false">
      <c r="A1943" s="37"/>
      <c r="B1943" s="38"/>
      <c r="C1943" s="39"/>
      <c r="D1943" s="20"/>
      <c r="E1943" s="40"/>
      <c r="F1943" s="40"/>
      <c r="G1943" s="41"/>
      <c r="H1943" s="40"/>
      <c r="I1943" s="40"/>
      <c r="J1943" s="40"/>
      <c r="L1943" s="139"/>
      <c r="M1943" s="43"/>
      <c r="N1943" s="43"/>
      <c r="O1943" s="5"/>
      <c r="P1943" s="43"/>
      <c r="Q1943" s="5"/>
      <c r="R1943" s="5"/>
      <c r="S1943" s="43"/>
      <c r="T1943" s="43"/>
      <c r="U1943" s="20"/>
      <c r="V1943" s="20"/>
      <c r="X1943" s="43"/>
      <c r="Y1943" s="20"/>
      <c r="AC1943" s="20"/>
    </row>
    <row r="1944" customFormat="false" ht="15.75" hidden="false" customHeight="true" outlineLevel="0" collapsed="false">
      <c r="A1944" s="37"/>
      <c r="B1944" s="38"/>
      <c r="C1944" s="39"/>
      <c r="D1944" s="20"/>
      <c r="E1944" s="40"/>
      <c r="F1944" s="40"/>
      <c r="G1944" s="41"/>
      <c r="H1944" s="40"/>
      <c r="I1944" s="40"/>
      <c r="J1944" s="40"/>
      <c r="L1944" s="139"/>
      <c r="M1944" s="43"/>
      <c r="N1944" s="43"/>
      <c r="O1944" s="5"/>
      <c r="P1944" s="43"/>
      <c r="Q1944" s="5"/>
      <c r="R1944" s="5"/>
      <c r="S1944" s="43"/>
      <c r="T1944" s="43"/>
      <c r="U1944" s="20"/>
      <c r="V1944" s="20"/>
      <c r="X1944" s="43"/>
      <c r="Y1944" s="20"/>
      <c r="AC1944" s="20"/>
    </row>
    <row r="1945" customFormat="false" ht="15.75" hidden="false" customHeight="true" outlineLevel="0" collapsed="false">
      <c r="A1945" s="37"/>
      <c r="B1945" s="38"/>
      <c r="C1945" s="39"/>
      <c r="D1945" s="20"/>
      <c r="E1945" s="40"/>
      <c r="F1945" s="40"/>
      <c r="G1945" s="41"/>
      <c r="H1945" s="40"/>
      <c r="I1945" s="40"/>
      <c r="J1945" s="40"/>
      <c r="L1945" s="139"/>
      <c r="M1945" s="43"/>
      <c r="N1945" s="43"/>
      <c r="O1945" s="5"/>
      <c r="P1945" s="43"/>
      <c r="Q1945" s="5"/>
      <c r="R1945" s="5"/>
      <c r="S1945" s="43"/>
      <c r="T1945" s="43"/>
      <c r="U1945" s="20"/>
      <c r="V1945" s="20"/>
      <c r="X1945" s="43"/>
      <c r="Y1945" s="20"/>
      <c r="AC1945" s="20"/>
    </row>
    <row r="1946" customFormat="false" ht="15.75" hidden="false" customHeight="true" outlineLevel="0" collapsed="false">
      <c r="A1946" s="37"/>
      <c r="B1946" s="38"/>
      <c r="C1946" s="39"/>
      <c r="D1946" s="20"/>
      <c r="E1946" s="40"/>
      <c r="F1946" s="40"/>
      <c r="G1946" s="41"/>
      <c r="H1946" s="40"/>
      <c r="I1946" s="40"/>
      <c r="J1946" s="40"/>
      <c r="L1946" s="139"/>
      <c r="M1946" s="43"/>
      <c r="N1946" s="43"/>
      <c r="O1946" s="5"/>
      <c r="P1946" s="43"/>
      <c r="Q1946" s="5"/>
      <c r="R1946" s="5"/>
      <c r="S1946" s="43"/>
      <c r="T1946" s="43"/>
      <c r="U1946" s="20"/>
      <c r="V1946" s="20"/>
      <c r="X1946" s="43"/>
      <c r="Y1946" s="20"/>
      <c r="AC1946" s="20"/>
    </row>
    <row r="1947" customFormat="false" ht="15.75" hidden="false" customHeight="true" outlineLevel="0" collapsed="false">
      <c r="A1947" s="37"/>
      <c r="B1947" s="38"/>
      <c r="C1947" s="39"/>
      <c r="D1947" s="20"/>
      <c r="E1947" s="40"/>
      <c r="F1947" s="40"/>
      <c r="G1947" s="41"/>
      <c r="H1947" s="40"/>
      <c r="I1947" s="40"/>
      <c r="J1947" s="40"/>
      <c r="L1947" s="139"/>
      <c r="M1947" s="43"/>
      <c r="N1947" s="43"/>
      <c r="O1947" s="5"/>
      <c r="P1947" s="43"/>
      <c r="Q1947" s="5"/>
      <c r="R1947" s="5"/>
      <c r="S1947" s="43"/>
      <c r="T1947" s="43"/>
      <c r="U1947" s="20"/>
      <c r="V1947" s="20"/>
      <c r="X1947" s="43"/>
      <c r="Y1947" s="20"/>
      <c r="AC1947" s="20"/>
    </row>
    <row r="1948" customFormat="false" ht="15.75" hidden="false" customHeight="true" outlineLevel="0" collapsed="false">
      <c r="A1948" s="37"/>
      <c r="B1948" s="38"/>
      <c r="C1948" s="39"/>
      <c r="D1948" s="20"/>
      <c r="E1948" s="40"/>
      <c r="F1948" s="40"/>
      <c r="G1948" s="41"/>
      <c r="H1948" s="40"/>
      <c r="I1948" s="40"/>
      <c r="J1948" s="40"/>
      <c r="L1948" s="139"/>
      <c r="M1948" s="43"/>
      <c r="N1948" s="43"/>
      <c r="O1948" s="5"/>
      <c r="P1948" s="43"/>
      <c r="Q1948" s="5"/>
      <c r="R1948" s="5"/>
      <c r="S1948" s="43"/>
      <c r="T1948" s="43"/>
      <c r="U1948" s="20"/>
      <c r="V1948" s="20"/>
      <c r="X1948" s="43"/>
      <c r="Y1948" s="20"/>
      <c r="AC1948" s="20"/>
    </row>
    <row r="1949" customFormat="false" ht="15.75" hidden="false" customHeight="true" outlineLevel="0" collapsed="false">
      <c r="A1949" s="37"/>
      <c r="B1949" s="38"/>
      <c r="C1949" s="39"/>
      <c r="D1949" s="20"/>
      <c r="E1949" s="40"/>
      <c r="F1949" s="40"/>
      <c r="G1949" s="41"/>
      <c r="H1949" s="40"/>
      <c r="I1949" s="40"/>
      <c r="J1949" s="40"/>
      <c r="L1949" s="139"/>
      <c r="M1949" s="43"/>
      <c r="N1949" s="43"/>
      <c r="O1949" s="5"/>
      <c r="P1949" s="43"/>
      <c r="Q1949" s="5"/>
      <c r="R1949" s="5"/>
      <c r="S1949" s="43"/>
      <c r="T1949" s="43"/>
      <c r="U1949" s="20"/>
      <c r="V1949" s="20"/>
      <c r="X1949" s="43"/>
      <c r="Y1949" s="20"/>
      <c r="AC1949" s="20"/>
    </row>
    <row r="1950" customFormat="false" ht="15.75" hidden="false" customHeight="true" outlineLevel="0" collapsed="false">
      <c r="A1950" s="37"/>
      <c r="B1950" s="38"/>
      <c r="C1950" s="39"/>
      <c r="D1950" s="20"/>
      <c r="E1950" s="40"/>
      <c r="F1950" s="40"/>
      <c r="G1950" s="41"/>
      <c r="H1950" s="40"/>
      <c r="I1950" s="40"/>
      <c r="J1950" s="40"/>
      <c r="L1950" s="139"/>
      <c r="M1950" s="43"/>
      <c r="N1950" s="43"/>
      <c r="O1950" s="5"/>
      <c r="P1950" s="43"/>
      <c r="Q1950" s="5"/>
      <c r="R1950" s="5"/>
      <c r="S1950" s="43"/>
      <c r="T1950" s="43"/>
      <c r="U1950" s="20"/>
      <c r="V1950" s="20"/>
      <c r="X1950" s="43"/>
      <c r="Y1950" s="20"/>
      <c r="AC1950" s="20"/>
    </row>
    <row r="1951" customFormat="false" ht="15.75" hidden="false" customHeight="true" outlineLevel="0" collapsed="false">
      <c r="A1951" s="37"/>
      <c r="B1951" s="38"/>
      <c r="C1951" s="39"/>
      <c r="D1951" s="20"/>
      <c r="E1951" s="40"/>
      <c r="F1951" s="40"/>
      <c r="G1951" s="41"/>
      <c r="H1951" s="40"/>
      <c r="I1951" s="40"/>
      <c r="J1951" s="40"/>
      <c r="L1951" s="139"/>
      <c r="M1951" s="43"/>
      <c r="N1951" s="43"/>
      <c r="O1951" s="5"/>
      <c r="P1951" s="43"/>
      <c r="Q1951" s="5"/>
      <c r="R1951" s="5"/>
      <c r="S1951" s="43"/>
      <c r="T1951" s="43"/>
      <c r="U1951" s="20"/>
      <c r="V1951" s="20"/>
      <c r="X1951" s="43"/>
      <c r="Y1951" s="20"/>
      <c r="AC1951" s="20"/>
    </row>
    <row r="1952" customFormat="false" ht="15.75" hidden="false" customHeight="true" outlineLevel="0" collapsed="false">
      <c r="A1952" s="37"/>
      <c r="B1952" s="38"/>
      <c r="C1952" s="39"/>
      <c r="D1952" s="20"/>
      <c r="E1952" s="40"/>
      <c r="F1952" s="40"/>
      <c r="G1952" s="41"/>
      <c r="H1952" s="40"/>
      <c r="I1952" s="40"/>
      <c r="J1952" s="40"/>
      <c r="L1952" s="139"/>
      <c r="M1952" s="43"/>
      <c r="N1952" s="43"/>
      <c r="O1952" s="5"/>
      <c r="P1952" s="43"/>
      <c r="Q1952" s="5"/>
      <c r="R1952" s="5"/>
      <c r="S1952" s="43"/>
      <c r="T1952" s="43"/>
      <c r="U1952" s="20"/>
      <c r="V1952" s="20"/>
      <c r="X1952" s="43"/>
      <c r="Y1952" s="20"/>
      <c r="AC1952" s="20"/>
    </row>
    <row r="1953" customFormat="false" ht="15.75" hidden="false" customHeight="true" outlineLevel="0" collapsed="false">
      <c r="A1953" s="37"/>
      <c r="B1953" s="38"/>
      <c r="C1953" s="39"/>
      <c r="D1953" s="20"/>
      <c r="E1953" s="40"/>
      <c r="F1953" s="40"/>
      <c r="G1953" s="41"/>
      <c r="H1953" s="40"/>
      <c r="I1953" s="40"/>
      <c r="J1953" s="40"/>
      <c r="L1953" s="139"/>
      <c r="M1953" s="43"/>
      <c r="N1953" s="43"/>
      <c r="O1953" s="5"/>
      <c r="P1953" s="43"/>
      <c r="Q1953" s="5"/>
      <c r="R1953" s="5"/>
      <c r="S1953" s="43"/>
      <c r="T1953" s="43"/>
      <c r="U1953" s="20"/>
      <c r="V1953" s="20"/>
      <c r="X1953" s="43"/>
      <c r="Y1953" s="20"/>
      <c r="AC1953" s="20"/>
    </row>
    <row r="1954" customFormat="false" ht="15.75" hidden="false" customHeight="true" outlineLevel="0" collapsed="false">
      <c r="A1954" s="37"/>
      <c r="B1954" s="38"/>
      <c r="C1954" s="39"/>
      <c r="D1954" s="20"/>
      <c r="E1954" s="40"/>
      <c r="F1954" s="40"/>
      <c r="G1954" s="41"/>
      <c r="H1954" s="40"/>
      <c r="I1954" s="40"/>
      <c r="J1954" s="40"/>
      <c r="L1954" s="139"/>
      <c r="M1954" s="43"/>
      <c r="N1954" s="43"/>
      <c r="O1954" s="5"/>
      <c r="P1954" s="43"/>
      <c r="Q1954" s="5"/>
      <c r="R1954" s="5"/>
      <c r="S1954" s="43"/>
      <c r="T1954" s="43"/>
      <c r="U1954" s="20"/>
      <c r="V1954" s="20"/>
      <c r="X1954" s="43"/>
      <c r="Y1954" s="20"/>
      <c r="AC1954" s="20"/>
    </row>
    <row r="1955" customFormat="false" ht="15.75" hidden="false" customHeight="true" outlineLevel="0" collapsed="false">
      <c r="A1955" s="37"/>
      <c r="B1955" s="38"/>
      <c r="C1955" s="39"/>
      <c r="D1955" s="20"/>
      <c r="E1955" s="40"/>
      <c r="F1955" s="40"/>
      <c r="G1955" s="41"/>
      <c r="H1955" s="40"/>
      <c r="I1955" s="40"/>
      <c r="J1955" s="40"/>
      <c r="L1955" s="139"/>
      <c r="M1955" s="43"/>
      <c r="N1955" s="43"/>
      <c r="O1955" s="5"/>
      <c r="P1955" s="43"/>
      <c r="Q1955" s="5"/>
      <c r="R1955" s="5"/>
      <c r="S1955" s="43"/>
      <c r="T1955" s="43"/>
      <c r="U1955" s="20"/>
      <c r="V1955" s="20"/>
      <c r="X1955" s="43"/>
      <c r="Y1955" s="20"/>
      <c r="AC1955" s="20"/>
    </row>
    <row r="1956" customFormat="false" ht="15.75" hidden="false" customHeight="true" outlineLevel="0" collapsed="false">
      <c r="A1956" s="37"/>
      <c r="B1956" s="38"/>
      <c r="C1956" s="39"/>
      <c r="D1956" s="20"/>
      <c r="E1956" s="40"/>
      <c r="F1956" s="40"/>
      <c r="G1956" s="41"/>
      <c r="H1956" s="40"/>
      <c r="I1956" s="40"/>
      <c r="J1956" s="40"/>
      <c r="L1956" s="139"/>
      <c r="M1956" s="43"/>
      <c r="N1956" s="43"/>
      <c r="O1956" s="5"/>
      <c r="P1956" s="43"/>
      <c r="Q1956" s="5"/>
      <c r="R1956" s="5"/>
      <c r="S1956" s="43"/>
      <c r="T1956" s="43"/>
      <c r="U1956" s="20"/>
      <c r="V1956" s="20"/>
      <c r="X1956" s="43"/>
      <c r="Y1956" s="20"/>
      <c r="AC1956" s="20"/>
    </row>
    <row r="1957" customFormat="false" ht="15.75" hidden="false" customHeight="true" outlineLevel="0" collapsed="false">
      <c r="A1957" s="37"/>
      <c r="B1957" s="38"/>
      <c r="C1957" s="39"/>
      <c r="D1957" s="20"/>
      <c r="E1957" s="40"/>
      <c r="F1957" s="40"/>
      <c r="G1957" s="41"/>
      <c r="H1957" s="40"/>
      <c r="I1957" s="40"/>
      <c r="J1957" s="40"/>
      <c r="L1957" s="139"/>
      <c r="M1957" s="43"/>
      <c r="N1957" s="43"/>
      <c r="O1957" s="5"/>
      <c r="P1957" s="43"/>
      <c r="Q1957" s="5"/>
      <c r="R1957" s="5"/>
      <c r="S1957" s="43"/>
      <c r="T1957" s="43"/>
      <c r="U1957" s="20"/>
      <c r="V1957" s="20"/>
      <c r="X1957" s="43"/>
      <c r="Y1957" s="20"/>
      <c r="AC1957" s="20"/>
    </row>
    <row r="1958" customFormat="false" ht="15.75" hidden="false" customHeight="true" outlineLevel="0" collapsed="false">
      <c r="A1958" s="37"/>
      <c r="B1958" s="38"/>
      <c r="C1958" s="39"/>
      <c r="D1958" s="20"/>
      <c r="E1958" s="40"/>
      <c r="F1958" s="40"/>
      <c r="G1958" s="41"/>
      <c r="H1958" s="40"/>
      <c r="I1958" s="40"/>
      <c r="J1958" s="40"/>
      <c r="L1958" s="139"/>
      <c r="M1958" s="43"/>
      <c r="N1958" s="43"/>
      <c r="O1958" s="5"/>
      <c r="P1958" s="43"/>
      <c r="Q1958" s="5"/>
      <c r="R1958" s="5"/>
      <c r="S1958" s="43"/>
      <c r="T1958" s="43"/>
      <c r="U1958" s="20"/>
      <c r="V1958" s="20"/>
      <c r="X1958" s="43"/>
      <c r="Y1958" s="20"/>
      <c r="AC1958" s="20"/>
    </row>
    <row r="1959" customFormat="false" ht="15.75" hidden="false" customHeight="true" outlineLevel="0" collapsed="false">
      <c r="A1959" s="37"/>
      <c r="B1959" s="38"/>
      <c r="C1959" s="39"/>
      <c r="D1959" s="20"/>
      <c r="E1959" s="40"/>
      <c r="F1959" s="40"/>
      <c r="G1959" s="41"/>
      <c r="H1959" s="40"/>
      <c r="I1959" s="40"/>
      <c r="J1959" s="40"/>
      <c r="L1959" s="139"/>
      <c r="M1959" s="43"/>
      <c r="N1959" s="43"/>
      <c r="O1959" s="5"/>
      <c r="P1959" s="43"/>
      <c r="Q1959" s="5"/>
      <c r="R1959" s="5"/>
      <c r="S1959" s="43"/>
      <c r="T1959" s="43"/>
      <c r="U1959" s="20"/>
      <c r="V1959" s="20"/>
      <c r="X1959" s="43"/>
      <c r="Y1959" s="20"/>
      <c r="AC1959" s="20"/>
    </row>
    <row r="1960" customFormat="false" ht="15.75" hidden="false" customHeight="true" outlineLevel="0" collapsed="false">
      <c r="A1960" s="37"/>
      <c r="B1960" s="38"/>
      <c r="C1960" s="39"/>
      <c r="D1960" s="20"/>
      <c r="E1960" s="40"/>
      <c r="F1960" s="40"/>
      <c r="G1960" s="41"/>
      <c r="H1960" s="40"/>
      <c r="I1960" s="40"/>
      <c r="J1960" s="40"/>
      <c r="L1960" s="139"/>
      <c r="M1960" s="43"/>
      <c r="N1960" s="43"/>
      <c r="O1960" s="5"/>
      <c r="P1960" s="43"/>
      <c r="Q1960" s="5"/>
      <c r="R1960" s="5"/>
      <c r="S1960" s="43"/>
      <c r="T1960" s="43"/>
      <c r="U1960" s="20"/>
      <c r="V1960" s="20"/>
      <c r="X1960" s="43"/>
      <c r="Y1960" s="20"/>
      <c r="AC1960" s="20"/>
    </row>
    <row r="1961" customFormat="false" ht="15.75" hidden="false" customHeight="true" outlineLevel="0" collapsed="false">
      <c r="A1961" s="37"/>
      <c r="B1961" s="38"/>
      <c r="C1961" s="39"/>
      <c r="D1961" s="20"/>
      <c r="E1961" s="40"/>
      <c r="F1961" s="40"/>
      <c r="G1961" s="41"/>
      <c r="H1961" s="40"/>
      <c r="I1961" s="40"/>
      <c r="J1961" s="40"/>
      <c r="L1961" s="139"/>
      <c r="M1961" s="43"/>
      <c r="N1961" s="43"/>
      <c r="O1961" s="5"/>
      <c r="P1961" s="43"/>
      <c r="Q1961" s="5"/>
      <c r="R1961" s="5"/>
      <c r="S1961" s="43"/>
      <c r="T1961" s="43"/>
      <c r="U1961" s="20"/>
      <c r="V1961" s="20"/>
      <c r="X1961" s="43"/>
      <c r="Y1961" s="20"/>
      <c r="AC1961" s="20"/>
    </row>
    <row r="1962" customFormat="false" ht="15.75" hidden="false" customHeight="true" outlineLevel="0" collapsed="false">
      <c r="A1962" s="37"/>
      <c r="B1962" s="38"/>
      <c r="C1962" s="39"/>
      <c r="D1962" s="20"/>
      <c r="E1962" s="40"/>
      <c r="F1962" s="40"/>
      <c r="G1962" s="41"/>
      <c r="H1962" s="40"/>
      <c r="I1962" s="40"/>
      <c r="J1962" s="40"/>
      <c r="L1962" s="139"/>
      <c r="M1962" s="43"/>
      <c r="N1962" s="43"/>
      <c r="O1962" s="5"/>
      <c r="P1962" s="43"/>
      <c r="Q1962" s="5"/>
      <c r="R1962" s="5"/>
      <c r="S1962" s="43"/>
      <c r="T1962" s="43"/>
      <c r="U1962" s="20"/>
      <c r="V1962" s="20"/>
      <c r="X1962" s="43"/>
      <c r="Y1962" s="20"/>
      <c r="AC1962" s="20"/>
    </row>
    <row r="1963" customFormat="false" ht="15.75" hidden="false" customHeight="true" outlineLevel="0" collapsed="false">
      <c r="A1963" s="37"/>
      <c r="B1963" s="38"/>
      <c r="C1963" s="39"/>
      <c r="D1963" s="20"/>
      <c r="E1963" s="40"/>
      <c r="F1963" s="40"/>
      <c r="G1963" s="41"/>
      <c r="H1963" s="40"/>
      <c r="I1963" s="40"/>
      <c r="J1963" s="40"/>
      <c r="L1963" s="139"/>
      <c r="M1963" s="43"/>
      <c r="N1963" s="43"/>
      <c r="O1963" s="5"/>
      <c r="P1963" s="43"/>
      <c r="Q1963" s="5"/>
      <c r="R1963" s="5"/>
      <c r="S1963" s="43"/>
      <c r="T1963" s="43"/>
      <c r="U1963" s="20"/>
      <c r="V1963" s="20"/>
      <c r="X1963" s="43"/>
      <c r="Y1963" s="20"/>
      <c r="AC1963" s="20"/>
    </row>
    <row r="1964" customFormat="false" ht="15.75" hidden="false" customHeight="true" outlineLevel="0" collapsed="false">
      <c r="A1964" s="37"/>
      <c r="B1964" s="38"/>
      <c r="C1964" s="39"/>
      <c r="D1964" s="20"/>
      <c r="E1964" s="40"/>
      <c r="F1964" s="40"/>
      <c r="G1964" s="41"/>
      <c r="H1964" s="40"/>
      <c r="I1964" s="40"/>
      <c r="J1964" s="40"/>
      <c r="L1964" s="139"/>
      <c r="M1964" s="43"/>
      <c r="N1964" s="43"/>
      <c r="O1964" s="5"/>
      <c r="P1964" s="43"/>
      <c r="Q1964" s="5"/>
      <c r="R1964" s="5"/>
      <c r="S1964" s="43"/>
      <c r="T1964" s="43"/>
      <c r="U1964" s="20"/>
      <c r="V1964" s="20"/>
      <c r="X1964" s="43"/>
      <c r="Y1964" s="20"/>
      <c r="AC1964" s="20"/>
    </row>
    <row r="1965" customFormat="false" ht="15.75" hidden="false" customHeight="true" outlineLevel="0" collapsed="false">
      <c r="A1965" s="37"/>
      <c r="B1965" s="38"/>
      <c r="C1965" s="39"/>
      <c r="D1965" s="20"/>
      <c r="E1965" s="40"/>
      <c r="F1965" s="40"/>
      <c r="G1965" s="41"/>
      <c r="H1965" s="40"/>
      <c r="I1965" s="40"/>
      <c r="J1965" s="40"/>
      <c r="L1965" s="139"/>
      <c r="M1965" s="43"/>
      <c r="N1965" s="43"/>
      <c r="O1965" s="5"/>
      <c r="P1965" s="43"/>
      <c r="Q1965" s="5"/>
      <c r="R1965" s="5"/>
      <c r="S1965" s="43"/>
      <c r="T1965" s="43"/>
      <c r="U1965" s="20"/>
      <c r="V1965" s="20"/>
      <c r="X1965" s="43"/>
      <c r="Y1965" s="20"/>
      <c r="AC1965" s="20"/>
    </row>
    <row r="1966" customFormat="false" ht="15.75" hidden="false" customHeight="true" outlineLevel="0" collapsed="false">
      <c r="A1966" s="37"/>
      <c r="B1966" s="38"/>
      <c r="C1966" s="39"/>
      <c r="D1966" s="20"/>
      <c r="E1966" s="40"/>
      <c r="F1966" s="40"/>
      <c r="G1966" s="41"/>
      <c r="H1966" s="40"/>
      <c r="I1966" s="40"/>
      <c r="J1966" s="40"/>
      <c r="L1966" s="139"/>
      <c r="M1966" s="43"/>
      <c r="N1966" s="43"/>
      <c r="O1966" s="5"/>
      <c r="P1966" s="43"/>
      <c r="Q1966" s="5"/>
      <c r="R1966" s="5"/>
      <c r="S1966" s="43"/>
      <c r="T1966" s="43"/>
      <c r="U1966" s="20"/>
      <c r="V1966" s="20"/>
      <c r="X1966" s="43"/>
      <c r="Y1966" s="20"/>
      <c r="AC1966" s="20"/>
    </row>
    <row r="1967" customFormat="false" ht="15.75" hidden="false" customHeight="true" outlineLevel="0" collapsed="false">
      <c r="A1967" s="37"/>
      <c r="B1967" s="38"/>
      <c r="C1967" s="39"/>
      <c r="D1967" s="20"/>
      <c r="E1967" s="40"/>
      <c r="F1967" s="40"/>
      <c r="G1967" s="41"/>
      <c r="H1967" s="40"/>
      <c r="I1967" s="40"/>
      <c r="J1967" s="40"/>
      <c r="L1967" s="139"/>
      <c r="M1967" s="43"/>
      <c r="N1967" s="43"/>
      <c r="O1967" s="5"/>
      <c r="P1967" s="43"/>
      <c r="Q1967" s="5"/>
      <c r="R1967" s="5"/>
      <c r="S1967" s="43"/>
      <c r="T1967" s="43"/>
      <c r="U1967" s="20"/>
      <c r="V1967" s="20"/>
      <c r="X1967" s="43"/>
      <c r="Y1967" s="20"/>
      <c r="AC1967" s="20"/>
    </row>
    <row r="1968" customFormat="false" ht="15.75" hidden="false" customHeight="true" outlineLevel="0" collapsed="false">
      <c r="A1968" s="37"/>
      <c r="B1968" s="38"/>
      <c r="C1968" s="39"/>
      <c r="D1968" s="20"/>
      <c r="E1968" s="40"/>
      <c r="F1968" s="40"/>
      <c r="G1968" s="41"/>
      <c r="H1968" s="40"/>
      <c r="I1968" s="40"/>
      <c r="J1968" s="40"/>
      <c r="L1968" s="139"/>
      <c r="M1968" s="43"/>
      <c r="N1968" s="43"/>
      <c r="O1968" s="5"/>
      <c r="P1968" s="43"/>
      <c r="Q1968" s="5"/>
      <c r="R1968" s="5"/>
      <c r="S1968" s="43"/>
      <c r="T1968" s="43"/>
      <c r="U1968" s="20"/>
      <c r="V1968" s="20"/>
      <c r="X1968" s="43"/>
      <c r="Y1968" s="20"/>
      <c r="AC1968" s="20"/>
    </row>
    <row r="1969" customFormat="false" ht="15.75" hidden="false" customHeight="true" outlineLevel="0" collapsed="false">
      <c r="A1969" s="37"/>
      <c r="B1969" s="38"/>
      <c r="C1969" s="39"/>
      <c r="D1969" s="20"/>
      <c r="E1969" s="40"/>
      <c r="F1969" s="40"/>
      <c r="G1969" s="41"/>
      <c r="H1969" s="40"/>
      <c r="I1969" s="40"/>
      <c r="J1969" s="40"/>
      <c r="L1969" s="139"/>
      <c r="M1969" s="43"/>
      <c r="N1969" s="43"/>
      <c r="O1969" s="5"/>
      <c r="P1969" s="43"/>
      <c r="Q1969" s="5"/>
      <c r="R1969" s="5"/>
      <c r="S1969" s="43"/>
      <c r="T1969" s="43"/>
      <c r="U1969" s="20"/>
      <c r="V1969" s="20"/>
      <c r="X1969" s="43"/>
      <c r="Y1969" s="20"/>
      <c r="AC1969" s="20"/>
    </row>
    <row r="1970" customFormat="false" ht="15.75" hidden="false" customHeight="true" outlineLevel="0" collapsed="false">
      <c r="A1970" s="37"/>
      <c r="B1970" s="38"/>
      <c r="C1970" s="39"/>
      <c r="D1970" s="20"/>
      <c r="E1970" s="40"/>
      <c r="F1970" s="40"/>
      <c r="G1970" s="41"/>
      <c r="H1970" s="40"/>
      <c r="I1970" s="40"/>
      <c r="J1970" s="40"/>
      <c r="L1970" s="139"/>
      <c r="M1970" s="43"/>
      <c r="N1970" s="43"/>
      <c r="O1970" s="5"/>
      <c r="P1970" s="43"/>
      <c r="Q1970" s="5"/>
      <c r="R1970" s="5"/>
      <c r="S1970" s="43"/>
      <c r="T1970" s="43"/>
      <c r="U1970" s="20"/>
      <c r="V1970" s="20"/>
      <c r="X1970" s="43"/>
      <c r="Y1970" s="20"/>
      <c r="AC1970" s="20"/>
    </row>
    <row r="1971" customFormat="false" ht="15.75" hidden="false" customHeight="true" outlineLevel="0" collapsed="false">
      <c r="A1971" s="37"/>
      <c r="B1971" s="38"/>
      <c r="C1971" s="39"/>
      <c r="D1971" s="20"/>
      <c r="E1971" s="40"/>
      <c r="F1971" s="40"/>
      <c r="G1971" s="41"/>
      <c r="H1971" s="40"/>
      <c r="I1971" s="40"/>
      <c r="J1971" s="40"/>
      <c r="L1971" s="139"/>
      <c r="M1971" s="43"/>
      <c r="N1971" s="43"/>
      <c r="O1971" s="5"/>
      <c r="P1971" s="43"/>
      <c r="Q1971" s="5"/>
      <c r="R1971" s="5"/>
      <c r="S1971" s="43"/>
      <c r="T1971" s="43"/>
      <c r="U1971" s="20"/>
      <c r="V1971" s="20"/>
      <c r="X1971" s="43"/>
      <c r="Y1971" s="20"/>
      <c r="AC1971" s="20"/>
    </row>
    <row r="1972" customFormat="false" ht="15.75" hidden="false" customHeight="true" outlineLevel="0" collapsed="false">
      <c r="A1972" s="37"/>
      <c r="B1972" s="38"/>
      <c r="C1972" s="39"/>
      <c r="D1972" s="20"/>
      <c r="E1972" s="40"/>
      <c r="F1972" s="40"/>
      <c r="G1972" s="41"/>
      <c r="H1972" s="40"/>
      <c r="I1972" s="40"/>
      <c r="J1972" s="40"/>
      <c r="L1972" s="139"/>
      <c r="M1972" s="43"/>
      <c r="N1972" s="43"/>
      <c r="O1972" s="5"/>
      <c r="P1972" s="43"/>
      <c r="Q1972" s="5"/>
      <c r="R1972" s="5"/>
      <c r="S1972" s="43"/>
      <c r="T1972" s="43"/>
      <c r="U1972" s="20"/>
      <c r="V1972" s="20"/>
      <c r="X1972" s="43"/>
      <c r="Y1972" s="20"/>
      <c r="AC1972" s="20"/>
    </row>
    <row r="1973" customFormat="false" ht="15.75" hidden="false" customHeight="true" outlineLevel="0" collapsed="false">
      <c r="A1973" s="37"/>
      <c r="B1973" s="38"/>
      <c r="C1973" s="39"/>
      <c r="D1973" s="20"/>
      <c r="E1973" s="40"/>
      <c r="F1973" s="40"/>
      <c r="G1973" s="41"/>
      <c r="H1973" s="40"/>
      <c r="I1973" s="40"/>
      <c r="J1973" s="40"/>
      <c r="L1973" s="139"/>
      <c r="M1973" s="43"/>
      <c r="N1973" s="43"/>
      <c r="O1973" s="5"/>
      <c r="P1973" s="43"/>
      <c r="Q1973" s="5"/>
      <c r="R1973" s="5"/>
      <c r="S1973" s="43"/>
      <c r="T1973" s="43"/>
      <c r="U1973" s="20"/>
      <c r="V1973" s="20"/>
      <c r="X1973" s="43"/>
      <c r="Y1973" s="20"/>
      <c r="AC1973" s="20"/>
    </row>
    <row r="1974" customFormat="false" ht="15.75" hidden="false" customHeight="true" outlineLevel="0" collapsed="false">
      <c r="A1974" s="37"/>
      <c r="B1974" s="38"/>
      <c r="C1974" s="39"/>
      <c r="D1974" s="20"/>
      <c r="E1974" s="40"/>
      <c r="F1974" s="40"/>
      <c r="G1974" s="41"/>
      <c r="H1974" s="40"/>
      <c r="I1974" s="40"/>
      <c r="J1974" s="40"/>
      <c r="L1974" s="139"/>
      <c r="M1974" s="43"/>
      <c r="N1974" s="43"/>
      <c r="O1974" s="5"/>
      <c r="P1974" s="43"/>
      <c r="Q1974" s="5"/>
      <c r="R1974" s="5"/>
      <c r="S1974" s="43"/>
      <c r="T1974" s="43"/>
      <c r="U1974" s="20"/>
      <c r="V1974" s="20"/>
      <c r="X1974" s="43"/>
      <c r="Y1974" s="20"/>
      <c r="AC1974" s="20"/>
    </row>
    <row r="1975" customFormat="false" ht="15.75" hidden="false" customHeight="true" outlineLevel="0" collapsed="false">
      <c r="A1975" s="37"/>
      <c r="B1975" s="38"/>
      <c r="C1975" s="39"/>
      <c r="D1975" s="20"/>
      <c r="E1975" s="40"/>
      <c r="F1975" s="40"/>
      <c r="G1975" s="41"/>
      <c r="H1975" s="40"/>
      <c r="I1975" s="40"/>
      <c r="J1975" s="40"/>
      <c r="L1975" s="139"/>
      <c r="M1975" s="43"/>
      <c r="N1975" s="43"/>
      <c r="O1975" s="5"/>
      <c r="P1975" s="43"/>
      <c r="Q1975" s="5"/>
      <c r="R1975" s="5"/>
      <c r="S1975" s="43"/>
      <c r="T1975" s="43"/>
      <c r="U1975" s="20"/>
      <c r="V1975" s="20"/>
      <c r="X1975" s="43"/>
      <c r="Y1975" s="20"/>
      <c r="AC1975" s="20"/>
    </row>
    <row r="1976" customFormat="false" ht="15.75" hidden="false" customHeight="true" outlineLevel="0" collapsed="false">
      <c r="A1976" s="37"/>
      <c r="B1976" s="38"/>
      <c r="C1976" s="39"/>
      <c r="D1976" s="20"/>
      <c r="E1976" s="40"/>
      <c r="F1976" s="40"/>
      <c r="G1976" s="41"/>
      <c r="H1976" s="40"/>
      <c r="I1976" s="40"/>
      <c r="J1976" s="40"/>
      <c r="L1976" s="139"/>
      <c r="M1976" s="43"/>
      <c r="N1976" s="43"/>
      <c r="O1976" s="5"/>
      <c r="P1976" s="43"/>
      <c r="Q1976" s="5"/>
      <c r="R1976" s="5"/>
      <c r="S1976" s="43"/>
      <c r="T1976" s="43"/>
      <c r="U1976" s="20"/>
      <c r="V1976" s="20"/>
      <c r="X1976" s="43"/>
      <c r="Y1976" s="20"/>
      <c r="AC1976" s="20"/>
    </row>
    <row r="1977" customFormat="false" ht="15.75" hidden="false" customHeight="true" outlineLevel="0" collapsed="false">
      <c r="A1977" s="37"/>
      <c r="B1977" s="38"/>
      <c r="C1977" s="39"/>
      <c r="D1977" s="20"/>
      <c r="E1977" s="40"/>
      <c r="F1977" s="40"/>
      <c r="G1977" s="41"/>
      <c r="H1977" s="40"/>
      <c r="I1977" s="40"/>
      <c r="J1977" s="40"/>
      <c r="L1977" s="139"/>
      <c r="M1977" s="43"/>
      <c r="N1977" s="43"/>
      <c r="O1977" s="5"/>
      <c r="P1977" s="43"/>
      <c r="Q1977" s="5"/>
      <c r="R1977" s="5"/>
      <c r="S1977" s="43"/>
      <c r="T1977" s="43"/>
      <c r="U1977" s="20"/>
      <c r="V1977" s="20"/>
      <c r="X1977" s="43"/>
      <c r="Y1977" s="20"/>
      <c r="AC1977" s="20"/>
    </row>
    <row r="1978" customFormat="false" ht="15.75" hidden="false" customHeight="true" outlineLevel="0" collapsed="false">
      <c r="A1978" s="37"/>
      <c r="B1978" s="38"/>
      <c r="C1978" s="39"/>
      <c r="D1978" s="20"/>
      <c r="E1978" s="40"/>
      <c r="F1978" s="40"/>
      <c r="G1978" s="41"/>
      <c r="H1978" s="40"/>
      <c r="I1978" s="40"/>
      <c r="J1978" s="40"/>
      <c r="L1978" s="139"/>
      <c r="M1978" s="43"/>
      <c r="N1978" s="43"/>
      <c r="O1978" s="5"/>
      <c r="P1978" s="43"/>
      <c r="Q1978" s="5"/>
      <c r="R1978" s="5"/>
      <c r="S1978" s="43"/>
      <c r="T1978" s="43"/>
      <c r="U1978" s="20"/>
      <c r="V1978" s="20"/>
      <c r="X1978" s="43"/>
      <c r="Y1978" s="20"/>
      <c r="AC1978" s="20"/>
    </row>
    <row r="1979" customFormat="false" ht="15.75" hidden="false" customHeight="true" outlineLevel="0" collapsed="false">
      <c r="A1979" s="37"/>
      <c r="B1979" s="38"/>
      <c r="C1979" s="39"/>
      <c r="D1979" s="20"/>
      <c r="E1979" s="40"/>
      <c r="F1979" s="40"/>
      <c r="G1979" s="41"/>
      <c r="H1979" s="40"/>
      <c r="I1979" s="40"/>
      <c r="J1979" s="40"/>
      <c r="L1979" s="139"/>
      <c r="M1979" s="43"/>
      <c r="N1979" s="43"/>
      <c r="O1979" s="5"/>
      <c r="P1979" s="43"/>
      <c r="Q1979" s="5"/>
      <c r="R1979" s="5"/>
      <c r="S1979" s="43"/>
      <c r="T1979" s="43"/>
      <c r="U1979" s="20"/>
      <c r="V1979" s="20"/>
      <c r="X1979" s="43"/>
      <c r="Y1979" s="20"/>
      <c r="AC1979" s="20"/>
    </row>
    <row r="1980" customFormat="false" ht="15.75" hidden="false" customHeight="true" outlineLevel="0" collapsed="false">
      <c r="A1980" s="37"/>
      <c r="B1980" s="38"/>
      <c r="C1980" s="39"/>
      <c r="D1980" s="20"/>
      <c r="E1980" s="40"/>
      <c r="F1980" s="40"/>
      <c r="G1980" s="41"/>
      <c r="H1980" s="40"/>
      <c r="I1980" s="40"/>
      <c r="J1980" s="40"/>
      <c r="L1980" s="139"/>
      <c r="M1980" s="43"/>
      <c r="N1980" s="43"/>
      <c r="O1980" s="5"/>
      <c r="P1980" s="43"/>
      <c r="Q1980" s="5"/>
      <c r="R1980" s="5"/>
      <c r="S1980" s="43"/>
      <c r="T1980" s="43"/>
      <c r="U1980" s="20"/>
      <c r="V1980" s="20"/>
      <c r="X1980" s="43"/>
      <c r="Y1980" s="20"/>
      <c r="AC1980" s="20"/>
    </row>
    <row r="1981" customFormat="false" ht="15.75" hidden="false" customHeight="true" outlineLevel="0" collapsed="false">
      <c r="A1981" s="37"/>
      <c r="B1981" s="38"/>
      <c r="C1981" s="39"/>
      <c r="D1981" s="20"/>
      <c r="E1981" s="40"/>
      <c r="F1981" s="40"/>
      <c r="G1981" s="41"/>
      <c r="H1981" s="40"/>
      <c r="I1981" s="40"/>
      <c r="J1981" s="40"/>
      <c r="L1981" s="139"/>
      <c r="M1981" s="43"/>
      <c r="N1981" s="43"/>
      <c r="O1981" s="5"/>
      <c r="P1981" s="43"/>
      <c r="Q1981" s="5"/>
      <c r="R1981" s="5"/>
      <c r="S1981" s="43"/>
      <c r="T1981" s="43"/>
      <c r="U1981" s="20"/>
      <c r="V1981" s="20"/>
      <c r="X1981" s="43"/>
      <c r="Y1981" s="20"/>
      <c r="AC1981" s="20"/>
    </row>
    <row r="1982" customFormat="false" ht="15.75" hidden="false" customHeight="true" outlineLevel="0" collapsed="false">
      <c r="A1982" s="37"/>
      <c r="B1982" s="38"/>
      <c r="C1982" s="39"/>
      <c r="D1982" s="20"/>
      <c r="E1982" s="40"/>
      <c r="F1982" s="40"/>
      <c r="G1982" s="41"/>
      <c r="H1982" s="40"/>
      <c r="I1982" s="40"/>
      <c r="J1982" s="40"/>
      <c r="L1982" s="139"/>
      <c r="M1982" s="43"/>
      <c r="N1982" s="43"/>
      <c r="O1982" s="5"/>
      <c r="P1982" s="43"/>
      <c r="Q1982" s="5"/>
      <c r="R1982" s="5"/>
      <c r="S1982" s="43"/>
      <c r="T1982" s="43"/>
      <c r="U1982" s="20"/>
      <c r="V1982" s="20"/>
      <c r="X1982" s="43"/>
      <c r="Y1982" s="20"/>
      <c r="AC1982" s="20"/>
    </row>
    <row r="1983" customFormat="false" ht="15.75" hidden="false" customHeight="true" outlineLevel="0" collapsed="false">
      <c r="A1983" s="37"/>
      <c r="B1983" s="38"/>
      <c r="C1983" s="39"/>
      <c r="D1983" s="20"/>
      <c r="E1983" s="40"/>
      <c r="F1983" s="40"/>
      <c r="G1983" s="41"/>
      <c r="H1983" s="40"/>
      <c r="I1983" s="40"/>
      <c r="J1983" s="40"/>
      <c r="L1983" s="139"/>
      <c r="M1983" s="43"/>
      <c r="N1983" s="43"/>
      <c r="O1983" s="5"/>
      <c r="P1983" s="43"/>
      <c r="Q1983" s="5"/>
      <c r="R1983" s="5"/>
      <c r="S1983" s="43"/>
      <c r="T1983" s="43"/>
      <c r="U1983" s="20"/>
      <c r="V1983" s="20"/>
      <c r="X1983" s="43"/>
      <c r="Y1983" s="20"/>
      <c r="AC1983" s="20"/>
    </row>
    <row r="1984" customFormat="false" ht="15.75" hidden="false" customHeight="true" outlineLevel="0" collapsed="false">
      <c r="A1984" s="37"/>
      <c r="B1984" s="38"/>
      <c r="C1984" s="39"/>
      <c r="D1984" s="20"/>
      <c r="E1984" s="40"/>
      <c r="F1984" s="40"/>
      <c r="G1984" s="41"/>
      <c r="H1984" s="40"/>
      <c r="I1984" s="40"/>
      <c r="J1984" s="40"/>
      <c r="L1984" s="139"/>
      <c r="M1984" s="43"/>
      <c r="N1984" s="43"/>
      <c r="O1984" s="5"/>
      <c r="P1984" s="43"/>
      <c r="Q1984" s="5"/>
      <c r="R1984" s="5"/>
      <c r="S1984" s="43"/>
      <c r="T1984" s="43"/>
      <c r="U1984" s="20"/>
      <c r="V1984" s="20"/>
      <c r="X1984" s="43"/>
      <c r="Y1984" s="20"/>
      <c r="AC1984" s="20"/>
    </row>
    <row r="1985" customFormat="false" ht="15.75" hidden="false" customHeight="true" outlineLevel="0" collapsed="false">
      <c r="A1985" s="37"/>
      <c r="B1985" s="38"/>
      <c r="C1985" s="39"/>
      <c r="D1985" s="20"/>
      <c r="E1985" s="40"/>
      <c r="F1985" s="40"/>
      <c r="G1985" s="41"/>
      <c r="H1985" s="40"/>
      <c r="I1985" s="40"/>
      <c r="J1985" s="40"/>
      <c r="L1985" s="139"/>
      <c r="M1985" s="43"/>
      <c r="N1985" s="43"/>
      <c r="O1985" s="5"/>
      <c r="P1985" s="43"/>
      <c r="Q1985" s="5"/>
      <c r="R1985" s="5"/>
      <c r="S1985" s="43"/>
      <c r="T1985" s="43"/>
      <c r="U1985" s="20"/>
      <c r="V1985" s="20"/>
      <c r="X1985" s="43"/>
      <c r="Y1985" s="20"/>
      <c r="AC1985" s="20"/>
    </row>
    <row r="1986" customFormat="false" ht="15.75" hidden="false" customHeight="true" outlineLevel="0" collapsed="false">
      <c r="A1986" s="37"/>
      <c r="B1986" s="38"/>
      <c r="C1986" s="39"/>
      <c r="D1986" s="20"/>
      <c r="E1986" s="40"/>
      <c r="F1986" s="40"/>
      <c r="G1986" s="41"/>
      <c r="H1986" s="40"/>
      <c r="I1986" s="40"/>
      <c r="J1986" s="40"/>
      <c r="L1986" s="139"/>
      <c r="M1986" s="43"/>
      <c r="N1986" s="43"/>
      <c r="O1986" s="5"/>
      <c r="P1986" s="43"/>
      <c r="Q1986" s="5"/>
      <c r="R1986" s="5"/>
      <c r="S1986" s="43"/>
      <c r="T1986" s="43"/>
      <c r="U1986" s="20"/>
      <c r="V1986" s="20"/>
      <c r="X1986" s="43"/>
      <c r="Y1986" s="20"/>
      <c r="AC1986" s="20"/>
    </row>
    <row r="1987" customFormat="false" ht="15.75" hidden="false" customHeight="true" outlineLevel="0" collapsed="false">
      <c r="A1987" s="37"/>
      <c r="B1987" s="38"/>
      <c r="C1987" s="39"/>
      <c r="D1987" s="20"/>
      <c r="E1987" s="40"/>
      <c r="F1987" s="40"/>
      <c r="G1987" s="41"/>
      <c r="H1987" s="40"/>
      <c r="I1987" s="40"/>
      <c r="J1987" s="40"/>
      <c r="L1987" s="139"/>
      <c r="M1987" s="43"/>
      <c r="N1987" s="43"/>
      <c r="O1987" s="5"/>
      <c r="P1987" s="43"/>
      <c r="Q1987" s="5"/>
      <c r="R1987" s="5"/>
      <c r="S1987" s="43"/>
      <c r="T1987" s="43"/>
      <c r="U1987" s="20"/>
      <c r="V1987" s="20"/>
      <c r="X1987" s="43"/>
      <c r="Y1987" s="20"/>
      <c r="AC1987" s="20"/>
    </row>
    <row r="1988" customFormat="false" ht="15.75" hidden="false" customHeight="true" outlineLevel="0" collapsed="false">
      <c r="A1988" s="37"/>
      <c r="B1988" s="38"/>
      <c r="C1988" s="39"/>
      <c r="D1988" s="20"/>
      <c r="E1988" s="40"/>
      <c r="F1988" s="40"/>
      <c r="G1988" s="41"/>
      <c r="H1988" s="40"/>
      <c r="I1988" s="40"/>
      <c r="J1988" s="40"/>
      <c r="L1988" s="139"/>
      <c r="M1988" s="43"/>
      <c r="N1988" s="43"/>
      <c r="O1988" s="5"/>
      <c r="P1988" s="43"/>
      <c r="Q1988" s="5"/>
      <c r="R1988" s="5"/>
      <c r="S1988" s="43"/>
      <c r="T1988" s="43"/>
      <c r="U1988" s="20"/>
      <c r="V1988" s="20"/>
      <c r="X1988" s="43"/>
      <c r="Y1988" s="20"/>
      <c r="AC1988" s="20"/>
    </row>
    <row r="1989" customFormat="false" ht="15.75" hidden="false" customHeight="true" outlineLevel="0" collapsed="false">
      <c r="A1989" s="37"/>
      <c r="B1989" s="38"/>
      <c r="C1989" s="39"/>
      <c r="D1989" s="20"/>
      <c r="E1989" s="40"/>
      <c r="F1989" s="40"/>
      <c r="G1989" s="41"/>
      <c r="H1989" s="40"/>
      <c r="I1989" s="40"/>
      <c r="J1989" s="40"/>
      <c r="L1989" s="139"/>
      <c r="M1989" s="43"/>
      <c r="N1989" s="43"/>
      <c r="O1989" s="5"/>
      <c r="P1989" s="43"/>
      <c r="Q1989" s="5"/>
      <c r="R1989" s="5"/>
      <c r="S1989" s="43"/>
      <c r="T1989" s="43"/>
      <c r="U1989" s="20"/>
      <c r="V1989" s="20"/>
      <c r="X1989" s="43"/>
      <c r="Y1989" s="20"/>
      <c r="AC1989" s="20"/>
    </row>
    <row r="1990" customFormat="false" ht="15.75" hidden="false" customHeight="true" outlineLevel="0" collapsed="false">
      <c r="A1990" s="37"/>
      <c r="B1990" s="38"/>
      <c r="C1990" s="39"/>
      <c r="D1990" s="20"/>
      <c r="E1990" s="40"/>
      <c r="F1990" s="40"/>
      <c r="G1990" s="41"/>
      <c r="H1990" s="40"/>
      <c r="I1990" s="40"/>
      <c r="J1990" s="40"/>
      <c r="L1990" s="139"/>
      <c r="M1990" s="43"/>
      <c r="N1990" s="43"/>
      <c r="O1990" s="5"/>
      <c r="P1990" s="43"/>
      <c r="Q1990" s="5"/>
      <c r="R1990" s="5"/>
      <c r="S1990" s="43"/>
      <c r="T1990" s="43"/>
      <c r="U1990" s="20"/>
      <c r="V1990" s="20"/>
      <c r="X1990" s="43"/>
      <c r="Y1990" s="20"/>
      <c r="AC1990" s="20"/>
    </row>
    <row r="1991" customFormat="false" ht="15.75" hidden="false" customHeight="true" outlineLevel="0" collapsed="false">
      <c r="A1991" s="37"/>
      <c r="B1991" s="38"/>
      <c r="C1991" s="39"/>
      <c r="D1991" s="20"/>
      <c r="E1991" s="40"/>
      <c r="F1991" s="40"/>
      <c r="G1991" s="41"/>
      <c r="H1991" s="40"/>
      <c r="I1991" s="40"/>
      <c r="J1991" s="40"/>
      <c r="L1991" s="139"/>
      <c r="M1991" s="43"/>
      <c r="N1991" s="43"/>
      <c r="O1991" s="5"/>
      <c r="P1991" s="43"/>
      <c r="Q1991" s="5"/>
      <c r="R1991" s="5"/>
      <c r="S1991" s="43"/>
      <c r="T1991" s="43"/>
      <c r="U1991" s="20"/>
      <c r="V1991" s="20"/>
      <c r="X1991" s="43"/>
      <c r="Y1991" s="20"/>
      <c r="AC1991" s="20"/>
    </row>
    <row r="1992" customFormat="false" ht="15.75" hidden="false" customHeight="true" outlineLevel="0" collapsed="false">
      <c r="A1992" s="37"/>
      <c r="B1992" s="38"/>
      <c r="C1992" s="39"/>
      <c r="D1992" s="20"/>
      <c r="E1992" s="40"/>
      <c r="F1992" s="40"/>
      <c r="G1992" s="41"/>
      <c r="H1992" s="40"/>
      <c r="I1992" s="40"/>
      <c r="J1992" s="40"/>
      <c r="L1992" s="139"/>
      <c r="M1992" s="43"/>
      <c r="N1992" s="43"/>
      <c r="O1992" s="5"/>
      <c r="P1992" s="43"/>
      <c r="Q1992" s="5"/>
      <c r="R1992" s="5"/>
      <c r="S1992" s="43"/>
      <c r="T1992" s="43"/>
      <c r="U1992" s="20"/>
      <c r="V1992" s="20"/>
      <c r="X1992" s="43"/>
      <c r="Y1992" s="20"/>
      <c r="AC1992" s="20"/>
    </row>
    <row r="1993" customFormat="false" ht="15.75" hidden="false" customHeight="true" outlineLevel="0" collapsed="false">
      <c r="A1993" s="37"/>
      <c r="B1993" s="38"/>
      <c r="C1993" s="39"/>
      <c r="D1993" s="20"/>
      <c r="E1993" s="40"/>
      <c r="F1993" s="40"/>
      <c r="G1993" s="41"/>
      <c r="H1993" s="40"/>
      <c r="I1993" s="40"/>
      <c r="J1993" s="40"/>
      <c r="L1993" s="139"/>
      <c r="M1993" s="43"/>
      <c r="N1993" s="43"/>
      <c r="O1993" s="5"/>
      <c r="P1993" s="43"/>
      <c r="Q1993" s="5"/>
      <c r="R1993" s="5"/>
      <c r="S1993" s="43"/>
      <c r="T1993" s="43"/>
      <c r="U1993" s="20"/>
      <c r="V1993" s="20"/>
      <c r="X1993" s="43"/>
      <c r="Y1993" s="20"/>
      <c r="AC1993" s="20"/>
    </row>
    <row r="1994" customFormat="false" ht="15.75" hidden="false" customHeight="true" outlineLevel="0" collapsed="false">
      <c r="A1994" s="37"/>
      <c r="B1994" s="38"/>
      <c r="C1994" s="39"/>
      <c r="D1994" s="20"/>
      <c r="E1994" s="40"/>
      <c r="F1994" s="40"/>
      <c r="G1994" s="41"/>
      <c r="H1994" s="40"/>
      <c r="I1994" s="40"/>
      <c r="J1994" s="40"/>
      <c r="L1994" s="139"/>
      <c r="M1994" s="43"/>
      <c r="N1994" s="43"/>
      <c r="O1994" s="5"/>
      <c r="P1994" s="43"/>
      <c r="Q1994" s="5"/>
      <c r="R1994" s="5"/>
      <c r="S1994" s="43"/>
      <c r="T1994" s="43"/>
      <c r="U1994" s="20"/>
      <c r="V1994" s="20"/>
      <c r="X1994" s="43"/>
      <c r="Y1994" s="20"/>
      <c r="AC1994" s="20"/>
    </row>
    <row r="1995" customFormat="false" ht="15.75" hidden="false" customHeight="true" outlineLevel="0" collapsed="false">
      <c r="A1995" s="37"/>
      <c r="B1995" s="38"/>
      <c r="C1995" s="39"/>
      <c r="D1995" s="20"/>
      <c r="E1995" s="40"/>
      <c r="F1995" s="40"/>
      <c r="G1995" s="41"/>
      <c r="H1995" s="40"/>
      <c r="I1995" s="40"/>
      <c r="J1995" s="40"/>
      <c r="L1995" s="139"/>
      <c r="M1995" s="43"/>
      <c r="N1995" s="43"/>
      <c r="O1995" s="5"/>
      <c r="P1995" s="43"/>
      <c r="Q1995" s="5"/>
      <c r="R1995" s="5"/>
      <c r="S1995" s="43"/>
      <c r="T1995" s="43"/>
      <c r="U1995" s="20"/>
      <c r="V1995" s="20"/>
      <c r="X1995" s="43"/>
      <c r="Y1995" s="20"/>
      <c r="AC1995" s="20"/>
    </row>
    <row r="1996" customFormat="false" ht="15.75" hidden="false" customHeight="true" outlineLevel="0" collapsed="false">
      <c r="A1996" s="37"/>
      <c r="B1996" s="38"/>
      <c r="C1996" s="39"/>
      <c r="D1996" s="20"/>
      <c r="E1996" s="40"/>
      <c r="F1996" s="40"/>
      <c r="G1996" s="41"/>
      <c r="H1996" s="40"/>
      <c r="I1996" s="40"/>
      <c r="J1996" s="40"/>
      <c r="L1996" s="139"/>
      <c r="M1996" s="43"/>
      <c r="N1996" s="43"/>
      <c r="O1996" s="5"/>
      <c r="P1996" s="43"/>
      <c r="Q1996" s="5"/>
      <c r="R1996" s="5"/>
      <c r="S1996" s="43"/>
      <c r="T1996" s="43"/>
      <c r="U1996" s="20"/>
      <c r="V1996" s="20"/>
      <c r="X1996" s="43"/>
      <c r="Y1996" s="20"/>
      <c r="AC1996" s="20"/>
    </row>
    <row r="1997" customFormat="false" ht="15.75" hidden="false" customHeight="true" outlineLevel="0" collapsed="false">
      <c r="A1997" s="37"/>
      <c r="B1997" s="38"/>
      <c r="C1997" s="39"/>
      <c r="D1997" s="20"/>
      <c r="E1997" s="40"/>
      <c r="F1997" s="40"/>
      <c r="G1997" s="41"/>
      <c r="H1997" s="40"/>
      <c r="I1997" s="40"/>
      <c r="J1997" s="40"/>
      <c r="L1997" s="139"/>
      <c r="M1997" s="43"/>
      <c r="N1997" s="43"/>
      <c r="O1997" s="5"/>
      <c r="P1997" s="43"/>
      <c r="Q1997" s="5"/>
      <c r="R1997" s="5"/>
      <c r="S1997" s="43"/>
      <c r="T1997" s="43"/>
      <c r="U1997" s="20"/>
      <c r="V1997" s="20"/>
      <c r="X1997" s="43"/>
      <c r="Y1997" s="20"/>
      <c r="AC1997" s="20"/>
    </row>
    <row r="1998" customFormat="false" ht="15.75" hidden="false" customHeight="true" outlineLevel="0" collapsed="false">
      <c r="A1998" s="37"/>
      <c r="B1998" s="38"/>
      <c r="C1998" s="39"/>
      <c r="D1998" s="20"/>
      <c r="E1998" s="40"/>
      <c r="F1998" s="40"/>
      <c r="G1998" s="41"/>
      <c r="H1998" s="40"/>
      <c r="I1998" s="40"/>
      <c r="J1998" s="40"/>
      <c r="L1998" s="139"/>
      <c r="M1998" s="43"/>
      <c r="N1998" s="43"/>
      <c r="O1998" s="5"/>
      <c r="P1998" s="43"/>
      <c r="Q1998" s="5"/>
      <c r="R1998" s="5"/>
      <c r="S1998" s="43"/>
      <c r="T1998" s="43"/>
      <c r="U1998" s="20"/>
      <c r="V1998" s="20"/>
      <c r="X1998" s="43"/>
      <c r="Y1998" s="20"/>
      <c r="AC1998" s="20"/>
    </row>
    <row r="1999" customFormat="false" ht="15.75" hidden="false" customHeight="true" outlineLevel="0" collapsed="false">
      <c r="A1999" s="37"/>
      <c r="B1999" s="38"/>
      <c r="C1999" s="39"/>
      <c r="D1999" s="20"/>
      <c r="E1999" s="40"/>
      <c r="F1999" s="40"/>
      <c r="G1999" s="41"/>
      <c r="H1999" s="40"/>
      <c r="I1999" s="40"/>
      <c r="J1999" s="40"/>
      <c r="L1999" s="139"/>
      <c r="M1999" s="43"/>
      <c r="N1999" s="43"/>
      <c r="O1999" s="5"/>
      <c r="P1999" s="43"/>
      <c r="Q1999" s="5"/>
      <c r="R1999" s="5"/>
      <c r="S1999" s="43"/>
      <c r="T1999" s="43"/>
      <c r="U1999" s="20"/>
      <c r="V1999" s="20"/>
      <c r="X1999" s="43"/>
      <c r="Y1999" s="20"/>
      <c r="AC1999" s="20"/>
    </row>
    <row r="2000" customFormat="false" ht="15.75" hidden="false" customHeight="true" outlineLevel="0" collapsed="false">
      <c r="A2000" s="37"/>
      <c r="B2000" s="38"/>
      <c r="C2000" s="39"/>
      <c r="D2000" s="20"/>
      <c r="E2000" s="40"/>
      <c r="F2000" s="40"/>
      <c r="G2000" s="41"/>
      <c r="H2000" s="40"/>
      <c r="I2000" s="40"/>
      <c r="J2000" s="40"/>
      <c r="L2000" s="139"/>
      <c r="M2000" s="43"/>
      <c r="N2000" s="43"/>
      <c r="O2000" s="5"/>
      <c r="P2000" s="43"/>
      <c r="Q2000" s="5"/>
      <c r="R2000" s="5"/>
      <c r="S2000" s="43"/>
      <c r="T2000" s="43"/>
      <c r="U2000" s="20"/>
      <c r="V2000" s="20"/>
      <c r="X2000" s="43"/>
      <c r="Y2000" s="20"/>
      <c r="AC2000" s="20"/>
    </row>
    <row r="2001" customFormat="false" ht="15.75" hidden="false" customHeight="true" outlineLevel="0" collapsed="false">
      <c r="A2001" s="37"/>
      <c r="B2001" s="38"/>
      <c r="C2001" s="39"/>
      <c r="D2001" s="20"/>
      <c r="E2001" s="40"/>
      <c r="F2001" s="40"/>
      <c r="G2001" s="41"/>
      <c r="H2001" s="40"/>
      <c r="I2001" s="40"/>
      <c r="J2001" s="40"/>
      <c r="L2001" s="139"/>
      <c r="M2001" s="43"/>
      <c r="N2001" s="43"/>
      <c r="O2001" s="5"/>
      <c r="P2001" s="43"/>
      <c r="Q2001" s="5"/>
      <c r="R2001" s="5"/>
      <c r="S2001" s="43"/>
      <c r="T2001" s="43"/>
      <c r="U2001" s="20"/>
      <c r="V2001" s="20"/>
      <c r="X2001" s="43"/>
      <c r="Y2001" s="20"/>
      <c r="AC2001" s="20"/>
    </row>
    <row r="2002" customFormat="false" ht="15.75" hidden="false" customHeight="true" outlineLevel="0" collapsed="false">
      <c r="A2002" s="37"/>
      <c r="B2002" s="38"/>
      <c r="C2002" s="39"/>
      <c r="D2002" s="20"/>
      <c r="E2002" s="40"/>
      <c r="F2002" s="40"/>
      <c r="G2002" s="41"/>
      <c r="H2002" s="40"/>
      <c r="I2002" s="40"/>
      <c r="J2002" s="40"/>
      <c r="L2002" s="139"/>
      <c r="M2002" s="43"/>
      <c r="N2002" s="43"/>
      <c r="O2002" s="5"/>
      <c r="P2002" s="43"/>
      <c r="Q2002" s="5"/>
      <c r="R2002" s="5"/>
      <c r="S2002" s="43"/>
      <c r="T2002" s="43"/>
      <c r="U2002" s="20"/>
      <c r="V2002" s="20"/>
      <c r="X2002" s="43"/>
      <c r="Y2002" s="20"/>
      <c r="AC2002" s="20"/>
    </row>
    <row r="2003" customFormat="false" ht="15.75" hidden="false" customHeight="true" outlineLevel="0" collapsed="false">
      <c r="A2003" s="37"/>
      <c r="B2003" s="38"/>
      <c r="C2003" s="39"/>
      <c r="D2003" s="20"/>
      <c r="E2003" s="40"/>
      <c r="F2003" s="40"/>
      <c r="G2003" s="41"/>
      <c r="H2003" s="40"/>
      <c r="I2003" s="40"/>
      <c r="J2003" s="40"/>
      <c r="L2003" s="139"/>
      <c r="M2003" s="43"/>
      <c r="N2003" s="43"/>
      <c r="O2003" s="5"/>
      <c r="P2003" s="43"/>
      <c r="Q2003" s="5"/>
      <c r="R2003" s="5"/>
      <c r="S2003" s="43"/>
      <c r="T2003" s="43"/>
      <c r="U2003" s="20"/>
      <c r="V2003" s="20"/>
      <c r="X2003" s="43"/>
      <c r="Y2003" s="20"/>
      <c r="AC2003" s="20"/>
    </row>
    <row r="2004" customFormat="false" ht="15.75" hidden="false" customHeight="true" outlineLevel="0" collapsed="false">
      <c r="A2004" s="37"/>
      <c r="B2004" s="38"/>
      <c r="C2004" s="39"/>
      <c r="D2004" s="20"/>
      <c r="E2004" s="40"/>
      <c r="F2004" s="40"/>
      <c r="G2004" s="41"/>
      <c r="H2004" s="40"/>
      <c r="I2004" s="40"/>
      <c r="J2004" s="40"/>
      <c r="L2004" s="139"/>
      <c r="M2004" s="43"/>
      <c r="N2004" s="43"/>
      <c r="O2004" s="5"/>
      <c r="P2004" s="43"/>
      <c r="Q2004" s="5"/>
      <c r="R2004" s="5"/>
      <c r="S2004" s="43"/>
      <c r="T2004" s="43"/>
      <c r="U2004" s="20"/>
      <c r="V2004" s="20"/>
      <c r="X2004" s="43"/>
      <c r="Y2004" s="20"/>
      <c r="AC2004" s="20"/>
    </row>
    <row r="2005" customFormat="false" ht="15.75" hidden="false" customHeight="true" outlineLevel="0" collapsed="false">
      <c r="A2005" s="37"/>
      <c r="B2005" s="38"/>
      <c r="C2005" s="39"/>
      <c r="D2005" s="20"/>
      <c r="E2005" s="40"/>
      <c r="F2005" s="40"/>
      <c r="G2005" s="41"/>
      <c r="H2005" s="40"/>
      <c r="I2005" s="40"/>
      <c r="J2005" s="40"/>
      <c r="L2005" s="139"/>
      <c r="M2005" s="43"/>
      <c r="N2005" s="43"/>
      <c r="O2005" s="5"/>
      <c r="P2005" s="43"/>
      <c r="Q2005" s="5"/>
      <c r="R2005" s="5"/>
      <c r="S2005" s="43"/>
      <c r="T2005" s="43"/>
      <c r="U2005" s="20"/>
      <c r="V2005" s="20"/>
      <c r="X2005" s="43"/>
      <c r="Y2005" s="20"/>
      <c r="AC2005" s="20"/>
    </row>
    <row r="2006" customFormat="false" ht="15.75" hidden="false" customHeight="true" outlineLevel="0" collapsed="false">
      <c r="A2006" s="37"/>
      <c r="B2006" s="38"/>
      <c r="C2006" s="39"/>
      <c r="D2006" s="20"/>
      <c r="E2006" s="40"/>
      <c r="F2006" s="40"/>
      <c r="G2006" s="41"/>
      <c r="H2006" s="40"/>
      <c r="I2006" s="40"/>
      <c r="J2006" s="40"/>
      <c r="L2006" s="139"/>
      <c r="M2006" s="43"/>
      <c r="N2006" s="43"/>
      <c r="O2006" s="5"/>
      <c r="P2006" s="43"/>
      <c r="Q2006" s="5"/>
      <c r="R2006" s="5"/>
      <c r="S2006" s="43"/>
      <c r="T2006" s="43"/>
      <c r="U2006" s="20"/>
      <c r="V2006" s="20"/>
      <c r="X2006" s="43"/>
      <c r="Y2006" s="20"/>
      <c r="AC2006" s="20"/>
    </row>
    <row r="2007" customFormat="false" ht="15.75" hidden="false" customHeight="true" outlineLevel="0" collapsed="false">
      <c r="A2007" s="37"/>
      <c r="B2007" s="38"/>
      <c r="C2007" s="39"/>
      <c r="D2007" s="20"/>
      <c r="E2007" s="40"/>
      <c r="F2007" s="40"/>
      <c r="G2007" s="41"/>
      <c r="H2007" s="40"/>
      <c r="I2007" s="40"/>
      <c r="J2007" s="40"/>
      <c r="L2007" s="139"/>
      <c r="M2007" s="43"/>
      <c r="N2007" s="43"/>
      <c r="O2007" s="5"/>
      <c r="P2007" s="43"/>
      <c r="Q2007" s="5"/>
      <c r="R2007" s="5"/>
      <c r="S2007" s="43"/>
      <c r="T2007" s="43"/>
      <c r="U2007" s="20"/>
      <c r="V2007" s="20"/>
      <c r="X2007" s="43"/>
      <c r="Y2007" s="20"/>
      <c r="AC2007" s="20"/>
    </row>
    <row r="2008" customFormat="false" ht="15.75" hidden="false" customHeight="true" outlineLevel="0" collapsed="false">
      <c r="A2008" s="37"/>
      <c r="B2008" s="38"/>
      <c r="C2008" s="39"/>
      <c r="D2008" s="20"/>
      <c r="E2008" s="40"/>
      <c r="F2008" s="40"/>
      <c r="G2008" s="41"/>
      <c r="H2008" s="40"/>
      <c r="I2008" s="40"/>
      <c r="J2008" s="40"/>
      <c r="L2008" s="139"/>
      <c r="M2008" s="43"/>
      <c r="N2008" s="43"/>
      <c r="O2008" s="5"/>
      <c r="P2008" s="43"/>
      <c r="Q2008" s="5"/>
      <c r="R2008" s="5"/>
      <c r="S2008" s="43"/>
      <c r="T2008" s="43"/>
      <c r="U2008" s="20"/>
      <c r="V2008" s="20"/>
      <c r="X2008" s="43"/>
      <c r="Y2008" s="20"/>
      <c r="AC2008" s="20"/>
    </row>
    <row r="2009" customFormat="false" ht="15.75" hidden="false" customHeight="true" outlineLevel="0" collapsed="false">
      <c r="A2009" s="37"/>
      <c r="B2009" s="38"/>
      <c r="C2009" s="39"/>
      <c r="D2009" s="20"/>
      <c r="E2009" s="40"/>
      <c r="F2009" s="40"/>
      <c r="G2009" s="41"/>
      <c r="H2009" s="40"/>
      <c r="I2009" s="40"/>
      <c r="J2009" s="40"/>
      <c r="L2009" s="139"/>
      <c r="M2009" s="43"/>
      <c r="N2009" s="43"/>
      <c r="O2009" s="5"/>
      <c r="P2009" s="43"/>
      <c r="Q2009" s="5"/>
      <c r="R2009" s="5"/>
      <c r="S2009" s="43"/>
      <c r="T2009" s="43"/>
      <c r="U2009" s="20"/>
      <c r="V2009" s="20"/>
      <c r="X2009" s="43"/>
      <c r="Y2009" s="20"/>
      <c r="AC2009" s="20"/>
    </row>
    <row r="2010" customFormat="false" ht="15.75" hidden="false" customHeight="true" outlineLevel="0" collapsed="false">
      <c r="A2010" s="37"/>
      <c r="B2010" s="38"/>
      <c r="C2010" s="39"/>
      <c r="D2010" s="20"/>
      <c r="E2010" s="40"/>
      <c r="F2010" s="40"/>
      <c r="G2010" s="41"/>
      <c r="H2010" s="40"/>
      <c r="I2010" s="40"/>
      <c r="J2010" s="40"/>
      <c r="L2010" s="139"/>
      <c r="M2010" s="43"/>
      <c r="N2010" s="43"/>
      <c r="O2010" s="5"/>
      <c r="P2010" s="43"/>
      <c r="Q2010" s="5"/>
      <c r="R2010" s="5"/>
      <c r="S2010" s="43"/>
      <c r="T2010" s="43"/>
      <c r="U2010" s="20"/>
      <c r="V2010" s="20"/>
      <c r="X2010" s="43"/>
      <c r="Y2010" s="20"/>
      <c r="AC2010" s="20"/>
    </row>
    <row r="2011" customFormat="false" ht="15.75" hidden="false" customHeight="true" outlineLevel="0" collapsed="false">
      <c r="A2011" s="37"/>
      <c r="B2011" s="38"/>
      <c r="C2011" s="39"/>
      <c r="D2011" s="20"/>
      <c r="E2011" s="40"/>
      <c r="F2011" s="40"/>
      <c r="G2011" s="41"/>
      <c r="H2011" s="40"/>
      <c r="I2011" s="40"/>
      <c r="J2011" s="40"/>
      <c r="L2011" s="139"/>
      <c r="M2011" s="43"/>
      <c r="N2011" s="43"/>
      <c r="O2011" s="5"/>
      <c r="P2011" s="43"/>
      <c r="Q2011" s="5"/>
      <c r="R2011" s="5"/>
      <c r="S2011" s="43"/>
      <c r="T2011" s="43"/>
      <c r="U2011" s="20"/>
      <c r="V2011" s="20"/>
      <c r="X2011" s="43"/>
      <c r="Y2011" s="20"/>
      <c r="AC2011" s="20"/>
    </row>
    <row r="2012" customFormat="false" ht="15.75" hidden="false" customHeight="true" outlineLevel="0" collapsed="false">
      <c r="A2012" s="37"/>
      <c r="B2012" s="38"/>
      <c r="C2012" s="39"/>
      <c r="D2012" s="20"/>
      <c r="E2012" s="40"/>
      <c r="F2012" s="40"/>
      <c r="G2012" s="41"/>
      <c r="H2012" s="40"/>
      <c r="I2012" s="40"/>
      <c r="J2012" s="40"/>
      <c r="L2012" s="139"/>
      <c r="M2012" s="43"/>
      <c r="N2012" s="43"/>
      <c r="O2012" s="5"/>
      <c r="P2012" s="43"/>
      <c r="Q2012" s="5"/>
      <c r="R2012" s="5"/>
      <c r="S2012" s="43"/>
      <c r="T2012" s="43"/>
      <c r="U2012" s="20"/>
      <c r="V2012" s="20"/>
      <c r="X2012" s="43"/>
      <c r="Y2012" s="20"/>
      <c r="AC2012" s="20"/>
    </row>
    <row r="2013" customFormat="false" ht="15.75" hidden="false" customHeight="true" outlineLevel="0" collapsed="false">
      <c r="A2013" s="37"/>
      <c r="B2013" s="38"/>
      <c r="C2013" s="39"/>
      <c r="D2013" s="20"/>
      <c r="E2013" s="40"/>
      <c r="F2013" s="40"/>
      <c r="G2013" s="41"/>
      <c r="H2013" s="40"/>
      <c r="I2013" s="40"/>
      <c r="J2013" s="40"/>
      <c r="L2013" s="139"/>
      <c r="M2013" s="43"/>
      <c r="N2013" s="43"/>
      <c r="O2013" s="5"/>
      <c r="P2013" s="43"/>
      <c r="Q2013" s="5"/>
      <c r="R2013" s="5"/>
      <c r="S2013" s="43"/>
      <c r="T2013" s="43"/>
      <c r="U2013" s="20"/>
      <c r="V2013" s="20"/>
      <c r="X2013" s="43"/>
      <c r="Y2013" s="20"/>
      <c r="AC2013" s="20"/>
    </row>
    <row r="2014" customFormat="false" ht="15.75" hidden="false" customHeight="true" outlineLevel="0" collapsed="false">
      <c r="A2014" s="37"/>
      <c r="B2014" s="38"/>
      <c r="C2014" s="39"/>
      <c r="D2014" s="20"/>
      <c r="E2014" s="40"/>
      <c r="F2014" s="40"/>
      <c r="G2014" s="41"/>
      <c r="H2014" s="40"/>
      <c r="I2014" s="40"/>
      <c r="J2014" s="40"/>
      <c r="L2014" s="139"/>
      <c r="M2014" s="43"/>
      <c r="N2014" s="43"/>
      <c r="O2014" s="5"/>
      <c r="P2014" s="43"/>
      <c r="Q2014" s="5"/>
      <c r="R2014" s="5"/>
      <c r="S2014" s="43"/>
      <c r="T2014" s="43"/>
      <c r="U2014" s="20"/>
      <c r="V2014" s="20"/>
      <c r="X2014" s="43"/>
      <c r="Y2014" s="20"/>
      <c r="AC2014" s="20"/>
    </row>
    <row r="2015" customFormat="false" ht="15.75" hidden="false" customHeight="true" outlineLevel="0" collapsed="false">
      <c r="A2015" s="37"/>
      <c r="B2015" s="38"/>
      <c r="C2015" s="39"/>
      <c r="D2015" s="20"/>
      <c r="E2015" s="40"/>
      <c r="F2015" s="40"/>
      <c r="G2015" s="41"/>
      <c r="H2015" s="40"/>
      <c r="I2015" s="40"/>
      <c r="J2015" s="40"/>
      <c r="L2015" s="139"/>
      <c r="M2015" s="43"/>
      <c r="N2015" s="43"/>
      <c r="O2015" s="5"/>
      <c r="P2015" s="43"/>
      <c r="Q2015" s="5"/>
      <c r="R2015" s="5"/>
      <c r="S2015" s="43"/>
      <c r="T2015" s="43"/>
      <c r="U2015" s="20"/>
      <c r="V2015" s="20"/>
      <c r="X2015" s="43"/>
      <c r="Y2015" s="20"/>
      <c r="AC2015" s="20"/>
    </row>
    <row r="2016" customFormat="false" ht="15.75" hidden="false" customHeight="true" outlineLevel="0" collapsed="false">
      <c r="A2016" s="37"/>
      <c r="B2016" s="38"/>
      <c r="C2016" s="39"/>
      <c r="D2016" s="20"/>
      <c r="E2016" s="40"/>
      <c r="F2016" s="40"/>
      <c r="G2016" s="41"/>
      <c r="H2016" s="40"/>
      <c r="I2016" s="40"/>
      <c r="J2016" s="40"/>
      <c r="L2016" s="139"/>
      <c r="M2016" s="43"/>
      <c r="N2016" s="43"/>
      <c r="O2016" s="5"/>
      <c r="P2016" s="43"/>
      <c r="Q2016" s="5"/>
      <c r="R2016" s="5"/>
      <c r="S2016" s="43"/>
      <c r="T2016" s="43"/>
      <c r="U2016" s="20"/>
      <c r="V2016" s="20"/>
      <c r="X2016" s="43"/>
      <c r="Y2016" s="20"/>
      <c r="AC2016" s="20"/>
    </row>
    <row r="2017" customFormat="false" ht="15.75" hidden="false" customHeight="true" outlineLevel="0" collapsed="false">
      <c r="A2017" s="37"/>
      <c r="B2017" s="38"/>
      <c r="C2017" s="39"/>
      <c r="D2017" s="20"/>
      <c r="E2017" s="40"/>
      <c r="F2017" s="40"/>
      <c r="G2017" s="41"/>
      <c r="H2017" s="40"/>
      <c r="I2017" s="40"/>
      <c r="J2017" s="40"/>
      <c r="L2017" s="139"/>
      <c r="M2017" s="43"/>
      <c r="N2017" s="43"/>
      <c r="O2017" s="5"/>
      <c r="P2017" s="43"/>
      <c r="Q2017" s="5"/>
      <c r="R2017" s="5"/>
      <c r="S2017" s="43"/>
      <c r="T2017" s="43"/>
      <c r="U2017" s="20"/>
      <c r="V2017" s="20"/>
      <c r="X2017" s="43"/>
      <c r="Y2017" s="20"/>
      <c r="AC2017" s="20"/>
    </row>
    <row r="2018" customFormat="false" ht="15.75" hidden="false" customHeight="true" outlineLevel="0" collapsed="false">
      <c r="A2018" s="37"/>
      <c r="B2018" s="38"/>
      <c r="C2018" s="39"/>
      <c r="D2018" s="20"/>
      <c r="E2018" s="40"/>
      <c r="F2018" s="40"/>
      <c r="G2018" s="41"/>
      <c r="H2018" s="40"/>
      <c r="I2018" s="40"/>
      <c r="J2018" s="40"/>
      <c r="L2018" s="139"/>
      <c r="M2018" s="43"/>
      <c r="N2018" s="43"/>
      <c r="O2018" s="5"/>
      <c r="P2018" s="43"/>
      <c r="Q2018" s="5"/>
      <c r="R2018" s="5"/>
      <c r="S2018" s="43"/>
      <c r="T2018" s="43"/>
      <c r="U2018" s="20"/>
      <c r="V2018" s="20"/>
      <c r="X2018" s="43"/>
      <c r="Y2018" s="20"/>
      <c r="AC2018" s="20"/>
    </row>
    <row r="2019" customFormat="false" ht="15.75" hidden="false" customHeight="true" outlineLevel="0" collapsed="false">
      <c r="A2019" s="37"/>
      <c r="B2019" s="38"/>
      <c r="C2019" s="39"/>
      <c r="D2019" s="20"/>
      <c r="E2019" s="40"/>
      <c r="F2019" s="40"/>
      <c r="G2019" s="41"/>
      <c r="H2019" s="40"/>
      <c r="I2019" s="40"/>
      <c r="J2019" s="40"/>
      <c r="L2019" s="139"/>
      <c r="M2019" s="43"/>
      <c r="N2019" s="43"/>
      <c r="O2019" s="5"/>
      <c r="P2019" s="43"/>
      <c r="Q2019" s="5"/>
      <c r="R2019" s="5"/>
      <c r="S2019" s="43"/>
      <c r="T2019" s="43"/>
      <c r="U2019" s="20"/>
      <c r="V2019" s="20"/>
      <c r="X2019" s="43"/>
      <c r="Y2019" s="20"/>
      <c r="AC2019" s="20"/>
    </row>
    <row r="2020" customFormat="false" ht="15.75" hidden="false" customHeight="true" outlineLevel="0" collapsed="false">
      <c r="A2020" s="37"/>
      <c r="B2020" s="38"/>
      <c r="C2020" s="39"/>
      <c r="D2020" s="20"/>
      <c r="E2020" s="40"/>
      <c r="F2020" s="40"/>
      <c r="G2020" s="41"/>
      <c r="H2020" s="40"/>
      <c r="I2020" s="40"/>
      <c r="J2020" s="40"/>
      <c r="L2020" s="139"/>
      <c r="M2020" s="43"/>
      <c r="N2020" s="43"/>
      <c r="O2020" s="5"/>
      <c r="P2020" s="43"/>
      <c r="Q2020" s="5"/>
      <c r="R2020" s="5"/>
      <c r="S2020" s="43"/>
      <c r="T2020" s="43"/>
      <c r="U2020" s="20"/>
      <c r="V2020" s="20"/>
      <c r="X2020" s="43"/>
      <c r="Y2020" s="20"/>
      <c r="AC2020" s="20"/>
    </row>
    <row r="2021" customFormat="false" ht="15.75" hidden="false" customHeight="true" outlineLevel="0" collapsed="false">
      <c r="A2021" s="37"/>
      <c r="B2021" s="38"/>
      <c r="C2021" s="39"/>
      <c r="D2021" s="20"/>
      <c r="E2021" s="40"/>
      <c r="F2021" s="40"/>
      <c r="G2021" s="41"/>
      <c r="H2021" s="40"/>
      <c r="I2021" s="40"/>
      <c r="J2021" s="40"/>
      <c r="L2021" s="139"/>
      <c r="M2021" s="43"/>
      <c r="N2021" s="43"/>
      <c r="O2021" s="5"/>
      <c r="P2021" s="43"/>
      <c r="Q2021" s="5"/>
      <c r="R2021" s="5"/>
      <c r="S2021" s="43"/>
      <c r="T2021" s="43"/>
      <c r="U2021" s="20"/>
      <c r="V2021" s="20"/>
      <c r="X2021" s="43"/>
      <c r="Y2021" s="20"/>
      <c r="AC2021" s="20"/>
    </row>
    <row r="2022" customFormat="false" ht="15.75" hidden="false" customHeight="true" outlineLevel="0" collapsed="false">
      <c r="A2022" s="37"/>
      <c r="B2022" s="38"/>
      <c r="C2022" s="39"/>
      <c r="D2022" s="20"/>
      <c r="E2022" s="40"/>
      <c r="F2022" s="40"/>
      <c r="G2022" s="41"/>
      <c r="H2022" s="40"/>
      <c r="I2022" s="40"/>
      <c r="J2022" s="40"/>
      <c r="L2022" s="139"/>
      <c r="M2022" s="43"/>
      <c r="N2022" s="43"/>
      <c r="O2022" s="5"/>
      <c r="P2022" s="43"/>
      <c r="Q2022" s="5"/>
      <c r="R2022" s="5"/>
      <c r="S2022" s="43"/>
      <c r="T2022" s="43"/>
      <c r="U2022" s="20"/>
      <c r="V2022" s="20"/>
      <c r="X2022" s="43"/>
      <c r="Y2022" s="20"/>
      <c r="AC2022" s="20"/>
    </row>
    <row r="2023" customFormat="false" ht="15.75" hidden="false" customHeight="true" outlineLevel="0" collapsed="false">
      <c r="A2023" s="37"/>
      <c r="B2023" s="38"/>
      <c r="C2023" s="39"/>
      <c r="D2023" s="20"/>
      <c r="E2023" s="40"/>
      <c r="F2023" s="40"/>
      <c r="G2023" s="41"/>
      <c r="H2023" s="40"/>
      <c r="I2023" s="40"/>
      <c r="J2023" s="40"/>
      <c r="L2023" s="139"/>
      <c r="M2023" s="43"/>
      <c r="N2023" s="43"/>
      <c r="O2023" s="5"/>
      <c r="P2023" s="43"/>
      <c r="Q2023" s="5"/>
      <c r="R2023" s="5"/>
      <c r="S2023" s="43"/>
      <c r="T2023" s="43"/>
      <c r="U2023" s="20"/>
      <c r="V2023" s="20"/>
      <c r="X2023" s="43"/>
      <c r="Y2023" s="20"/>
      <c r="AC2023" s="20"/>
    </row>
    <row r="2024" customFormat="false" ht="15.75" hidden="false" customHeight="true" outlineLevel="0" collapsed="false">
      <c r="A2024" s="37"/>
      <c r="B2024" s="38"/>
      <c r="C2024" s="39"/>
      <c r="D2024" s="20"/>
      <c r="E2024" s="40"/>
      <c r="F2024" s="40"/>
      <c r="G2024" s="41"/>
      <c r="H2024" s="40"/>
      <c r="I2024" s="40"/>
      <c r="J2024" s="40"/>
      <c r="L2024" s="139"/>
      <c r="M2024" s="43"/>
      <c r="N2024" s="43"/>
      <c r="O2024" s="5"/>
      <c r="P2024" s="43"/>
      <c r="Q2024" s="5"/>
      <c r="R2024" s="5"/>
      <c r="S2024" s="43"/>
      <c r="T2024" s="43"/>
      <c r="U2024" s="20"/>
      <c r="V2024" s="20"/>
      <c r="X2024" s="43"/>
      <c r="Y2024" s="20"/>
      <c r="AC2024" s="20"/>
    </row>
    <row r="2025" customFormat="false" ht="15.75" hidden="false" customHeight="true" outlineLevel="0" collapsed="false">
      <c r="A2025" s="37"/>
      <c r="B2025" s="38"/>
      <c r="C2025" s="39"/>
      <c r="D2025" s="20"/>
      <c r="E2025" s="40"/>
      <c r="F2025" s="40"/>
      <c r="G2025" s="41"/>
      <c r="H2025" s="40"/>
      <c r="I2025" s="40"/>
      <c r="J2025" s="40"/>
      <c r="L2025" s="139"/>
      <c r="M2025" s="43"/>
      <c r="N2025" s="43"/>
      <c r="O2025" s="5"/>
      <c r="P2025" s="43"/>
      <c r="Q2025" s="5"/>
      <c r="R2025" s="5"/>
      <c r="S2025" s="43"/>
      <c r="T2025" s="43"/>
      <c r="U2025" s="20"/>
      <c r="V2025" s="20"/>
      <c r="X2025" s="43"/>
      <c r="Y2025" s="20"/>
      <c r="AC2025" s="20"/>
    </row>
    <row r="2026" customFormat="false" ht="15.75" hidden="false" customHeight="true" outlineLevel="0" collapsed="false">
      <c r="A2026" s="37"/>
      <c r="B2026" s="38"/>
      <c r="C2026" s="39"/>
      <c r="D2026" s="20"/>
      <c r="E2026" s="40"/>
      <c r="F2026" s="40"/>
      <c r="G2026" s="41"/>
      <c r="H2026" s="40"/>
      <c r="I2026" s="40"/>
      <c r="J2026" s="40"/>
      <c r="L2026" s="139"/>
      <c r="M2026" s="43"/>
      <c r="N2026" s="43"/>
      <c r="O2026" s="5"/>
      <c r="P2026" s="43"/>
      <c r="Q2026" s="5"/>
      <c r="R2026" s="5"/>
      <c r="S2026" s="43"/>
      <c r="T2026" s="43"/>
      <c r="U2026" s="20"/>
      <c r="V2026" s="20"/>
      <c r="X2026" s="43"/>
      <c r="Y2026" s="20"/>
      <c r="AC2026" s="20"/>
    </row>
    <row r="2027" customFormat="false" ht="15.75" hidden="false" customHeight="true" outlineLevel="0" collapsed="false">
      <c r="A2027" s="37"/>
      <c r="B2027" s="38"/>
      <c r="C2027" s="39"/>
      <c r="D2027" s="20"/>
      <c r="E2027" s="40"/>
      <c r="F2027" s="40"/>
      <c r="G2027" s="41"/>
      <c r="H2027" s="40"/>
      <c r="I2027" s="40"/>
      <c r="J2027" s="40"/>
      <c r="L2027" s="139"/>
      <c r="M2027" s="43"/>
      <c r="N2027" s="43"/>
      <c r="O2027" s="5"/>
      <c r="P2027" s="43"/>
      <c r="Q2027" s="5"/>
      <c r="R2027" s="5"/>
      <c r="S2027" s="43"/>
      <c r="T2027" s="43"/>
      <c r="U2027" s="20"/>
      <c r="V2027" s="20"/>
      <c r="X2027" s="43"/>
      <c r="Y2027" s="20"/>
      <c r="AC2027" s="20"/>
    </row>
    <row r="2028" customFormat="false" ht="15.75" hidden="false" customHeight="true" outlineLevel="0" collapsed="false">
      <c r="A2028" s="37"/>
      <c r="B2028" s="38"/>
      <c r="C2028" s="39"/>
      <c r="D2028" s="20"/>
      <c r="E2028" s="40"/>
      <c r="F2028" s="40"/>
      <c r="G2028" s="41"/>
      <c r="H2028" s="40"/>
      <c r="I2028" s="40"/>
      <c r="J2028" s="40"/>
      <c r="L2028" s="139"/>
      <c r="M2028" s="43"/>
      <c r="N2028" s="43"/>
      <c r="O2028" s="5"/>
      <c r="P2028" s="43"/>
      <c r="Q2028" s="5"/>
      <c r="R2028" s="5"/>
      <c r="S2028" s="43"/>
      <c r="T2028" s="43"/>
      <c r="U2028" s="20"/>
      <c r="V2028" s="20"/>
      <c r="X2028" s="43"/>
      <c r="Y2028" s="20"/>
      <c r="AC2028" s="20"/>
    </row>
    <row r="2029" customFormat="false" ht="15.75" hidden="false" customHeight="true" outlineLevel="0" collapsed="false">
      <c r="A2029" s="37"/>
      <c r="B2029" s="38"/>
      <c r="C2029" s="39"/>
      <c r="D2029" s="20"/>
      <c r="E2029" s="40"/>
      <c r="F2029" s="40"/>
      <c r="G2029" s="41"/>
      <c r="H2029" s="40"/>
      <c r="I2029" s="40"/>
      <c r="J2029" s="40"/>
      <c r="L2029" s="139"/>
      <c r="M2029" s="43"/>
      <c r="N2029" s="43"/>
      <c r="O2029" s="5"/>
      <c r="P2029" s="43"/>
      <c r="Q2029" s="5"/>
      <c r="R2029" s="5"/>
      <c r="S2029" s="43"/>
      <c r="T2029" s="43"/>
      <c r="U2029" s="20"/>
      <c r="V2029" s="20"/>
      <c r="X2029" s="43"/>
      <c r="Y2029" s="20"/>
      <c r="AC2029" s="20"/>
    </row>
    <row r="2030" customFormat="false" ht="15.75" hidden="false" customHeight="true" outlineLevel="0" collapsed="false">
      <c r="A2030" s="37"/>
      <c r="B2030" s="38"/>
      <c r="C2030" s="39"/>
      <c r="D2030" s="20"/>
      <c r="E2030" s="40"/>
      <c r="F2030" s="40"/>
      <c r="G2030" s="41"/>
      <c r="H2030" s="40"/>
      <c r="I2030" s="40"/>
      <c r="J2030" s="40"/>
      <c r="L2030" s="139"/>
      <c r="M2030" s="43"/>
      <c r="N2030" s="43"/>
      <c r="O2030" s="5"/>
      <c r="P2030" s="43"/>
      <c r="Q2030" s="5"/>
      <c r="R2030" s="5"/>
      <c r="S2030" s="43"/>
      <c r="T2030" s="43"/>
      <c r="U2030" s="20"/>
      <c r="V2030" s="20"/>
      <c r="X2030" s="43"/>
      <c r="Y2030" s="20"/>
      <c r="AC2030" s="20"/>
    </row>
    <row r="2031" customFormat="false" ht="15.75" hidden="false" customHeight="true" outlineLevel="0" collapsed="false">
      <c r="A2031" s="37"/>
      <c r="B2031" s="38"/>
      <c r="C2031" s="39"/>
      <c r="D2031" s="20"/>
      <c r="E2031" s="40"/>
      <c r="F2031" s="40"/>
      <c r="G2031" s="41"/>
      <c r="H2031" s="40"/>
      <c r="I2031" s="40"/>
      <c r="J2031" s="40"/>
      <c r="L2031" s="139"/>
      <c r="M2031" s="43"/>
      <c r="N2031" s="43"/>
      <c r="O2031" s="5"/>
      <c r="P2031" s="43"/>
      <c r="Q2031" s="5"/>
      <c r="R2031" s="5"/>
      <c r="S2031" s="43"/>
      <c r="T2031" s="43"/>
      <c r="U2031" s="20"/>
      <c r="V2031" s="20"/>
      <c r="X2031" s="43"/>
      <c r="Y2031" s="20"/>
      <c r="AC2031" s="20"/>
    </row>
    <row r="2032" customFormat="false" ht="15.75" hidden="false" customHeight="true" outlineLevel="0" collapsed="false">
      <c r="A2032" s="37"/>
      <c r="B2032" s="38"/>
      <c r="C2032" s="39"/>
      <c r="D2032" s="20"/>
      <c r="E2032" s="40"/>
      <c r="F2032" s="40"/>
      <c r="G2032" s="41"/>
      <c r="H2032" s="40"/>
      <c r="I2032" s="40"/>
      <c r="J2032" s="40"/>
      <c r="L2032" s="139"/>
      <c r="M2032" s="43"/>
      <c r="N2032" s="43"/>
      <c r="O2032" s="5"/>
      <c r="P2032" s="43"/>
      <c r="Q2032" s="5"/>
      <c r="R2032" s="5"/>
      <c r="S2032" s="43"/>
      <c r="T2032" s="43"/>
      <c r="U2032" s="20"/>
      <c r="V2032" s="20"/>
      <c r="X2032" s="43"/>
      <c r="Y2032" s="20"/>
      <c r="AC2032" s="20"/>
    </row>
    <row r="2033" customFormat="false" ht="15.75" hidden="false" customHeight="true" outlineLevel="0" collapsed="false">
      <c r="A2033" s="37"/>
      <c r="B2033" s="38"/>
      <c r="C2033" s="39"/>
      <c r="D2033" s="20"/>
      <c r="E2033" s="40"/>
      <c r="F2033" s="40"/>
      <c r="G2033" s="41"/>
      <c r="H2033" s="40"/>
      <c r="I2033" s="40"/>
      <c r="J2033" s="40"/>
      <c r="L2033" s="139"/>
      <c r="M2033" s="43"/>
      <c r="N2033" s="43"/>
      <c r="O2033" s="5"/>
      <c r="P2033" s="43"/>
      <c r="Q2033" s="5"/>
      <c r="R2033" s="5"/>
      <c r="S2033" s="43"/>
      <c r="T2033" s="43"/>
      <c r="U2033" s="20"/>
      <c r="V2033" s="20"/>
      <c r="X2033" s="43"/>
      <c r="Y2033" s="20"/>
      <c r="AC2033" s="20"/>
    </row>
    <row r="2034" customFormat="false" ht="15.75" hidden="false" customHeight="true" outlineLevel="0" collapsed="false">
      <c r="A2034" s="37"/>
      <c r="B2034" s="38"/>
      <c r="C2034" s="39"/>
      <c r="D2034" s="20"/>
      <c r="E2034" s="40"/>
      <c r="F2034" s="40"/>
      <c r="G2034" s="41"/>
      <c r="H2034" s="40"/>
      <c r="I2034" s="40"/>
      <c r="J2034" s="40"/>
      <c r="L2034" s="139"/>
      <c r="M2034" s="43"/>
      <c r="N2034" s="43"/>
      <c r="O2034" s="5"/>
      <c r="P2034" s="43"/>
      <c r="Q2034" s="5"/>
      <c r="R2034" s="5"/>
      <c r="S2034" s="43"/>
      <c r="T2034" s="43"/>
      <c r="U2034" s="20"/>
      <c r="V2034" s="20"/>
      <c r="X2034" s="43"/>
      <c r="Y2034" s="20"/>
      <c r="AC2034" s="20"/>
    </row>
    <row r="2035" customFormat="false" ht="15.75" hidden="false" customHeight="true" outlineLevel="0" collapsed="false">
      <c r="A2035" s="37"/>
      <c r="B2035" s="38"/>
      <c r="C2035" s="39"/>
      <c r="D2035" s="20"/>
      <c r="E2035" s="40"/>
      <c r="F2035" s="40"/>
      <c r="G2035" s="41"/>
      <c r="H2035" s="40"/>
      <c r="I2035" s="40"/>
      <c r="J2035" s="40"/>
      <c r="L2035" s="139"/>
      <c r="M2035" s="43"/>
      <c r="N2035" s="43"/>
      <c r="O2035" s="5"/>
      <c r="P2035" s="43"/>
      <c r="Q2035" s="5"/>
      <c r="R2035" s="5"/>
      <c r="S2035" s="43"/>
      <c r="T2035" s="43"/>
      <c r="U2035" s="20"/>
      <c r="V2035" s="20"/>
      <c r="X2035" s="43"/>
      <c r="Y2035" s="20"/>
      <c r="AC2035" s="20"/>
    </row>
    <row r="2036" customFormat="false" ht="15.75" hidden="false" customHeight="true" outlineLevel="0" collapsed="false">
      <c r="A2036" s="37"/>
      <c r="B2036" s="38"/>
      <c r="C2036" s="39"/>
      <c r="D2036" s="20"/>
      <c r="E2036" s="40"/>
      <c r="F2036" s="40"/>
      <c r="G2036" s="41"/>
      <c r="H2036" s="40"/>
      <c r="I2036" s="40"/>
      <c r="J2036" s="40"/>
      <c r="L2036" s="139"/>
      <c r="M2036" s="43"/>
      <c r="N2036" s="43"/>
      <c r="O2036" s="5"/>
      <c r="P2036" s="43"/>
      <c r="Q2036" s="5"/>
      <c r="R2036" s="5"/>
      <c r="S2036" s="43"/>
      <c r="T2036" s="43"/>
      <c r="U2036" s="20"/>
      <c r="V2036" s="20"/>
      <c r="X2036" s="43"/>
      <c r="Y2036" s="20"/>
      <c r="AC2036" s="20"/>
    </row>
    <row r="2037" customFormat="false" ht="15.75" hidden="false" customHeight="true" outlineLevel="0" collapsed="false">
      <c r="A2037" s="37"/>
      <c r="B2037" s="38"/>
      <c r="C2037" s="39"/>
      <c r="D2037" s="20"/>
      <c r="E2037" s="40"/>
      <c r="F2037" s="40"/>
      <c r="G2037" s="41"/>
      <c r="H2037" s="40"/>
      <c r="I2037" s="40"/>
      <c r="J2037" s="40"/>
      <c r="L2037" s="139"/>
      <c r="M2037" s="43"/>
      <c r="N2037" s="43"/>
      <c r="O2037" s="5"/>
      <c r="P2037" s="43"/>
      <c r="Q2037" s="5"/>
      <c r="R2037" s="5"/>
      <c r="S2037" s="43"/>
      <c r="T2037" s="43"/>
      <c r="U2037" s="20"/>
      <c r="V2037" s="20"/>
      <c r="X2037" s="43"/>
      <c r="Y2037" s="20"/>
      <c r="AC2037" s="20"/>
    </row>
    <row r="2038" customFormat="false" ht="15.75" hidden="false" customHeight="true" outlineLevel="0" collapsed="false">
      <c r="A2038" s="37"/>
      <c r="B2038" s="38"/>
      <c r="C2038" s="39"/>
      <c r="D2038" s="20"/>
      <c r="E2038" s="40"/>
      <c r="F2038" s="40"/>
      <c r="G2038" s="41"/>
      <c r="H2038" s="40"/>
      <c r="I2038" s="40"/>
      <c r="J2038" s="40"/>
      <c r="L2038" s="139"/>
      <c r="M2038" s="43"/>
      <c r="N2038" s="43"/>
      <c r="O2038" s="5"/>
      <c r="P2038" s="43"/>
      <c r="Q2038" s="5"/>
      <c r="R2038" s="5"/>
      <c r="S2038" s="43"/>
      <c r="T2038" s="43"/>
      <c r="U2038" s="20"/>
      <c r="V2038" s="20"/>
      <c r="X2038" s="43"/>
      <c r="Y2038" s="20"/>
      <c r="AC2038" s="20"/>
    </row>
    <row r="2039" customFormat="false" ht="15.75" hidden="false" customHeight="true" outlineLevel="0" collapsed="false">
      <c r="A2039" s="37"/>
      <c r="B2039" s="38"/>
      <c r="C2039" s="39"/>
      <c r="D2039" s="20"/>
      <c r="E2039" s="40"/>
      <c r="F2039" s="40"/>
      <c r="G2039" s="41"/>
      <c r="H2039" s="40"/>
      <c r="I2039" s="40"/>
      <c r="J2039" s="40"/>
      <c r="L2039" s="139"/>
      <c r="M2039" s="43"/>
      <c r="N2039" s="43"/>
      <c r="O2039" s="5"/>
      <c r="P2039" s="43"/>
      <c r="Q2039" s="5"/>
      <c r="R2039" s="5"/>
      <c r="S2039" s="43"/>
      <c r="T2039" s="43"/>
      <c r="U2039" s="20"/>
      <c r="V2039" s="20"/>
      <c r="X2039" s="43"/>
      <c r="Y2039" s="20"/>
      <c r="AC2039" s="20"/>
    </row>
    <row r="2040" customFormat="false" ht="15.75" hidden="false" customHeight="true" outlineLevel="0" collapsed="false">
      <c r="A2040" s="37"/>
      <c r="B2040" s="38"/>
      <c r="C2040" s="39"/>
      <c r="D2040" s="20"/>
      <c r="E2040" s="40"/>
      <c r="F2040" s="40"/>
      <c r="G2040" s="41"/>
      <c r="H2040" s="40"/>
      <c r="I2040" s="40"/>
      <c r="J2040" s="40"/>
      <c r="L2040" s="139"/>
      <c r="M2040" s="43"/>
      <c r="N2040" s="43"/>
      <c r="O2040" s="5"/>
      <c r="P2040" s="43"/>
      <c r="Q2040" s="5"/>
      <c r="R2040" s="5"/>
      <c r="S2040" s="43"/>
      <c r="T2040" s="43"/>
      <c r="U2040" s="20"/>
      <c r="V2040" s="20"/>
      <c r="X2040" s="43"/>
      <c r="Y2040" s="20"/>
      <c r="AC2040" s="20"/>
    </row>
    <row r="2041" customFormat="false" ht="15.75" hidden="false" customHeight="true" outlineLevel="0" collapsed="false">
      <c r="A2041" s="37"/>
      <c r="B2041" s="38"/>
      <c r="C2041" s="39"/>
      <c r="D2041" s="20"/>
      <c r="E2041" s="40"/>
      <c r="F2041" s="40"/>
      <c r="G2041" s="41"/>
      <c r="H2041" s="40"/>
      <c r="I2041" s="40"/>
      <c r="J2041" s="40"/>
      <c r="L2041" s="139"/>
      <c r="M2041" s="43"/>
      <c r="N2041" s="43"/>
      <c r="O2041" s="5"/>
      <c r="P2041" s="43"/>
      <c r="Q2041" s="5"/>
      <c r="R2041" s="5"/>
      <c r="S2041" s="43"/>
      <c r="T2041" s="43"/>
      <c r="U2041" s="20"/>
      <c r="V2041" s="20"/>
      <c r="X2041" s="43"/>
      <c r="Y2041" s="20"/>
      <c r="AC2041" s="20"/>
    </row>
    <row r="2042" customFormat="false" ht="15.75" hidden="false" customHeight="true" outlineLevel="0" collapsed="false">
      <c r="A2042" s="37"/>
      <c r="B2042" s="38"/>
      <c r="C2042" s="39"/>
      <c r="D2042" s="20"/>
      <c r="E2042" s="40"/>
      <c r="F2042" s="40"/>
      <c r="G2042" s="41"/>
      <c r="H2042" s="40"/>
      <c r="I2042" s="40"/>
      <c r="J2042" s="40"/>
      <c r="L2042" s="139"/>
      <c r="M2042" s="43"/>
      <c r="N2042" s="43"/>
      <c r="O2042" s="5"/>
      <c r="P2042" s="43"/>
      <c r="Q2042" s="5"/>
      <c r="R2042" s="5"/>
      <c r="S2042" s="43"/>
      <c r="T2042" s="43"/>
      <c r="U2042" s="20"/>
      <c r="V2042" s="20"/>
      <c r="X2042" s="43"/>
      <c r="Y2042" s="20"/>
      <c r="AC2042" s="20"/>
    </row>
    <row r="2043" customFormat="false" ht="15.75" hidden="false" customHeight="true" outlineLevel="0" collapsed="false">
      <c r="A2043" s="37"/>
      <c r="B2043" s="38"/>
      <c r="C2043" s="39"/>
      <c r="D2043" s="20"/>
      <c r="E2043" s="40"/>
      <c r="F2043" s="40"/>
      <c r="G2043" s="41"/>
      <c r="H2043" s="40"/>
      <c r="I2043" s="40"/>
      <c r="J2043" s="40"/>
      <c r="L2043" s="139"/>
      <c r="M2043" s="43"/>
      <c r="N2043" s="43"/>
      <c r="O2043" s="5"/>
      <c r="P2043" s="43"/>
      <c r="Q2043" s="5"/>
      <c r="R2043" s="5"/>
      <c r="S2043" s="43"/>
      <c r="T2043" s="43"/>
      <c r="U2043" s="20"/>
      <c r="V2043" s="20"/>
      <c r="X2043" s="43"/>
      <c r="Y2043" s="20"/>
      <c r="AC2043" s="20"/>
    </row>
    <row r="2044" customFormat="false" ht="15.75" hidden="false" customHeight="true" outlineLevel="0" collapsed="false">
      <c r="A2044" s="37"/>
      <c r="B2044" s="38"/>
      <c r="C2044" s="39"/>
      <c r="D2044" s="20"/>
      <c r="E2044" s="40"/>
      <c r="F2044" s="40"/>
      <c r="G2044" s="41"/>
      <c r="H2044" s="40"/>
      <c r="I2044" s="40"/>
      <c r="J2044" s="40"/>
      <c r="L2044" s="139"/>
      <c r="M2044" s="43"/>
      <c r="N2044" s="43"/>
      <c r="O2044" s="5"/>
      <c r="P2044" s="43"/>
      <c r="Q2044" s="5"/>
      <c r="R2044" s="5"/>
      <c r="S2044" s="43"/>
      <c r="T2044" s="43"/>
      <c r="U2044" s="20"/>
      <c r="V2044" s="20"/>
      <c r="X2044" s="43"/>
      <c r="Y2044" s="20"/>
      <c r="AC2044" s="20"/>
    </row>
    <row r="2045" customFormat="false" ht="15.75" hidden="false" customHeight="true" outlineLevel="0" collapsed="false">
      <c r="A2045" s="37"/>
      <c r="B2045" s="38"/>
      <c r="C2045" s="39"/>
      <c r="D2045" s="20"/>
      <c r="E2045" s="40"/>
      <c r="F2045" s="40"/>
      <c r="G2045" s="41"/>
      <c r="H2045" s="40"/>
      <c r="I2045" s="40"/>
      <c r="J2045" s="40"/>
      <c r="L2045" s="139"/>
      <c r="M2045" s="43"/>
      <c r="N2045" s="43"/>
      <c r="O2045" s="5"/>
      <c r="P2045" s="43"/>
      <c r="Q2045" s="5"/>
      <c r="R2045" s="5"/>
      <c r="S2045" s="43"/>
      <c r="T2045" s="43"/>
      <c r="U2045" s="20"/>
      <c r="V2045" s="20"/>
      <c r="X2045" s="43"/>
      <c r="Y2045" s="20"/>
      <c r="AC2045" s="20"/>
    </row>
    <row r="2046" customFormat="false" ht="15.75" hidden="false" customHeight="true" outlineLevel="0" collapsed="false">
      <c r="A2046" s="37"/>
      <c r="B2046" s="38"/>
      <c r="C2046" s="39"/>
      <c r="D2046" s="20"/>
      <c r="E2046" s="40"/>
      <c r="F2046" s="40"/>
      <c r="G2046" s="41"/>
      <c r="H2046" s="40"/>
      <c r="I2046" s="40"/>
      <c r="J2046" s="40"/>
      <c r="L2046" s="139"/>
      <c r="M2046" s="43"/>
      <c r="N2046" s="43"/>
      <c r="O2046" s="5"/>
      <c r="P2046" s="43"/>
      <c r="Q2046" s="5"/>
      <c r="R2046" s="5"/>
      <c r="S2046" s="43"/>
      <c r="T2046" s="43"/>
      <c r="U2046" s="20"/>
      <c r="V2046" s="20"/>
      <c r="X2046" s="43"/>
      <c r="Y2046" s="20"/>
      <c r="AC2046" s="20"/>
    </row>
    <row r="2047" customFormat="false" ht="15.75" hidden="false" customHeight="true" outlineLevel="0" collapsed="false">
      <c r="A2047" s="37"/>
      <c r="B2047" s="38"/>
      <c r="C2047" s="39"/>
      <c r="D2047" s="20"/>
      <c r="E2047" s="40"/>
      <c r="F2047" s="40"/>
      <c r="G2047" s="41"/>
      <c r="H2047" s="40"/>
      <c r="I2047" s="40"/>
      <c r="J2047" s="40"/>
      <c r="L2047" s="139"/>
      <c r="M2047" s="43"/>
      <c r="N2047" s="43"/>
      <c r="O2047" s="5"/>
      <c r="P2047" s="43"/>
      <c r="Q2047" s="5"/>
      <c r="R2047" s="5"/>
      <c r="S2047" s="43"/>
      <c r="T2047" s="43"/>
      <c r="U2047" s="20"/>
      <c r="V2047" s="20"/>
      <c r="X2047" s="43"/>
      <c r="Y2047" s="20"/>
      <c r="AC2047" s="20"/>
    </row>
    <row r="2048" customFormat="false" ht="15.75" hidden="false" customHeight="true" outlineLevel="0" collapsed="false">
      <c r="A2048" s="37"/>
      <c r="B2048" s="38"/>
      <c r="C2048" s="39"/>
      <c r="D2048" s="20"/>
      <c r="E2048" s="40"/>
      <c r="F2048" s="40"/>
      <c r="G2048" s="41"/>
      <c r="H2048" s="40"/>
      <c r="I2048" s="40"/>
      <c r="J2048" s="40"/>
      <c r="L2048" s="139"/>
      <c r="M2048" s="43"/>
      <c r="N2048" s="43"/>
      <c r="O2048" s="5"/>
      <c r="P2048" s="43"/>
      <c r="Q2048" s="5"/>
      <c r="R2048" s="5"/>
      <c r="S2048" s="43"/>
      <c r="T2048" s="43"/>
      <c r="U2048" s="20"/>
      <c r="V2048" s="20"/>
      <c r="X2048" s="43"/>
      <c r="Y2048" s="20"/>
      <c r="AC2048" s="20"/>
    </row>
    <row r="2049" customFormat="false" ht="15.75" hidden="false" customHeight="true" outlineLevel="0" collapsed="false">
      <c r="A2049" s="37"/>
      <c r="B2049" s="38"/>
      <c r="C2049" s="39"/>
      <c r="D2049" s="20"/>
      <c r="E2049" s="40"/>
      <c r="F2049" s="40"/>
      <c r="G2049" s="41"/>
      <c r="H2049" s="40"/>
      <c r="I2049" s="40"/>
      <c r="J2049" s="40"/>
      <c r="L2049" s="139"/>
      <c r="M2049" s="43"/>
      <c r="N2049" s="43"/>
      <c r="O2049" s="5"/>
      <c r="P2049" s="43"/>
      <c r="Q2049" s="5"/>
      <c r="R2049" s="5"/>
      <c r="S2049" s="43"/>
      <c r="T2049" s="43"/>
      <c r="U2049" s="20"/>
      <c r="V2049" s="20"/>
      <c r="X2049" s="43"/>
      <c r="Y2049" s="20"/>
      <c r="AC2049" s="20"/>
    </row>
    <row r="2050" customFormat="false" ht="15.75" hidden="false" customHeight="true" outlineLevel="0" collapsed="false">
      <c r="A2050" s="37"/>
      <c r="B2050" s="38"/>
      <c r="C2050" s="39"/>
      <c r="D2050" s="20"/>
      <c r="E2050" s="40"/>
      <c r="F2050" s="40"/>
      <c r="G2050" s="41"/>
      <c r="H2050" s="40"/>
      <c r="I2050" s="40"/>
      <c r="J2050" s="40"/>
      <c r="L2050" s="139"/>
      <c r="M2050" s="43"/>
      <c r="N2050" s="43"/>
      <c r="O2050" s="5"/>
      <c r="P2050" s="43"/>
      <c r="Q2050" s="5"/>
      <c r="R2050" s="5"/>
      <c r="S2050" s="43"/>
      <c r="T2050" s="43"/>
      <c r="U2050" s="20"/>
      <c r="V2050" s="20"/>
      <c r="X2050" s="43"/>
      <c r="Y2050" s="20"/>
      <c r="AC2050" s="20"/>
    </row>
    <row r="2051" customFormat="false" ht="15.75" hidden="false" customHeight="true" outlineLevel="0" collapsed="false">
      <c r="A2051" s="37"/>
      <c r="B2051" s="38"/>
      <c r="C2051" s="39"/>
      <c r="D2051" s="20"/>
      <c r="E2051" s="40"/>
      <c r="F2051" s="40"/>
      <c r="G2051" s="41"/>
      <c r="H2051" s="40"/>
      <c r="I2051" s="40"/>
      <c r="J2051" s="40"/>
      <c r="L2051" s="139"/>
      <c r="M2051" s="43"/>
      <c r="N2051" s="43"/>
      <c r="O2051" s="5"/>
      <c r="P2051" s="43"/>
      <c r="Q2051" s="5"/>
      <c r="R2051" s="5"/>
      <c r="S2051" s="43"/>
      <c r="T2051" s="43"/>
      <c r="U2051" s="20"/>
      <c r="V2051" s="20"/>
      <c r="X2051" s="43"/>
      <c r="Y2051" s="20"/>
      <c r="AC2051" s="20"/>
    </row>
    <row r="2052" customFormat="false" ht="15.75" hidden="false" customHeight="true" outlineLevel="0" collapsed="false">
      <c r="A2052" s="37"/>
      <c r="B2052" s="38"/>
      <c r="C2052" s="39"/>
      <c r="D2052" s="20"/>
      <c r="E2052" s="40"/>
      <c r="F2052" s="40"/>
      <c r="G2052" s="41"/>
      <c r="H2052" s="40"/>
      <c r="I2052" s="40"/>
      <c r="J2052" s="40"/>
      <c r="L2052" s="139"/>
      <c r="M2052" s="43"/>
      <c r="N2052" s="43"/>
      <c r="O2052" s="5"/>
      <c r="P2052" s="43"/>
      <c r="Q2052" s="5"/>
      <c r="R2052" s="5"/>
      <c r="S2052" s="43"/>
      <c r="T2052" s="43"/>
      <c r="U2052" s="20"/>
      <c r="V2052" s="20"/>
      <c r="X2052" s="43"/>
      <c r="Y2052" s="20"/>
      <c r="AC2052" s="20"/>
    </row>
    <row r="2053" customFormat="false" ht="15.75" hidden="false" customHeight="true" outlineLevel="0" collapsed="false">
      <c r="A2053" s="37"/>
      <c r="B2053" s="38"/>
      <c r="C2053" s="39"/>
      <c r="D2053" s="20"/>
      <c r="E2053" s="40"/>
      <c r="F2053" s="40"/>
      <c r="G2053" s="41"/>
      <c r="H2053" s="40"/>
      <c r="I2053" s="40"/>
      <c r="J2053" s="40"/>
      <c r="L2053" s="139"/>
      <c r="M2053" s="43"/>
      <c r="N2053" s="43"/>
      <c r="O2053" s="5"/>
      <c r="P2053" s="43"/>
      <c r="Q2053" s="5"/>
      <c r="R2053" s="5"/>
      <c r="S2053" s="43"/>
      <c r="T2053" s="43"/>
      <c r="U2053" s="20"/>
      <c r="V2053" s="20"/>
      <c r="X2053" s="43"/>
      <c r="Y2053" s="20"/>
      <c r="AC2053" s="20"/>
    </row>
    <row r="2054" customFormat="false" ht="15.75" hidden="false" customHeight="true" outlineLevel="0" collapsed="false">
      <c r="A2054" s="37"/>
      <c r="B2054" s="38"/>
      <c r="C2054" s="39"/>
      <c r="D2054" s="20"/>
      <c r="E2054" s="40"/>
      <c r="F2054" s="40"/>
      <c r="G2054" s="41"/>
      <c r="H2054" s="40"/>
      <c r="I2054" s="40"/>
      <c r="J2054" s="40"/>
      <c r="L2054" s="139"/>
      <c r="M2054" s="43"/>
      <c r="N2054" s="43"/>
      <c r="O2054" s="5"/>
      <c r="P2054" s="43"/>
      <c r="Q2054" s="5"/>
      <c r="R2054" s="5"/>
      <c r="S2054" s="43"/>
      <c r="T2054" s="43"/>
      <c r="U2054" s="20"/>
      <c r="V2054" s="20"/>
      <c r="X2054" s="43"/>
      <c r="Y2054" s="20"/>
      <c r="AC2054" s="20"/>
    </row>
    <row r="2055" customFormat="false" ht="15.75" hidden="false" customHeight="true" outlineLevel="0" collapsed="false">
      <c r="A2055" s="37"/>
      <c r="B2055" s="38"/>
      <c r="C2055" s="39"/>
      <c r="D2055" s="20"/>
      <c r="E2055" s="40"/>
      <c r="F2055" s="40"/>
      <c r="G2055" s="41"/>
      <c r="H2055" s="40"/>
      <c r="I2055" s="40"/>
      <c r="J2055" s="40"/>
      <c r="L2055" s="139"/>
      <c r="M2055" s="43"/>
      <c r="N2055" s="43"/>
      <c r="O2055" s="5"/>
      <c r="P2055" s="43"/>
      <c r="Q2055" s="5"/>
      <c r="R2055" s="5"/>
      <c r="S2055" s="43"/>
      <c r="T2055" s="43"/>
      <c r="U2055" s="20"/>
      <c r="V2055" s="20"/>
      <c r="X2055" s="43"/>
      <c r="Y2055" s="20"/>
      <c r="AC2055" s="20"/>
    </row>
    <row r="2056" customFormat="false" ht="15.75" hidden="false" customHeight="true" outlineLevel="0" collapsed="false">
      <c r="A2056" s="37"/>
      <c r="B2056" s="38"/>
      <c r="C2056" s="39"/>
      <c r="D2056" s="20"/>
      <c r="E2056" s="40"/>
      <c r="F2056" s="40"/>
      <c r="G2056" s="41"/>
      <c r="H2056" s="40"/>
      <c r="I2056" s="40"/>
      <c r="J2056" s="40"/>
      <c r="L2056" s="139"/>
      <c r="M2056" s="43"/>
      <c r="N2056" s="43"/>
      <c r="O2056" s="5"/>
      <c r="P2056" s="43"/>
      <c r="Q2056" s="5"/>
      <c r="R2056" s="5"/>
      <c r="S2056" s="43"/>
      <c r="T2056" s="43"/>
      <c r="U2056" s="20"/>
      <c r="V2056" s="20"/>
      <c r="X2056" s="43"/>
      <c r="Y2056" s="20"/>
      <c r="AC2056" s="20"/>
    </row>
    <row r="2057" customFormat="false" ht="15.75" hidden="false" customHeight="true" outlineLevel="0" collapsed="false">
      <c r="A2057" s="37"/>
      <c r="B2057" s="38"/>
      <c r="C2057" s="39"/>
      <c r="D2057" s="20"/>
      <c r="E2057" s="40"/>
      <c r="F2057" s="40"/>
      <c r="G2057" s="41"/>
      <c r="H2057" s="40"/>
      <c r="I2057" s="40"/>
      <c r="J2057" s="40"/>
      <c r="L2057" s="139"/>
      <c r="M2057" s="43"/>
      <c r="N2057" s="43"/>
      <c r="O2057" s="5"/>
      <c r="P2057" s="43"/>
      <c r="Q2057" s="5"/>
      <c r="R2057" s="5"/>
      <c r="S2057" s="43"/>
      <c r="T2057" s="43"/>
      <c r="U2057" s="20"/>
      <c r="V2057" s="20"/>
      <c r="X2057" s="43"/>
      <c r="Y2057" s="20"/>
      <c r="AC2057" s="20"/>
    </row>
    <row r="2058" customFormat="false" ht="15.75" hidden="false" customHeight="true" outlineLevel="0" collapsed="false">
      <c r="A2058" s="37"/>
      <c r="B2058" s="38"/>
      <c r="C2058" s="39"/>
      <c r="D2058" s="20"/>
      <c r="E2058" s="40"/>
      <c r="F2058" s="40"/>
      <c r="G2058" s="41"/>
      <c r="H2058" s="40"/>
      <c r="I2058" s="40"/>
      <c r="J2058" s="40"/>
      <c r="L2058" s="139"/>
      <c r="M2058" s="43"/>
      <c r="N2058" s="43"/>
      <c r="O2058" s="5"/>
      <c r="P2058" s="43"/>
      <c r="Q2058" s="5"/>
      <c r="R2058" s="5"/>
      <c r="S2058" s="43"/>
      <c r="T2058" s="43"/>
      <c r="U2058" s="20"/>
      <c r="V2058" s="20"/>
      <c r="X2058" s="43"/>
      <c r="Y2058" s="20"/>
      <c r="AC2058" s="20"/>
    </row>
    <row r="2059" customFormat="false" ht="15.75" hidden="false" customHeight="true" outlineLevel="0" collapsed="false">
      <c r="A2059" s="37"/>
      <c r="B2059" s="38"/>
      <c r="C2059" s="39"/>
      <c r="D2059" s="20"/>
      <c r="E2059" s="40"/>
      <c r="F2059" s="40"/>
      <c r="G2059" s="41"/>
      <c r="H2059" s="40"/>
      <c r="I2059" s="40"/>
      <c r="J2059" s="40"/>
      <c r="L2059" s="139"/>
      <c r="M2059" s="43"/>
      <c r="N2059" s="43"/>
      <c r="O2059" s="5"/>
      <c r="P2059" s="43"/>
      <c r="Q2059" s="5"/>
      <c r="R2059" s="5"/>
      <c r="S2059" s="43"/>
      <c r="T2059" s="43"/>
      <c r="U2059" s="20"/>
      <c r="V2059" s="20"/>
      <c r="X2059" s="43"/>
      <c r="Y2059" s="20"/>
      <c r="AC2059" s="20"/>
    </row>
    <row r="2060" customFormat="false" ht="15.75" hidden="false" customHeight="true" outlineLevel="0" collapsed="false">
      <c r="A2060" s="37"/>
      <c r="B2060" s="38"/>
      <c r="C2060" s="39"/>
      <c r="D2060" s="20"/>
      <c r="E2060" s="40"/>
      <c r="F2060" s="40"/>
      <c r="G2060" s="41"/>
      <c r="H2060" s="40"/>
      <c r="I2060" s="40"/>
      <c r="J2060" s="40"/>
      <c r="L2060" s="139"/>
      <c r="M2060" s="43"/>
      <c r="N2060" s="43"/>
      <c r="O2060" s="5"/>
      <c r="P2060" s="43"/>
      <c r="Q2060" s="5"/>
      <c r="R2060" s="5"/>
      <c r="S2060" s="43"/>
      <c r="T2060" s="43"/>
      <c r="U2060" s="20"/>
      <c r="V2060" s="20"/>
      <c r="X2060" s="43"/>
      <c r="Y2060" s="20"/>
      <c r="AC2060" s="20"/>
    </row>
    <row r="2061" customFormat="false" ht="15.75" hidden="false" customHeight="true" outlineLevel="0" collapsed="false">
      <c r="A2061" s="37"/>
      <c r="B2061" s="38"/>
      <c r="C2061" s="39"/>
      <c r="D2061" s="20"/>
      <c r="E2061" s="40"/>
      <c r="F2061" s="40"/>
      <c r="G2061" s="41"/>
      <c r="H2061" s="40"/>
      <c r="I2061" s="40"/>
      <c r="J2061" s="40"/>
      <c r="L2061" s="139"/>
      <c r="M2061" s="43"/>
      <c r="N2061" s="43"/>
      <c r="O2061" s="5"/>
      <c r="P2061" s="43"/>
      <c r="Q2061" s="5"/>
      <c r="R2061" s="5"/>
      <c r="S2061" s="43"/>
      <c r="T2061" s="43"/>
      <c r="U2061" s="20"/>
      <c r="V2061" s="20"/>
      <c r="X2061" s="43"/>
      <c r="Y2061" s="20"/>
      <c r="AC2061" s="20"/>
    </row>
    <row r="2062" customFormat="false" ht="15.75" hidden="false" customHeight="true" outlineLevel="0" collapsed="false">
      <c r="A2062" s="37"/>
      <c r="B2062" s="38"/>
      <c r="C2062" s="39"/>
      <c r="D2062" s="20"/>
      <c r="E2062" s="40"/>
      <c r="F2062" s="40"/>
      <c r="G2062" s="41"/>
      <c r="H2062" s="40"/>
      <c r="I2062" s="40"/>
      <c r="J2062" s="40"/>
      <c r="L2062" s="139"/>
      <c r="M2062" s="43"/>
      <c r="N2062" s="43"/>
      <c r="O2062" s="5"/>
      <c r="P2062" s="43"/>
      <c r="Q2062" s="5"/>
      <c r="R2062" s="5"/>
      <c r="S2062" s="43"/>
      <c r="T2062" s="43"/>
      <c r="U2062" s="20"/>
      <c r="V2062" s="20"/>
      <c r="X2062" s="43"/>
      <c r="Y2062" s="20"/>
      <c r="AC2062" s="20"/>
    </row>
    <row r="2063" customFormat="false" ht="15.75" hidden="false" customHeight="true" outlineLevel="0" collapsed="false">
      <c r="A2063" s="37"/>
      <c r="B2063" s="38"/>
      <c r="C2063" s="39"/>
      <c r="D2063" s="20"/>
      <c r="E2063" s="40"/>
      <c r="F2063" s="40"/>
      <c r="G2063" s="41"/>
      <c r="H2063" s="40"/>
      <c r="I2063" s="40"/>
      <c r="J2063" s="40"/>
      <c r="L2063" s="139"/>
      <c r="M2063" s="43"/>
      <c r="N2063" s="43"/>
      <c r="O2063" s="5"/>
      <c r="P2063" s="43"/>
      <c r="Q2063" s="5"/>
      <c r="R2063" s="5"/>
      <c r="S2063" s="43"/>
      <c r="T2063" s="43"/>
      <c r="U2063" s="20"/>
      <c r="V2063" s="20"/>
      <c r="X2063" s="43"/>
      <c r="Y2063" s="20"/>
      <c r="AC2063" s="20"/>
    </row>
    <row r="2064" customFormat="false" ht="15.75" hidden="false" customHeight="true" outlineLevel="0" collapsed="false">
      <c r="A2064" s="37"/>
      <c r="B2064" s="38"/>
      <c r="C2064" s="39"/>
      <c r="D2064" s="20"/>
      <c r="E2064" s="40"/>
      <c r="F2064" s="40"/>
      <c r="G2064" s="41"/>
      <c r="H2064" s="40"/>
      <c r="I2064" s="40"/>
      <c r="J2064" s="40"/>
      <c r="L2064" s="139"/>
      <c r="M2064" s="43"/>
      <c r="N2064" s="43"/>
      <c r="O2064" s="5"/>
      <c r="P2064" s="43"/>
      <c r="Q2064" s="5"/>
      <c r="R2064" s="5"/>
      <c r="S2064" s="43"/>
      <c r="T2064" s="43"/>
      <c r="U2064" s="20"/>
      <c r="V2064" s="20"/>
      <c r="X2064" s="43"/>
      <c r="Y2064" s="20"/>
      <c r="AC2064" s="20"/>
    </row>
    <row r="2065" customFormat="false" ht="15.75" hidden="false" customHeight="true" outlineLevel="0" collapsed="false">
      <c r="A2065" s="37"/>
      <c r="B2065" s="38"/>
      <c r="C2065" s="39"/>
      <c r="D2065" s="20"/>
      <c r="E2065" s="40"/>
      <c r="F2065" s="40"/>
      <c r="G2065" s="41"/>
      <c r="H2065" s="40"/>
      <c r="I2065" s="40"/>
      <c r="J2065" s="40"/>
      <c r="L2065" s="139"/>
      <c r="M2065" s="43"/>
      <c r="N2065" s="43"/>
      <c r="O2065" s="5"/>
      <c r="P2065" s="43"/>
      <c r="Q2065" s="5"/>
      <c r="R2065" s="5"/>
      <c r="S2065" s="43"/>
      <c r="T2065" s="43"/>
      <c r="U2065" s="20"/>
      <c r="V2065" s="20"/>
      <c r="X2065" s="43"/>
      <c r="Y2065" s="20"/>
      <c r="AC2065" s="20"/>
    </row>
    <row r="2066" customFormat="false" ht="15.75" hidden="false" customHeight="true" outlineLevel="0" collapsed="false">
      <c r="A2066" s="37"/>
      <c r="B2066" s="38"/>
      <c r="C2066" s="39"/>
      <c r="D2066" s="20"/>
      <c r="E2066" s="40"/>
      <c r="F2066" s="40"/>
      <c r="G2066" s="41"/>
      <c r="H2066" s="40"/>
      <c r="I2066" s="40"/>
      <c r="J2066" s="40"/>
      <c r="L2066" s="139"/>
      <c r="M2066" s="43"/>
      <c r="N2066" s="43"/>
      <c r="O2066" s="5"/>
      <c r="P2066" s="43"/>
      <c r="Q2066" s="5"/>
      <c r="R2066" s="5"/>
      <c r="S2066" s="43"/>
      <c r="T2066" s="43"/>
      <c r="U2066" s="20"/>
      <c r="V2066" s="20"/>
      <c r="X2066" s="43"/>
      <c r="Y2066" s="20"/>
      <c r="AC2066" s="20"/>
    </row>
    <row r="2067" customFormat="false" ht="15.75" hidden="false" customHeight="true" outlineLevel="0" collapsed="false">
      <c r="A2067" s="37"/>
      <c r="B2067" s="38"/>
      <c r="C2067" s="39"/>
      <c r="D2067" s="20"/>
      <c r="E2067" s="40"/>
      <c r="F2067" s="40"/>
      <c r="G2067" s="41"/>
      <c r="H2067" s="40"/>
      <c r="I2067" s="40"/>
      <c r="J2067" s="40"/>
      <c r="L2067" s="139"/>
      <c r="M2067" s="43"/>
      <c r="N2067" s="43"/>
      <c r="O2067" s="5"/>
      <c r="P2067" s="43"/>
      <c r="Q2067" s="5"/>
      <c r="R2067" s="5"/>
      <c r="S2067" s="43"/>
      <c r="T2067" s="43"/>
      <c r="U2067" s="20"/>
      <c r="V2067" s="20"/>
      <c r="X2067" s="43"/>
      <c r="Y2067" s="20"/>
      <c r="AC2067" s="20"/>
    </row>
    <row r="2068" customFormat="false" ht="15.75" hidden="false" customHeight="true" outlineLevel="0" collapsed="false">
      <c r="A2068" s="37"/>
      <c r="B2068" s="38"/>
      <c r="C2068" s="39"/>
      <c r="D2068" s="20"/>
      <c r="E2068" s="40"/>
      <c r="F2068" s="40"/>
      <c r="G2068" s="41"/>
      <c r="H2068" s="40"/>
      <c r="I2068" s="40"/>
      <c r="J2068" s="40"/>
      <c r="L2068" s="139"/>
      <c r="M2068" s="43"/>
      <c r="N2068" s="43"/>
      <c r="O2068" s="5"/>
      <c r="P2068" s="43"/>
      <c r="Q2068" s="5"/>
      <c r="R2068" s="5"/>
      <c r="S2068" s="43"/>
      <c r="T2068" s="43"/>
      <c r="U2068" s="20"/>
      <c r="V2068" s="20"/>
      <c r="X2068" s="43"/>
      <c r="Y2068" s="20"/>
      <c r="AC2068" s="20"/>
    </row>
    <row r="2069" customFormat="false" ht="15.75" hidden="false" customHeight="true" outlineLevel="0" collapsed="false">
      <c r="A2069" s="37"/>
      <c r="B2069" s="38"/>
      <c r="C2069" s="39"/>
      <c r="D2069" s="20"/>
      <c r="E2069" s="40"/>
      <c r="F2069" s="40"/>
      <c r="G2069" s="41"/>
      <c r="H2069" s="40"/>
      <c r="I2069" s="40"/>
      <c r="J2069" s="40"/>
      <c r="L2069" s="139"/>
      <c r="M2069" s="43"/>
      <c r="N2069" s="43"/>
      <c r="O2069" s="5"/>
      <c r="P2069" s="43"/>
      <c r="Q2069" s="5"/>
      <c r="R2069" s="5"/>
      <c r="S2069" s="43"/>
      <c r="T2069" s="43"/>
      <c r="U2069" s="20"/>
      <c r="V2069" s="20"/>
      <c r="X2069" s="43"/>
      <c r="Y2069" s="20"/>
      <c r="AC2069" s="20"/>
    </row>
    <row r="2070" customFormat="false" ht="15.75" hidden="false" customHeight="true" outlineLevel="0" collapsed="false">
      <c r="A2070" s="37"/>
      <c r="B2070" s="38"/>
      <c r="C2070" s="39"/>
      <c r="D2070" s="20"/>
      <c r="E2070" s="40"/>
      <c r="F2070" s="40"/>
      <c r="G2070" s="41"/>
      <c r="H2070" s="40"/>
      <c r="I2070" s="40"/>
      <c r="J2070" s="40"/>
      <c r="L2070" s="139"/>
      <c r="M2070" s="43"/>
      <c r="N2070" s="43"/>
      <c r="O2070" s="5"/>
      <c r="P2070" s="43"/>
      <c r="Q2070" s="5"/>
      <c r="R2070" s="5"/>
      <c r="S2070" s="43"/>
      <c r="T2070" s="43"/>
      <c r="U2070" s="20"/>
      <c r="V2070" s="20"/>
      <c r="X2070" s="43"/>
      <c r="Y2070" s="20"/>
      <c r="AC2070" s="20"/>
    </row>
    <row r="2071" customFormat="false" ht="15.75" hidden="false" customHeight="true" outlineLevel="0" collapsed="false">
      <c r="A2071" s="37"/>
      <c r="B2071" s="38"/>
      <c r="C2071" s="39"/>
      <c r="D2071" s="20"/>
      <c r="E2071" s="40"/>
      <c r="F2071" s="40"/>
      <c r="G2071" s="41"/>
      <c r="H2071" s="40"/>
      <c r="I2071" s="40"/>
      <c r="J2071" s="40"/>
      <c r="L2071" s="139"/>
      <c r="M2071" s="43"/>
      <c r="N2071" s="43"/>
      <c r="O2071" s="5"/>
      <c r="P2071" s="43"/>
      <c r="Q2071" s="5"/>
      <c r="R2071" s="5"/>
      <c r="S2071" s="43"/>
      <c r="T2071" s="43"/>
      <c r="U2071" s="20"/>
      <c r="V2071" s="20"/>
      <c r="X2071" s="43"/>
      <c r="Y2071" s="20"/>
      <c r="AC2071" s="20"/>
    </row>
    <row r="2072" customFormat="false" ht="15.75" hidden="false" customHeight="true" outlineLevel="0" collapsed="false">
      <c r="A2072" s="37"/>
      <c r="B2072" s="38"/>
      <c r="C2072" s="39"/>
      <c r="D2072" s="20"/>
      <c r="E2072" s="40"/>
      <c r="F2072" s="40"/>
      <c r="G2072" s="41"/>
      <c r="H2072" s="40"/>
      <c r="I2072" s="40"/>
      <c r="J2072" s="40"/>
      <c r="L2072" s="139"/>
      <c r="M2072" s="43"/>
      <c r="N2072" s="43"/>
      <c r="O2072" s="5"/>
      <c r="P2072" s="43"/>
      <c r="Q2072" s="5"/>
      <c r="R2072" s="5"/>
      <c r="S2072" s="43"/>
      <c r="T2072" s="43"/>
      <c r="U2072" s="20"/>
      <c r="V2072" s="20"/>
      <c r="X2072" s="43"/>
      <c r="Y2072" s="20"/>
      <c r="AC2072" s="20"/>
    </row>
    <row r="2073" customFormat="false" ht="15.75" hidden="false" customHeight="true" outlineLevel="0" collapsed="false">
      <c r="A2073" s="37"/>
      <c r="B2073" s="38"/>
      <c r="C2073" s="39"/>
      <c r="D2073" s="20"/>
      <c r="E2073" s="40"/>
      <c r="F2073" s="40"/>
      <c r="G2073" s="41"/>
      <c r="H2073" s="40"/>
      <c r="I2073" s="40"/>
      <c r="J2073" s="40"/>
      <c r="L2073" s="139"/>
      <c r="M2073" s="43"/>
      <c r="N2073" s="43"/>
      <c r="O2073" s="5"/>
      <c r="P2073" s="43"/>
      <c r="Q2073" s="5"/>
      <c r="R2073" s="5"/>
      <c r="S2073" s="43"/>
      <c r="T2073" s="43"/>
      <c r="U2073" s="20"/>
      <c r="V2073" s="20"/>
      <c r="X2073" s="43"/>
      <c r="Y2073" s="20"/>
      <c r="AC2073" s="20"/>
    </row>
    <row r="2074" customFormat="false" ht="15.75" hidden="false" customHeight="true" outlineLevel="0" collapsed="false">
      <c r="A2074" s="37"/>
      <c r="B2074" s="38"/>
      <c r="C2074" s="39"/>
      <c r="D2074" s="20"/>
      <c r="E2074" s="40"/>
      <c r="F2074" s="40"/>
      <c r="G2074" s="41"/>
      <c r="H2074" s="40"/>
      <c r="I2074" s="40"/>
      <c r="J2074" s="40"/>
      <c r="L2074" s="139"/>
      <c r="M2074" s="43"/>
      <c r="N2074" s="43"/>
      <c r="O2074" s="5"/>
      <c r="P2074" s="43"/>
      <c r="Q2074" s="5"/>
      <c r="R2074" s="5"/>
      <c r="S2074" s="43"/>
      <c r="T2074" s="43"/>
      <c r="U2074" s="20"/>
      <c r="V2074" s="20"/>
      <c r="X2074" s="43"/>
      <c r="Y2074" s="20"/>
      <c r="AC2074" s="20"/>
    </row>
    <row r="2075" customFormat="false" ht="15.75" hidden="false" customHeight="true" outlineLevel="0" collapsed="false">
      <c r="A2075" s="37"/>
      <c r="B2075" s="38"/>
      <c r="C2075" s="39"/>
      <c r="D2075" s="20"/>
      <c r="E2075" s="40"/>
      <c r="F2075" s="40"/>
      <c r="G2075" s="41"/>
      <c r="H2075" s="40"/>
      <c r="I2075" s="40"/>
      <c r="J2075" s="40"/>
      <c r="L2075" s="139"/>
      <c r="M2075" s="43"/>
      <c r="N2075" s="43"/>
      <c r="O2075" s="5"/>
      <c r="P2075" s="43"/>
      <c r="Q2075" s="5"/>
      <c r="R2075" s="5"/>
      <c r="S2075" s="43"/>
      <c r="T2075" s="43"/>
      <c r="U2075" s="20"/>
      <c r="V2075" s="20"/>
      <c r="X2075" s="43"/>
      <c r="Y2075" s="20"/>
      <c r="AC2075" s="20"/>
    </row>
    <row r="2076" customFormat="false" ht="15.75" hidden="false" customHeight="true" outlineLevel="0" collapsed="false">
      <c r="A2076" s="37"/>
      <c r="B2076" s="38"/>
      <c r="C2076" s="39"/>
      <c r="D2076" s="20"/>
      <c r="E2076" s="40"/>
      <c r="F2076" s="40"/>
      <c r="G2076" s="41"/>
      <c r="H2076" s="40"/>
      <c r="I2076" s="40"/>
      <c r="J2076" s="40"/>
      <c r="L2076" s="139"/>
      <c r="M2076" s="43"/>
      <c r="N2076" s="43"/>
      <c r="O2076" s="5"/>
      <c r="P2076" s="43"/>
      <c r="Q2076" s="5"/>
      <c r="R2076" s="5"/>
      <c r="S2076" s="43"/>
      <c r="T2076" s="43"/>
      <c r="U2076" s="20"/>
      <c r="V2076" s="20"/>
      <c r="X2076" s="43"/>
      <c r="Y2076" s="20"/>
      <c r="AC2076" s="20"/>
    </row>
    <row r="2077" customFormat="false" ht="15.75" hidden="false" customHeight="true" outlineLevel="0" collapsed="false">
      <c r="A2077" s="37"/>
      <c r="B2077" s="38"/>
      <c r="C2077" s="39"/>
      <c r="D2077" s="20"/>
      <c r="E2077" s="40"/>
      <c r="F2077" s="40"/>
      <c r="G2077" s="41"/>
      <c r="H2077" s="40"/>
      <c r="I2077" s="40"/>
      <c r="J2077" s="40"/>
      <c r="L2077" s="139"/>
      <c r="M2077" s="43"/>
      <c r="N2077" s="43"/>
      <c r="O2077" s="5"/>
      <c r="P2077" s="43"/>
      <c r="Q2077" s="5"/>
      <c r="R2077" s="5"/>
      <c r="S2077" s="43"/>
      <c r="T2077" s="43"/>
      <c r="U2077" s="20"/>
      <c r="V2077" s="20"/>
      <c r="X2077" s="43"/>
      <c r="Y2077" s="20"/>
      <c r="AC2077" s="20"/>
    </row>
    <row r="2078" customFormat="false" ht="15.75" hidden="false" customHeight="true" outlineLevel="0" collapsed="false">
      <c r="A2078" s="37"/>
      <c r="B2078" s="38"/>
      <c r="C2078" s="39"/>
      <c r="D2078" s="20"/>
      <c r="E2078" s="40"/>
      <c r="F2078" s="40"/>
      <c r="G2078" s="41"/>
      <c r="H2078" s="40"/>
      <c r="I2078" s="40"/>
      <c r="J2078" s="40"/>
      <c r="L2078" s="139"/>
      <c r="M2078" s="43"/>
      <c r="N2078" s="43"/>
      <c r="O2078" s="5"/>
      <c r="P2078" s="43"/>
      <c r="Q2078" s="5"/>
      <c r="R2078" s="5"/>
      <c r="S2078" s="43"/>
      <c r="T2078" s="43"/>
      <c r="U2078" s="20"/>
      <c r="V2078" s="20"/>
      <c r="X2078" s="43"/>
      <c r="Y2078" s="20"/>
      <c r="AC2078" s="20"/>
    </row>
    <row r="2079" customFormat="false" ht="15.75" hidden="false" customHeight="true" outlineLevel="0" collapsed="false">
      <c r="A2079" s="37"/>
      <c r="B2079" s="38"/>
      <c r="C2079" s="39"/>
      <c r="D2079" s="20"/>
      <c r="E2079" s="40"/>
      <c r="F2079" s="40"/>
      <c r="G2079" s="41"/>
      <c r="H2079" s="40"/>
      <c r="I2079" s="40"/>
      <c r="J2079" s="40"/>
      <c r="L2079" s="139"/>
      <c r="M2079" s="43"/>
      <c r="N2079" s="43"/>
      <c r="O2079" s="5"/>
      <c r="P2079" s="43"/>
      <c r="Q2079" s="5"/>
      <c r="R2079" s="5"/>
      <c r="S2079" s="43"/>
      <c r="T2079" s="43"/>
      <c r="U2079" s="20"/>
      <c r="V2079" s="20"/>
      <c r="X2079" s="43"/>
      <c r="Y2079" s="20"/>
      <c r="AC2079" s="20"/>
    </row>
    <row r="2080" customFormat="false" ht="15.75" hidden="false" customHeight="true" outlineLevel="0" collapsed="false">
      <c r="A2080" s="37"/>
      <c r="B2080" s="38"/>
      <c r="C2080" s="39"/>
      <c r="D2080" s="20"/>
      <c r="E2080" s="40"/>
      <c r="F2080" s="40"/>
      <c r="G2080" s="41"/>
      <c r="H2080" s="40"/>
      <c r="I2080" s="40"/>
      <c r="J2080" s="40"/>
      <c r="L2080" s="139"/>
      <c r="M2080" s="43"/>
      <c r="N2080" s="43"/>
      <c r="O2080" s="5"/>
      <c r="P2080" s="43"/>
      <c r="Q2080" s="5"/>
      <c r="R2080" s="5"/>
      <c r="S2080" s="43"/>
      <c r="T2080" s="43"/>
      <c r="U2080" s="20"/>
      <c r="V2080" s="20"/>
      <c r="X2080" s="43"/>
      <c r="Y2080" s="20"/>
      <c r="AC2080" s="20"/>
    </row>
    <row r="2081" customFormat="false" ht="15.75" hidden="false" customHeight="true" outlineLevel="0" collapsed="false">
      <c r="A2081" s="37"/>
      <c r="B2081" s="38"/>
      <c r="C2081" s="39"/>
      <c r="D2081" s="20"/>
      <c r="E2081" s="40"/>
      <c r="F2081" s="40"/>
      <c r="G2081" s="41"/>
      <c r="H2081" s="40"/>
      <c r="I2081" s="40"/>
      <c r="J2081" s="40"/>
      <c r="L2081" s="139"/>
      <c r="M2081" s="43"/>
      <c r="N2081" s="43"/>
      <c r="O2081" s="5"/>
      <c r="P2081" s="43"/>
      <c r="Q2081" s="5"/>
      <c r="R2081" s="5"/>
      <c r="S2081" s="43"/>
      <c r="T2081" s="43"/>
      <c r="U2081" s="20"/>
      <c r="V2081" s="20"/>
      <c r="X2081" s="43"/>
      <c r="Y2081" s="20"/>
      <c r="AC2081" s="20"/>
    </row>
    <row r="2082" customFormat="false" ht="15.75" hidden="false" customHeight="true" outlineLevel="0" collapsed="false">
      <c r="A2082" s="37"/>
      <c r="B2082" s="38"/>
      <c r="C2082" s="39"/>
      <c r="D2082" s="20"/>
      <c r="E2082" s="40"/>
      <c r="F2082" s="40"/>
      <c r="G2082" s="41"/>
      <c r="H2082" s="40"/>
      <c r="I2082" s="40"/>
      <c r="J2082" s="40"/>
      <c r="L2082" s="139"/>
      <c r="M2082" s="43"/>
      <c r="N2082" s="43"/>
      <c r="O2082" s="5"/>
      <c r="P2082" s="43"/>
      <c r="Q2082" s="5"/>
      <c r="R2082" s="5"/>
      <c r="S2082" s="43"/>
      <c r="T2082" s="43"/>
      <c r="U2082" s="20"/>
      <c r="V2082" s="20"/>
      <c r="X2082" s="43"/>
      <c r="Y2082" s="20"/>
      <c r="AC2082" s="20"/>
    </row>
    <row r="2083" customFormat="false" ht="15.75" hidden="false" customHeight="true" outlineLevel="0" collapsed="false">
      <c r="A2083" s="37"/>
      <c r="B2083" s="38"/>
      <c r="C2083" s="39"/>
      <c r="D2083" s="20"/>
      <c r="E2083" s="40"/>
      <c r="F2083" s="40"/>
      <c r="G2083" s="41"/>
      <c r="H2083" s="40"/>
      <c r="I2083" s="40"/>
      <c r="J2083" s="40"/>
      <c r="L2083" s="139"/>
      <c r="M2083" s="43"/>
      <c r="N2083" s="43"/>
      <c r="O2083" s="5"/>
      <c r="P2083" s="43"/>
      <c r="Q2083" s="5"/>
      <c r="R2083" s="5"/>
      <c r="S2083" s="43"/>
      <c r="T2083" s="43"/>
      <c r="U2083" s="20"/>
      <c r="V2083" s="20"/>
      <c r="X2083" s="43"/>
      <c r="Y2083" s="20"/>
      <c r="AC2083" s="20"/>
    </row>
    <row r="2084" customFormat="false" ht="15.75" hidden="false" customHeight="true" outlineLevel="0" collapsed="false">
      <c r="A2084" s="37"/>
      <c r="B2084" s="38"/>
      <c r="C2084" s="39"/>
      <c r="D2084" s="20"/>
      <c r="E2084" s="40"/>
      <c r="F2084" s="40"/>
      <c r="G2084" s="41"/>
      <c r="H2084" s="40"/>
      <c r="I2084" s="40"/>
      <c r="J2084" s="40"/>
      <c r="L2084" s="139"/>
      <c r="M2084" s="43"/>
      <c r="N2084" s="43"/>
      <c r="O2084" s="5"/>
      <c r="P2084" s="43"/>
      <c r="Q2084" s="5"/>
      <c r="R2084" s="5"/>
      <c r="S2084" s="43"/>
      <c r="T2084" s="43"/>
      <c r="U2084" s="20"/>
      <c r="V2084" s="20"/>
      <c r="X2084" s="43"/>
      <c r="Y2084" s="20"/>
      <c r="AC2084" s="20"/>
    </row>
    <row r="2085" customFormat="false" ht="15.75" hidden="false" customHeight="true" outlineLevel="0" collapsed="false">
      <c r="A2085" s="37"/>
      <c r="B2085" s="38"/>
      <c r="C2085" s="39"/>
      <c r="D2085" s="20"/>
      <c r="E2085" s="40"/>
      <c r="F2085" s="40"/>
      <c r="G2085" s="41"/>
      <c r="H2085" s="40"/>
      <c r="I2085" s="40"/>
      <c r="J2085" s="40"/>
      <c r="L2085" s="139"/>
      <c r="M2085" s="43"/>
      <c r="N2085" s="43"/>
      <c r="O2085" s="5"/>
      <c r="P2085" s="43"/>
      <c r="Q2085" s="5"/>
      <c r="R2085" s="5"/>
      <c r="S2085" s="43"/>
      <c r="T2085" s="43"/>
      <c r="U2085" s="20"/>
      <c r="V2085" s="20"/>
      <c r="X2085" s="43"/>
      <c r="Y2085" s="20"/>
      <c r="AC2085" s="20"/>
    </row>
    <row r="2086" customFormat="false" ht="15.75" hidden="false" customHeight="true" outlineLevel="0" collapsed="false">
      <c r="A2086" s="37"/>
      <c r="B2086" s="38"/>
      <c r="C2086" s="39"/>
      <c r="D2086" s="20"/>
      <c r="E2086" s="40"/>
      <c r="F2086" s="40"/>
      <c r="G2086" s="41"/>
      <c r="H2086" s="40"/>
      <c r="I2086" s="40"/>
      <c r="J2086" s="40"/>
      <c r="L2086" s="139"/>
      <c r="M2086" s="43"/>
      <c r="N2086" s="43"/>
      <c r="O2086" s="5"/>
      <c r="P2086" s="43"/>
      <c r="Q2086" s="5"/>
      <c r="R2086" s="5"/>
      <c r="S2086" s="43"/>
      <c r="T2086" s="43"/>
      <c r="U2086" s="20"/>
      <c r="V2086" s="20"/>
      <c r="X2086" s="43"/>
      <c r="Y2086" s="20"/>
      <c r="AC2086" s="20"/>
    </row>
    <row r="2087" customFormat="false" ht="15.75" hidden="false" customHeight="true" outlineLevel="0" collapsed="false">
      <c r="A2087" s="37"/>
      <c r="B2087" s="38"/>
      <c r="C2087" s="39"/>
      <c r="D2087" s="20"/>
      <c r="E2087" s="40"/>
      <c r="F2087" s="40"/>
      <c r="G2087" s="41"/>
      <c r="H2087" s="40"/>
      <c r="I2087" s="40"/>
      <c r="J2087" s="40"/>
      <c r="L2087" s="139"/>
      <c r="M2087" s="43"/>
      <c r="N2087" s="43"/>
      <c r="O2087" s="5"/>
      <c r="P2087" s="43"/>
      <c r="Q2087" s="5"/>
      <c r="R2087" s="5"/>
      <c r="S2087" s="43"/>
      <c r="T2087" s="43"/>
      <c r="U2087" s="20"/>
      <c r="V2087" s="20"/>
      <c r="X2087" s="43"/>
      <c r="Y2087" s="20"/>
      <c r="AC2087" s="20"/>
    </row>
    <row r="2088" customFormat="false" ht="15.75" hidden="false" customHeight="true" outlineLevel="0" collapsed="false">
      <c r="A2088" s="37"/>
      <c r="B2088" s="38"/>
      <c r="C2088" s="39"/>
      <c r="D2088" s="20"/>
      <c r="E2088" s="40"/>
      <c r="F2088" s="40"/>
      <c r="G2088" s="41"/>
      <c r="H2088" s="40"/>
      <c r="I2088" s="40"/>
      <c r="J2088" s="40"/>
      <c r="L2088" s="139"/>
      <c r="M2088" s="43"/>
      <c r="N2088" s="43"/>
      <c r="O2088" s="5"/>
      <c r="P2088" s="43"/>
      <c r="Q2088" s="5"/>
      <c r="R2088" s="5"/>
      <c r="S2088" s="43"/>
      <c r="T2088" s="43"/>
      <c r="U2088" s="20"/>
      <c r="V2088" s="20"/>
      <c r="X2088" s="43"/>
      <c r="Y2088" s="20"/>
      <c r="AC2088" s="20"/>
    </row>
    <row r="2089" customFormat="false" ht="15.75" hidden="false" customHeight="true" outlineLevel="0" collapsed="false">
      <c r="A2089" s="37"/>
      <c r="B2089" s="38"/>
      <c r="C2089" s="39"/>
      <c r="D2089" s="20"/>
      <c r="E2089" s="40"/>
      <c r="F2089" s="40"/>
      <c r="G2089" s="41"/>
      <c r="H2089" s="40"/>
      <c r="I2089" s="40"/>
      <c r="J2089" s="40"/>
      <c r="L2089" s="139"/>
      <c r="M2089" s="43"/>
      <c r="N2089" s="43"/>
      <c r="O2089" s="5"/>
      <c r="P2089" s="43"/>
      <c r="Q2089" s="5"/>
      <c r="R2089" s="5"/>
      <c r="S2089" s="43"/>
      <c r="T2089" s="43"/>
      <c r="U2089" s="20"/>
      <c r="V2089" s="20"/>
      <c r="X2089" s="43"/>
      <c r="Y2089" s="20"/>
      <c r="AC2089" s="20"/>
    </row>
    <row r="2090" customFormat="false" ht="15.75" hidden="false" customHeight="true" outlineLevel="0" collapsed="false">
      <c r="A2090" s="37"/>
      <c r="B2090" s="38"/>
      <c r="C2090" s="39"/>
      <c r="D2090" s="20"/>
      <c r="E2090" s="40"/>
      <c r="F2090" s="40"/>
      <c r="G2090" s="41"/>
      <c r="H2090" s="40"/>
      <c r="I2090" s="40"/>
      <c r="J2090" s="40"/>
      <c r="L2090" s="139"/>
      <c r="M2090" s="43"/>
      <c r="N2090" s="43"/>
      <c r="O2090" s="5"/>
      <c r="P2090" s="43"/>
      <c r="Q2090" s="5"/>
      <c r="R2090" s="5"/>
      <c r="S2090" s="43"/>
      <c r="T2090" s="43"/>
      <c r="U2090" s="20"/>
      <c r="V2090" s="20"/>
      <c r="X2090" s="43"/>
      <c r="Y2090" s="20"/>
      <c r="AC2090" s="20"/>
    </row>
    <row r="2091" customFormat="false" ht="15.75" hidden="false" customHeight="true" outlineLevel="0" collapsed="false">
      <c r="A2091" s="37"/>
      <c r="B2091" s="38"/>
      <c r="C2091" s="39"/>
      <c r="D2091" s="20"/>
      <c r="E2091" s="40"/>
      <c r="F2091" s="40"/>
      <c r="G2091" s="41"/>
      <c r="H2091" s="40"/>
      <c r="I2091" s="40"/>
      <c r="J2091" s="40"/>
      <c r="L2091" s="139"/>
      <c r="M2091" s="43"/>
      <c r="N2091" s="43"/>
      <c r="O2091" s="5"/>
      <c r="P2091" s="43"/>
      <c r="Q2091" s="5"/>
      <c r="R2091" s="5"/>
      <c r="S2091" s="43"/>
      <c r="T2091" s="43"/>
      <c r="U2091" s="20"/>
      <c r="V2091" s="20"/>
      <c r="X2091" s="43"/>
      <c r="Y2091" s="20"/>
      <c r="AC2091" s="20"/>
    </row>
    <row r="2092" customFormat="false" ht="15.75" hidden="false" customHeight="true" outlineLevel="0" collapsed="false">
      <c r="A2092" s="37"/>
      <c r="B2092" s="38"/>
      <c r="C2092" s="39"/>
      <c r="D2092" s="20"/>
      <c r="E2092" s="40"/>
      <c r="F2092" s="40"/>
      <c r="G2092" s="41"/>
      <c r="H2092" s="40"/>
      <c r="I2092" s="40"/>
      <c r="J2092" s="40"/>
      <c r="L2092" s="139"/>
      <c r="M2092" s="43"/>
      <c r="N2092" s="43"/>
      <c r="O2092" s="5"/>
      <c r="P2092" s="43"/>
      <c r="Q2092" s="5"/>
      <c r="R2092" s="5"/>
      <c r="S2092" s="43"/>
      <c r="T2092" s="43"/>
      <c r="U2092" s="20"/>
      <c r="V2092" s="20"/>
      <c r="X2092" s="43"/>
      <c r="Y2092" s="20"/>
      <c r="AC2092" s="20"/>
    </row>
    <row r="2093" customFormat="false" ht="15.75" hidden="false" customHeight="true" outlineLevel="0" collapsed="false">
      <c r="A2093" s="37"/>
      <c r="B2093" s="38"/>
      <c r="C2093" s="39"/>
      <c r="D2093" s="20"/>
      <c r="E2093" s="40"/>
      <c r="F2093" s="40"/>
      <c r="G2093" s="41"/>
      <c r="H2093" s="40"/>
      <c r="I2093" s="40"/>
      <c r="J2093" s="40"/>
      <c r="L2093" s="139"/>
      <c r="M2093" s="43"/>
      <c r="N2093" s="43"/>
      <c r="O2093" s="5"/>
      <c r="P2093" s="43"/>
      <c r="Q2093" s="5"/>
      <c r="R2093" s="5"/>
      <c r="S2093" s="43"/>
      <c r="T2093" s="43"/>
      <c r="U2093" s="20"/>
      <c r="V2093" s="20"/>
      <c r="X2093" s="43"/>
      <c r="Y2093" s="20"/>
      <c r="AC2093" s="20"/>
    </row>
    <row r="2094" customFormat="false" ht="15.75" hidden="false" customHeight="true" outlineLevel="0" collapsed="false">
      <c r="A2094" s="37"/>
      <c r="B2094" s="38"/>
      <c r="C2094" s="39"/>
      <c r="D2094" s="20"/>
      <c r="E2094" s="40"/>
      <c r="F2094" s="40"/>
      <c r="G2094" s="41"/>
      <c r="H2094" s="40"/>
      <c r="I2094" s="40"/>
      <c r="J2094" s="40"/>
      <c r="L2094" s="139"/>
      <c r="M2094" s="43"/>
      <c r="N2094" s="43"/>
      <c r="O2094" s="5"/>
      <c r="P2094" s="43"/>
      <c r="Q2094" s="5"/>
      <c r="R2094" s="5"/>
      <c r="S2094" s="43"/>
      <c r="T2094" s="43"/>
      <c r="U2094" s="20"/>
      <c r="V2094" s="20"/>
      <c r="X2094" s="43"/>
      <c r="Y2094" s="20"/>
      <c r="AC2094" s="20"/>
    </row>
    <row r="2095" customFormat="false" ht="15.75" hidden="false" customHeight="true" outlineLevel="0" collapsed="false">
      <c r="A2095" s="37"/>
      <c r="B2095" s="38"/>
      <c r="C2095" s="39"/>
      <c r="D2095" s="20"/>
      <c r="E2095" s="40"/>
      <c r="F2095" s="40"/>
      <c r="G2095" s="41"/>
      <c r="H2095" s="40"/>
      <c r="I2095" s="40"/>
      <c r="J2095" s="40"/>
      <c r="L2095" s="139"/>
      <c r="M2095" s="43"/>
      <c r="N2095" s="43"/>
      <c r="O2095" s="5"/>
      <c r="P2095" s="43"/>
      <c r="Q2095" s="5"/>
      <c r="R2095" s="5"/>
      <c r="S2095" s="43"/>
      <c r="T2095" s="43"/>
      <c r="U2095" s="20"/>
      <c r="V2095" s="20"/>
      <c r="X2095" s="43"/>
      <c r="Y2095" s="20"/>
      <c r="AC2095" s="20"/>
    </row>
    <row r="2096" customFormat="false" ht="15.75" hidden="false" customHeight="true" outlineLevel="0" collapsed="false">
      <c r="A2096" s="37"/>
      <c r="B2096" s="38"/>
      <c r="C2096" s="39"/>
      <c r="D2096" s="20"/>
      <c r="E2096" s="40"/>
      <c r="F2096" s="40"/>
      <c r="G2096" s="41"/>
      <c r="H2096" s="40"/>
      <c r="I2096" s="40"/>
      <c r="J2096" s="40"/>
      <c r="L2096" s="139"/>
      <c r="M2096" s="43"/>
      <c r="N2096" s="43"/>
      <c r="O2096" s="5"/>
      <c r="P2096" s="43"/>
      <c r="Q2096" s="5"/>
      <c r="R2096" s="5"/>
      <c r="S2096" s="43"/>
      <c r="T2096" s="43"/>
      <c r="U2096" s="20"/>
      <c r="V2096" s="20"/>
      <c r="X2096" s="43"/>
      <c r="Y2096" s="20"/>
      <c r="AC2096" s="20"/>
    </row>
    <row r="2097" customFormat="false" ht="15.75" hidden="false" customHeight="true" outlineLevel="0" collapsed="false">
      <c r="A2097" s="37"/>
      <c r="B2097" s="38"/>
      <c r="C2097" s="39"/>
      <c r="D2097" s="20"/>
      <c r="E2097" s="40"/>
      <c r="F2097" s="40"/>
      <c r="G2097" s="41"/>
      <c r="H2097" s="40"/>
      <c r="I2097" s="40"/>
      <c r="J2097" s="40"/>
      <c r="L2097" s="139"/>
      <c r="M2097" s="43"/>
      <c r="N2097" s="43"/>
      <c r="O2097" s="5"/>
      <c r="P2097" s="43"/>
      <c r="Q2097" s="5"/>
      <c r="R2097" s="5"/>
      <c r="S2097" s="43"/>
      <c r="T2097" s="43"/>
      <c r="U2097" s="20"/>
      <c r="V2097" s="20"/>
      <c r="X2097" s="43"/>
      <c r="Y2097" s="20"/>
      <c r="AC2097" s="20"/>
    </row>
    <row r="2098" customFormat="false" ht="15.75" hidden="false" customHeight="true" outlineLevel="0" collapsed="false">
      <c r="A2098" s="37"/>
      <c r="B2098" s="38"/>
      <c r="C2098" s="39"/>
      <c r="D2098" s="20"/>
      <c r="E2098" s="40"/>
      <c r="F2098" s="40"/>
      <c r="G2098" s="41"/>
      <c r="H2098" s="40"/>
      <c r="I2098" s="40"/>
      <c r="J2098" s="40"/>
      <c r="L2098" s="139"/>
      <c r="M2098" s="43"/>
      <c r="N2098" s="43"/>
      <c r="O2098" s="5"/>
      <c r="P2098" s="43"/>
      <c r="Q2098" s="5"/>
      <c r="R2098" s="5"/>
      <c r="S2098" s="43"/>
      <c r="T2098" s="43"/>
      <c r="U2098" s="20"/>
      <c r="V2098" s="20"/>
      <c r="X2098" s="43"/>
      <c r="Y2098" s="20"/>
      <c r="AC2098" s="20"/>
    </row>
    <row r="2099" customFormat="false" ht="15.75" hidden="false" customHeight="true" outlineLevel="0" collapsed="false">
      <c r="A2099" s="37"/>
      <c r="B2099" s="38"/>
      <c r="C2099" s="39"/>
      <c r="D2099" s="20"/>
      <c r="E2099" s="40"/>
      <c r="F2099" s="40"/>
      <c r="G2099" s="41"/>
      <c r="H2099" s="40"/>
      <c r="I2099" s="40"/>
      <c r="J2099" s="40"/>
      <c r="L2099" s="139"/>
      <c r="M2099" s="43"/>
      <c r="N2099" s="43"/>
      <c r="O2099" s="5"/>
      <c r="P2099" s="43"/>
      <c r="Q2099" s="5"/>
      <c r="R2099" s="5"/>
      <c r="S2099" s="43"/>
      <c r="T2099" s="43"/>
      <c r="U2099" s="20"/>
      <c r="V2099" s="20"/>
      <c r="X2099" s="43"/>
      <c r="Y2099" s="20"/>
      <c r="AC2099" s="20"/>
    </row>
    <row r="2100" customFormat="false" ht="15.75" hidden="false" customHeight="true" outlineLevel="0" collapsed="false">
      <c r="A2100" s="37"/>
      <c r="B2100" s="38"/>
      <c r="C2100" s="39"/>
      <c r="D2100" s="20"/>
      <c r="E2100" s="40"/>
      <c r="F2100" s="40"/>
      <c r="G2100" s="41"/>
      <c r="H2100" s="40"/>
      <c r="I2100" s="40"/>
      <c r="J2100" s="40"/>
      <c r="L2100" s="139"/>
      <c r="M2100" s="43"/>
      <c r="N2100" s="43"/>
      <c r="O2100" s="5"/>
      <c r="P2100" s="43"/>
      <c r="Q2100" s="5"/>
      <c r="R2100" s="5"/>
      <c r="S2100" s="43"/>
      <c r="T2100" s="43"/>
      <c r="U2100" s="20"/>
      <c r="V2100" s="20"/>
      <c r="X2100" s="43"/>
      <c r="Y2100" s="20"/>
      <c r="AC2100" s="20"/>
    </row>
    <row r="2101" customFormat="false" ht="15.75" hidden="false" customHeight="true" outlineLevel="0" collapsed="false">
      <c r="A2101" s="37"/>
      <c r="B2101" s="38"/>
      <c r="C2101" s="39"/>
      <c r="D2101" s="20"/>
      <c r="E2101" s="40"/>
      <c r="F2101" s="40"/>
      <c r="G2101" s="41"/>
      <c r="H2101" s="40"/>
      <c r="I2101" s="40"/>
      <c r="J2101" s="40"/>
      <c r="L2101" s="139"/>
      <c r="M2101" s="43"/>
      <c r="N2101" s="43"/>
      <c r="O2101" s="5"/>
      <c r="P2101" s="43"/>
      <c r="Q2101" s="5"/>
      <c r="R2101" s="5"/>
      <c r="S2101" s="43"/>
      <c r="T2101" s="43"/>
      <c r="U2101" s="20"/>
      <c r="V2101" s="20"/>
      <c r="X2101" s="43"/>
      <c r="Y2101" s="20"/>
      <c r="AC2101" s="20"/>
    </row>
    <row r="2102" customFormat="false" ht="15.75" hidden="false" customHeight="true" outlineLevel="0" collapsed="false">
      <c r="A2102" s="37"/>
      <c r="B2102" s="38"/>
      <c r="C2102" s="39"/>
      <c r="D2102" s="20"/>
      <c r="E2102" s="40"/>
      <c r="F2102" s="40"/>
      <c r="G2102" s="41"/>
      <c r="H2102" s="40"/>
      <c r="I2102" s="40"/>
      <c r="J2102" s="40"/>
      <c r="L2102" s="139"/>
      <c r="M2102" s="43"/>
      <c r="N2102" s="43"/>
      <c r="O2102" s="5"/>
      <c r="P2102" s="43"/>
      <c r="Q2102" s="5"/>
      <c r="R2102" s="5"/>
      <c r="S2102" s="43"/>
      <c r="T2102" s="43"/>
      <c r="U2102" s="20"/>
      <c r="V2102" s="20"/>
      <c r="X2102" s="43"/>
      <c r="Y2102" s="20"/>
      <c r="AC2102" s="20"/>
    </row>
    <row r="2103" customFormat="false" ht="15.75" hidden="false" customHeight="true" outlineLevel="0" collapsed="false">
      <c r="A2103" s="37"/>
      <c r="B2103" s="38"/>
      <c r="C2103" s="39"/>
      <c r="D2103" s="20"/>
      <c r="E2103" s="40"/>
      <c r="F2103" s="40"/>
      <c r="G2103" s="41"/>
      <c r="H2103" s="40"/>
      <c r="I2103" s="40"/>
      <c r="J2103" s="40"/>
      <c r="L2103" s="139"/>
      <c r="M2103" s="43"/>
      <c r="N2103" s="43"/>
      <c r="O2103" s="5"/>
      <c r="P2103" s="43"/>
      <c r="Q2103" s="5"/>
      <c r="R2103" s="5"/>
      <c r="S2103" s="43"/>
      <c r="T2103" s="43"/>
      <c r="U2103" s="20"/>
      <c r="V2103" s="20"/>
      <c r="X2103" s="43"/>
      <c r="Y2103" s="20"/>
      <c r="AC2103" s="20"/>
    </row>
    <row r="2104" customFormat="false" ht="15.75" hidden="false" customHeight="true" outlineLevel="0" collapsed="false">
      <c r="A2104" s="37"/>
      <c r="B2104" s="38"/>
      <c r="C2104" s="39"/>
      <c r="D2104" s="20"/>
      <c r="E2104" s="40"/>
      <c r="F2104" s="40"/>
      <c r="G2104" s="41"/>
      <c r="H2104" s="40"/>
      <c r="I2104" s="40"/>
      <c r="J2104" s="40"/>
      <c r="L2104" s="139"/>
      <c r="M2104" s="43"/>
      <c r="N2104" s="43"/>
      <c r="O2104" s="5"/>
      <c r="P2104" s="43"/>
      <c r="Q2104" s="5"/>
      <c r="R2104" s="5"/>
      <c r="S2104" s="43"/>
      <c r="T2104" s="43"/>
      <c r="U2104" s="20"/>
      <c r="V2104" s="20"/>
      <c r="X2104" s="43"/>
      <c r="Y2104" s="20"/>
      <c r="AC2104" s="20"/>
    </row>
    <row r="2105" customFormat="false" ht="15.75" hidden="false" customHeight="true" outlineLevel="0" collapsed="false">
      <c r="A2105" s="37"/>
      <c r="B2105" s="38"/>
      <c r="C2105" s="39"/>
      <c r="D2105" s="20"/>
      <c r="E2105" s="40"/>
      <c r="F2105" s="40"/>
      <c r="G2105" s="41"/>
      <c r="H2105" s="40"/>
      <c r="I2105" s="40"/>
      <c r="J2105" s="40"/>
      <c r="L2105" s="139"/>
      <c r="M2105" s="43"/>
      <c r="N2105" s="43"/>
      <c r="O2105" s="5"/>
      <c r="P2105" s="43"/>
      <c r="Q2105" s="5"/>
      <c r="R2105" s="5"/>
      <c r="S2105" s="43"/>
      <c r="T2105" s="43"/>
      <c r="U2105" s="20"/>
      <c r="V2105" s="20"/>
      <c r="X2105" s="43"/>
      <c r="Y2105" s="20"/>
      <c r="AC2105" s="20"/>
    </row>
    <row r="2106" customFormat="false" ht="15.75" hidden="false" customHeight="true" outlineLevel="0" collapsed="false">
      <c r="A2106" s="37"/>
      <c r="B2106" s="38"/>
      <c r="C2106" s="39"/>
      <c r="D2106" s="20"/>
      <c r="E2106" s="40"/>
      <c r="F2106" s="40"/>
      <c r="G2106" s="41"/>
      <c r="H2106" s="40"/>
      <c r="I2106" s="40"/>
      <c r="J2106" s="40"/>
      <c r="L2106" s="139"/>
      <c r="M2106" s="43"/>
      <c r="N2106" s="43"/>
      <c r="O2106" s="5"/>
      <c r="P2106" s="43"/>
      <c r="Q2106" s="5"/>
      <c r="R2106" s="5"/>
      <c r="S2106" s="43"/>
      <c r="T2106" s="43"/>
      <c r="U2106" s="20"/>
      <c r="V2106" s="20"/>
      <c r="X2106" s="43"/>
      <c r="Y2106" s="20"/>
      <c r="AC2106" s="20"/>
    </row>
    <row r="2107" customFormat="false" ht="15.75" hidden="false" customHeight="true" outlineLevel="0" collapsed="false">
      <c r="A2107" s="37"/>
      <c r="B2107" s="38"/>
      <c r="C2107" s="39"/>
      <c r="D2107" s="20"/>
      <c r="E2107" s="40"/>
      <c r="F2107" s="40"/>
      <c r="G2107" s="41"/>
      <c r="H2107" s="40"/>
      <c r="I2107" s="40"/>
      <c r="J2107" s="40"/>
      <c r="L2107" s="139"/>
      <c r="M2107" s="43"/>
      <c r="N2107" s="43"/>
      <c r="O2107" s="5"/>
      <c r="P2107" s="43"/>
      <c r="Q2107" s="5"/>
      <c r="R2107" s="5"/>
      <c r="S2107" s="43"/>
      <c r="T2107" s="43"/>
      <c r="U2107" s="20"/>
      <c r="V2107" s="20"/>
      <c r="X2107" s="43"/>
      <c r="Y2107" s="20"/>
      <c r="AC2107" s="20"/>
    </row>
    <row r="2108" customFormat="false" ht="15.75" hidden="false" customHeight="true" outlineLevel="0" collapsed="false">
      <c r="A2108" s="37"/>
      <c r="B2108" s="38"/>
      <c r="C2108" s="39"/>
      <c r="D2108" s="20"/>
      <c r="E2108" s="40"/>
      <c r="F2108" s="40"/>
      <c r="G2108" s="41"/>
      <c r="H2108" s="40"/>
      <c r="I2108" s="40"/>
      <c r="J2108" s="40"/>
      <c r="L2108" s="139"/>
      <c r="M2108" s="43"/>
      <c r="N2108" s="43"/>
      <c r="O2108" s="5"/>
      <c r="P2108" s="43"/>
      <c r="Q2108" s="5"/>
      <c r="R2108" s="5"/>
      <c r="S2108" s="43"/>
      <c r="T2108" s="43"/>
      <c r="U2108" s="20"/>
      <c r="V2108" s="20"/>
      <c r="X2108" s="43"/>
      <c r="Y2108" s="20"/>
      <c r="AC2108" s="20"/>
    </row>
    <row r="2109" customFormat="false" ht="15.75" hidden="false" customHeight="true" outlineLevel="0" collapsed="false">
      <c r="A2109" s="37"/>
      <c r="B2109" s="38"/>
      <c r="C2109" s="39"/>
      <c r="D2109" s="20"/>
      <c r="E2109" s="40"/>
      <c r="F2109" s="40"/>
      <c r="G2109" s="41"/>
      <c r="H2109" s="40"/>
      <c r="I2109" s="40"/>
      <c r="J2109" s="40"/>
      <c r="L2109" s="139"/>
      <c r="M2109" s="43"/>
      <c r="N2109" s="43"/>
      <c r="O2109" s="5"/>
      <c r="P2109" s="43"/>
      <c r="Q2109" s="5"/>
      <c r="R2109" s="5"/>
      <c r="S2109" s="43"/>
      <c r="T2109" s="43"/>
      <c r="U2109" s="20"/>
      <c r="V2109" s="20"/>
      <c r="X2109" s="43"/>
      <c r="Y2109" s="20"/>
      <c r="AC2109" s="20"/>
    </row>
    <row r="2110" customFormat="false" ht="15.75" hidden="false" customHeight="true" outlineLevel="0" collapsed="false">
      <c r="A2110" s="37"/>
      <c r="B2110" s="38"/>
      <c r="C2110" s="39"/>
      <c r="D2110" s="20"/>
      <c r="E2110" s="40"/>
      <c r="F2110" s="40"/>
      <c r="G2110" s="41"/>
      <c r="H2110" s="40"/>
      <c r="I2110" s="40"/>
      <c r="J2110" s="40"/>
      <c r="L2110" s="139"/>
      <c r="M2110" s="43"/>
      <c r="N2110" s="43"/>
      <c r="O2110" s="5"/>
      <c r="P2110" s="43"/>
      <c r="Q2110" s="5"/>
      <c r="R2110" s="5"/>
      <c r="S2110" s="43"/>
      <c r="T2110" s="43"/>
      <c r="U2110" s="20"/>
      <c r="V2110" s="20"/>
      <c r="X2110" s="43"/>
      <c r="Y2110" s="20"/>
      <c r="AC2110" s="20"/>
    </row>
    <row r="2111" customFormat="false" ht="15.75" hidden="false" customHeight="true" outlineLevel="0" collapsed="false">
      <c r="A2111" s="37"/>
      <c r="B2111" s="38"/>
      <c r="C2111" s="39"/>
      <c r="D2111" s="20"/>
      <c r="E2111" s="40"/>
      <c r="F2111" s="40"/>
      <c r="G2111" s="41"/>
      <c r="H2111" s="40"/>
      <c r="I2111" s="40"/>
      <c r="J2111" s="40"/>
      <c r="L2111" s="139"/>
      <c r="M2111" s="43"/>
      <c r="N2111" s="43"/>
      <c r="O2111" s="5"/>
      <c r="P2111" s="43"/>
      <c r="Q2111" s="5"/>
      <c r="R2111" s="5"/>
      <c r="S2111" s="43"/>
      <c r="T2111" s="43"/>
      <c r="U2111" s="20"/>
      <c r="V2111" s="20"/>
      <c r="X2111" s="43"/>
      <c r="Y2111" s="20"/>
      <c r="AC2111" s="20"/>
    </row>
    <row r="2112" customFormat="false" ht="15.75" hidden="false" customHeight="true" outlineLevel="0" collapsed="false">
      <c r="A2112" s="37"/>
      <c r="B2112" s="38"/>
      <c r="C2112" s="39"/>
      <c r="D2112" s="20"/>
      <c r="E2112" s="40"/>
      <c r="F2112" s="40"/>
      <c r="G2112" s="41"/>
      <c r="H2112" s="40"/>
      <c r="I2112" s="40"/>
      <c r="J2112" s="40"/>
      <c r="L2112" s="139"/>
      <c r="M2112" s="43"/>
      <c r="N2112" s="43"/>
      <c r="O2112" s="5"/>
      <c r="P2112" s="43"/>
      <c r="Q2112" s="5"/>
      <c r="R2112" s="5"/>
      <c r="S2112" s="43"/>
      <c r="T2112" s="43"/>
      <c r="U2112" s="20"/>
      <c r="V2112" s="20"/>
      <c r="X2112" s="43"/>
      <c r="Y2112" s="20"/>
      <c r="AC2112" s="20"/>
    </row>
    <row r="2113" customFormat="false" ht="15.75" hidden="false" customHeight="true" outlineLevel="0" collapsed="false">
      <c r="A2113" s="37"/>
      <c r="B2113" s="38"/>
      <c r="C2113" s="39"/>
      <c r="D2113" s="20"/>
      <c r="E2113" s="40"/>
      <c r="F2113" s="40"/>
      <c r="G2113" s="41"/>
      <c r="H2113" s="40"/>
      <c r="I2113" s="40"/>
      <c r="J2113" s="40"/>
      <c r="L2113" s="139"/>
      <c r="M2113" s="43"/>
      <c r="N2113" s="43"/>
      <c r="O2113" s="5"/>
      <c r="P2113" s="43"/>
      <c r="Q2113" s="5"/>
      <c r="R2113" s="5"/>
      <c r="S2113" s="43"/>
      <c r="T2113" s="43"/>
      <c r="U2113" s="20"/>
      <c r="V2113" s="20"/>
      <c r="X2113" s="43"/>
      <c r="Y2113" s="20"/>
      <c r="AC2113" s="20"/>
    </row>
    <row r="2114" customFormat="false" ht="15.75" hidden="false" customHeight="true" outlineLevel="0" collapsed="false">
      <c r="A2114" s="37"/>
      <c r="B2114" s="38"/>
      <c r="C2114" s="39"/>
      <c r="D2114" s="20"/>
      <c r="E2114" s="40"/>
      <c r="F2114" s="40"/>
      <c r="G2114" s="41"/>
      <c r="H2114" s="40"/>
      <c r="I2114" s="40"/>
      <c r="J2114" s="40"/>
      <c r="L2114" s="139"/>
      <c r="M2114" s="43"/>
      <c r="N2114" s="43"/>
      <c r="O2114" s="5"/>
      <c r="P2114" s="43"/>
      <c r="Q2114" s="5"/>
      <c r="R2114" s="5"/>
      <c r="S2114" s="43"/>
      <c r="T2114" s="43"/>
      <c r="U2114" s="20"/>
      <c r="V2114" s="20"/>
      <c r="X2114" s="43"/>
      <c r="Y2114" s="20"/>
      <c r="AC2114" s="20"/>
    </row>
    <row r="2115" customFormat="false" ht="15.75" hidden="false" customHeight="true" outlineLevel="0" collapsed="false">
      <c r="A2115" s="37"/>
      <c r="B2115" s="38"/>
      <c r="C2115" s="39"/>
      <c r="D2115" s="20"/>
      <c r="E2115" s="40"/>
      <c r="F2115" s="40"/>
      <c r="G2115" s="41"/>
      <c r="H2115" s="40"/>
      <c r="I2115" s="40"/>
      <c r="J2115" s="40"/>
      <c r="L2115" s="139"/>
      <c r="M2115" s="43"/>
      <c r="N2115" s="43"/>
      <c r="O2115" s="5"/>
      <c r="P2115" s="43"/>
      <c r="Q2115" s="5"/>
      <c r="R2115" s="5"/>
      <c r="S2115" s="43"/>
      <c r="T2115" s="43"/>
      <c r="U2115" s="20"/>
      <c r="V2115" s="20"/>
      <c r="X2115" s="43"/>
      <c r="Y2115" s="20"/>
      <c r="AC2115" s="20"/>
    </row>
    <row r="2116" customFormat="false" ht="15.75" hidden="false" customHeight="true" outlineLevel="0" collapsed="false">
      <c r="A2116" s="37"/>
      <c r="B2116" s="38"/>
      <c r="C2116" s="39"/>
      <c r="D2116" s="20"/>
      <c r="E2116" s="40"/>
      <c r="F2116" s="40"/>
      <c r="G2116" s="41"/>
      <c r="H2116" s="40"/>
      <c r="I2116" s="40"/>
      <c r="J2116" s="40"/>
      <c r="L2116" s="139"/>
      <c r="M2116" s="43"/>
      <c r="N2116" s="43"/>
      <c r="O2116" s="5"/>
      <c r="P2116" s="43"/>
      <c r="Q2116" s="5"/>
      <c r="R2116" s="5"/>
      <c r="S2116" s="43"/>
      <c r="T2116" s="43"/>
      <c r="U2116" s="20"/>
      <c r="V2116" s="20"/>
      <c r="X2116" s="43"/>
      <c r="Y2116" s="20"/>
      <c r="AC2116" s="20"/>
    </row>
    <row r="2117" customFormat="false" ht="15.75" hidden="false" customHeight="true" outlineLevel="0" collapsed="false">
      <c r="A2117" s="37"/>
      <c r="B2117" s="38"/>
      <c r="C2117" s="39"/>
      <c r="D2117" s="20"/>
      <c r="E2117" s="40"/>
      <c r="F2117" s="40"/>
      <c r="G2117" s="41"/>
      <c r="H2117" s="40"/>
      <c r="I2117" s="40"/>
      <c r="J2117" s="40"/>
      <c r="L2117" s="139"/>
      <c r="M2117" s="43"/>
      <c r="N2117" s="43"/>
      <c r="O2117" s="5"/>
      <c r="P2117" s="43"/>
      <c r="Q2117" s="5"/>
      <c r="R2117" s="5"/>
      <c r="S2117" s="43"/>
      <c r="T2117" s="43"/>
      <c r="U2117" s="20"/>
      <c r="V2117" s="20"/>
      <c r="X2117" s="43"/>
      <c r="Y2117" s="20"/>
      <c r="AC2117" s="20"/>
    </row>
    <row r="2118" customFormat="false" ht="15.75" hidden="false" customHeight="true" outlineLevel="0" collapsed="false">
      <c r="A2118" s="37"/>
      <c r="B2118" s="38"/>
      <c r="C2118" s="39"/>
      <c r="D2118" s="20"/>
      <c r="E2118" s="40"/>
      <c r="F2118" s="40"/>
      <c r="G2118" s="41"/>
      <c r="H2118" s="40"/>
      <c r="I2118" s="40"/>
      <c r="J2118" s="40"/>
      <c r="L2118" s="139"/>
      <c r="M2118" s="43"/>
      <c r="N2118" s="43"/>
      <c r="O2118" s="5"/>
      <c r="P2118" s="43"/>
      <c r="Q2118" s="5"/>
      <c r="R2118" s="5"/>
      <c r="S2118" s="43"/>
      <c r="T2118" s="43"/>
      <c r="U2118" s="20"/>
      <c r="V2118" s="20"/>
      <c r="X2118" s="43"/>
      <c r="Y2118" s="20"/>
      <c r="AC2118" s="20"/>
    </row>
    <row r="2119" customFormat="false" ht="15.75" hidden="false" customHeight="true" outlineLevel="0" collapsed="false">
      <c r="A2119" s="37"/>
      <c r="B2119" s="38"/>
      <c r="C2119" s="39"/>
      <c r="D2119" s="20"/>
      <c r="E2119" s="40"/>
      <c r="F2119" s="40"/>
      <c r="G2119" s="41"/>
      <c r="H2119" s="40"/>
      <c r="I2119" s="40"/>
      <c r="J2119" s="40"/>
      <c r="L2119" s="139"/>
      <c r="M2119" s="43"/>
      <c r="N2119" s="43"/>
      <c r="O2119" s="5"/>
      <c r="P2119" s="43"/>
      <c r="Q2119" s="5"/>
      <c r="R2119" s="5"/>
      <c r="S2119" s="43"/>
      <c r="T2119" s="43"/>
      <c r="U2119" s="20"/>
      <c r="V2119" s="20"/>
      <c r="X2119" s="43"/>
      <c r="Y2119" s="20"/>
      <c r="AC2119" s="20"/>
    </row>
    <row r="2120" customFormat="false" ht="15.75" hidden="false" customHeight="true" outlineLevel="0" collapsed="false">
      <c r="A2120" s="37"/>
      <c r="B2120" s="38"/>
      <c r="C2120" s="39"/>
      <c r="D2120" s="20"/>
      <c r="E2120" s="40"/>
      <c r="F2120" s="40"/>
      <c r="G2120" s="41"/>
      <c r="H2120" s="40"/>
      <c r="I2120" s="40"/>
      <c r="J2120" s="40"/>
      <c r="L2120" s="139"/>
      <c r="M2120" s="43"/>
      <c r="N2120" s="43"/>
      <c r="O2120" s="5"/>
      <c r="P2120" s="43"/>
      <c r="Q2120" s="5"/>
      <c r="R2120" s="5"/>
      <c r="S2120" s="43"/>
      <c r="T2120" s="43"/>
      <c r="U2120" s="20"/>
      <c r="V2120" s="20"/>
      <c r="X2120" s="43"/>
      <c r="Y2120" s="20"/>
      <c r="AC2120" s="20"/>
    </row>
    <row r="2121" customFormat="false" ht="15.75" hidden="false" customHeight="true" outlineLevel="0" collapsed="false">
      <c r="A2121" s="37"/>
      <c r="B2121" s="38"/>
      <c r="C2121" s="39"/>
      <c r="D2121" s="20"/>
      <c r="E2121" s="40"/>
      <c r="F2121" s="40"/>
      <c r="G2121" s="41"/>
      <c r="H2121" s="40"/>
      <c r="I2121" s="40"/>
      <c r="J2121" s="40"/>
      <c r="L2121" s="139"/>
      <c r="M2121" s="43"/>
      <c r="N2121" s="43"/>
      <c r="O2121" s="5"/>
      <c r="P2121" s="43"/>
      <c r="Q2121" s="5"/>
      <c r="R2121" s="5"/>
      <c r="S2121" s="43"/>
      <c r="T2121" s="43"/>
      <c r="U2121" s="20"/>
      <c r="V2121" s="20"/>
      <c r="X2121" s="43"/>
      <c r="Y2121" s="20"/>
      <c r="AC2121" s="20"/>
    </row>
    <row r="2122" customFormat="false" ht="15.75" hidden="false" customHeight="true" outlineLevel="0" collapsed="false">
      <c r="A2122" s="37"/>
      <c r="B2122" s="38"/>
      <c r="C2122" s="39"/>
      <c r="D2122" s="20"/>
      <c r="E2122" s="40"/>
      <c r="F2122" s="40"/>
      <c r="G2122" s="41"/>
      <c r="H2122" s="40"/>
      <c r="I2122" s="40"/>
      <c r="J2122" s="40"/>
      <c r="L2122" s="139"/>
      <c r="M2122" s="43"/>
      <c r="N2122" s="43"/>
      <c r="O2122" s="5"/>
      <c r="P2122" s="43"/>
      <c r="Q2122" s="5"/>
      <c r="R2122" s="5"/>
      <c r="S2122" s="43"/>
      <c r="T2122" s="43"/>
      <c r="U2122" s="20"/>
      <c r="V2122" s="20"/>
      <c r="X2122" s="43"/>
      <c r="Y2122" s="20"/>
      <c r="AC2122" s="20"/>
    </row>
    <row r="2123" customFormat="false" ht="15.75" hidden="false" customHeight="true" outlineLevel="0" collapsed="false">
      <c r="A2123" s="37"/>
      <c r="B2123" s="38"/>
      <c r="C2123" s="39"/>
      <c r="D2123" s="20"/>
      <c r="E2123" s="40"/>
      <c r="F2123" s="40"/>
      <c r="G2123" s="41"/>
      <c r="H2123" s="40"/>
      <c r="I2123" s="40"/>
      <c r="J2123" s="40"/>
      <c r="L2123" s="139"/>
      <c r="M2123" s="43"/>
      <c r="N2123" s="43"/>
      <c r="O2123" s="5"/>
      <c r="P2123" s="43"/>
      <c r="Q2123" s="5"/>
      <c r="R2123" s="5"/>
      <c r="S2123" s="43"/>
      <c r="T2123" s="43"/>
      <c r="U2123" s="20"/>
      <c r="V2123" s="20"/>
      <c r="X2123" s="43"/>
      <c r="Y2123" s="20"/>
      <c r="AC2123" s="20"/>
    </row>
    <row r="2124" customFormat="false" ht="15.75" hidden="false" customHeight="true" outlineLevel="0" collapsed="false">
      <c r="A2124" s="37"/>
      <c r="B2124" s="38"/>
      <c r="C2124" s="39"/>
      <c r="D2124" s="20"/>
      <c r="E2124" s="40"/>
      <c r="F2124" s="40"/>
      <c r="G2124" s="41"/>
      <c r="H2124" s="40"/>
      <c r="I2124" s="40"/>
      <c r="J2124" s="40"/>
      <c r="L2124" s="139"/>
      <c r="M2124" s="43"/>
      <c r="N2124" s="43"/>
      <c r="O2124" s="5"/>
      <c r="P2124" s="43"/>
      <c r="Q2124" s="5"/>
      <c r="R2124" s="5"/>
      <c r="S2124" s="43"/>
      <c r="T2124" s="43"/>
      <c r="U2124" s="20"/>
      <c r="V2124" s="20"/>
      <c r="X2124" s="43"/>
      <c r="Y2124" s="20"/>
      <c r="AC2124" s="20"/>
    </row>
    <row r="2125" customFormat="false" ht="15.75" hidden="false" customHeight="true" outlineLevel="0" collapsed="false">
      <c r="A2125" s="37"/>
      <c r="B2125" s="38"/>
      <c r="C2125" s="39"/>
      <c r="D2125" s="20"/>
      <c r="E2125" s="40"/>
      <c r="F2125" s="40"/>
      <c r="G2125" s="41"/>
      <c r="H2125" s="40"/>
      <c r="I2125" s="40"/>
      <c r="J2125" s="40"/>
      <c r="L2125" s="139"/>
      <c r="M2125" s="43"/>
      <c r="N2125" s="43"/>
      <c r="O2125" s="5"/>
      <c r="P2125" s="43"/>
      <c r="Q2125" s="5"/>
      <c r="R2125" s="5"/>
      <c r="S2125" s="43"/>
      <c r="T2125" s="43"/>
      <c r="U2125" s="20"/>
      <c r="V2125" s="20"/>
      <c r="X2125" s="43"/>
      <c r="Y2125" s="20"/>
      <c r="AC2125" s="20"/>
    </row>
    <row r="2126" customFormat="false" ht="15.75" hidden="false" customHeight="true" outlineLevel="0" collapsed="false">
      <c r="A2126" s="37"/>
      <c r="B2126" s="38"/>
      <c r="C2126" s="39"/>
      <c r="D2126" s="20"/>
      <c r="E2126" s="40"/>
      <c r="F2126" s="40"/>
      <c r="G2126" s="41"/>
      <c r="H2126" s="40"/>
      <c r="I2126" s="40"/>
      <c r="J2126" s="40"/>
      <c r="L2126" s="139"/>
      <c r="M2126" s="43"/>
      <c r="N2126" s="43"/>
      <c r="O2126" s="5"/>
      <c r="P2126" s="43"/>
      <c r="Q2126" s="5"/>
      <c r="R2126" s="5"/>
      <c r="S2126" s="43"/>
      <c r="T2126" s="43"/>
      <c r="U2126" s="20"/>
      <c r="V2126" s="20"/>
      <c r="X2126" s="43"/>
      <c r="Y2126" s="20"/>
      <c r="AC2126" s="20"/>
    </row>
    <row r="2127" customFormat="false" ht="15.75" hidden="false" customHeight="true" outlineLevel="0" collapsed="false">
      <c r="A2127" s="37"/>
      <c r="B2127" s="38"/>
      <c r="C2127" s="39"/>
      <c r="D2127" s="20"/>
      <c r="E2127" s="40"/>
      <c r="F2127" s="40"/>
      <c r="G2127" s="41"/>
      <c r="H2127" s="40"/>
      <c r="I2127" s="40"/>
      <c r="J2127" s="40"/>
      <c r="L2127" s="139"/>
      <c r="M2127" s="43"/>
      <c r="N2127" s="43"/>
      <c r="O2127" s="5"/>
      <c r="P2127" s="43"/>
      <c r="Q2127" s="5"/>
      <c r="R2127" s="5"/>
      <c r="S2127" s="43"/>
      <c r="T2127" s="43"/>
      <c r="U2127" s="20"/>
      <c r="V2127" s="20"/>
      <c r="X2127" s="43"/>
      <c r="Y2127" s="20"/>
      <c r="AC2127" s="20"/>
    </row>
    <row r="2128" customFormat="false" ht="15.75" hidden="false" customHeight="true" outlineLevel="0" collapsed="false">
      <c r="A2128" s="37"/>
      <c r="B2128" s="38"/>
      <c r="C2128" s="39"/>
      <c r="D2128" s="20"/>
      <c r="E2128" s="40"/>
      <c r="F2128" s="40"/>
      <c r="G2128" s="41"/>
      <c r="H2128" s="40"/>
      <c r="I2128" s="40"/>
      <c r="J2128" s="40"/>
      <c r="L2128" s="139"/>
      <c r="M2128" s="43"/>
      <c r="N2128" s="43"/>
      <c r="O2128" s="5"/>
      <c r="P2128" s="43"/>
      <c r="Q2128" s="5"/>
      <c r="R2128" s="5"/>
      <c r="S2128" s="43"/>
      <c r="T2128" s="43"/>
      <c r="U2128" s="20"/>
      <c r="V2128" s="20"/>
      <c r="X2128" s="43"/>
      <c r="Y2128" s="20"/>
      <c r="AC2128" s="20"/>
    </row>
    <row r="2129" customFormat="false" ht="15.75" hidden="false" customHeight="true" outlineLevel="0" collapsed="false">
      <c r="A2129" s="37"/>
      <c r="B2129" s="38"/>
      <c r="C2129" s="39"/>
      <c r="D2129" s="20"/>
      <c r="E2129" s="40"/>
      <c r="F2129" s="40"/>
      <c r="G2129" s="41"/>
      <c r="H2129" s="40"/>
      <c r="I2129" s="40"/>
      <c r="J2129" s="40"/>
      <c r="L2129" s="139"/>
      <c r="M2129" s="43"/>
      <c r="N2129" s="43"/>
      <c r="O2129" s="5"/>
      <c r="P2129" s="43"/>
      <c r="Q2129" s="5"/>
      <c r="R2129" s="5"/>
      <c r="S2129" s="43"/>
      <c r="T2129" s="43"/>
      <c r="U2129" s="20"/>
      <c r="V2129" s="20"/>
      <c r="X2129" s="43"/>
      <c r="Y2129" s="20"/>
      <c r="AC2129" s="20"/>
    </row>
    <row r="2130" customFormat="false" ht="15.75" hidden="false" customHeight="true" outlineLevel="0" collapsed="false">
      <c r="A2130" s="37"/>
      <c r="B2130" s="38"/>
      <c r="C2130" s="39"/>
      <c r="D2130" s="20"/>
      <c r="E2130" s="40"/>
      <c r="F2130" s="40"/>
      <c r="G2130" s="41"/>
      <c r="H2130" s="40"/>
      <c r="I2130" s="40"/>
      <c r="J2130" s="40"/>
      <c r="L2130" s="139"/>
      <c r="M2130" s="43"/>
      <c r="N2130" s="43"/>
      <c r="O2130" s="5"/>
      <c r="P2130" s="43"/>
      <c r="Q2130" s="5"/>
      <c r="R2130" s="5"/>
      <c r="S2130" s="43"/>
      <c r="T2130" s="43"/>
      <c r="U2130" s="20"/>
      <c r="V2130" s="20"/>
      <c r="X2130" s="43"/>
      <c r="Y2130" s="20"/>
      <c r="AC2130" s="20"/>
    </row>
    <row r="2131" customFormat="false" ht="15.75" hidden="false" customHeight="true" outlineLevel="0" collapsed="false">
      <c r="A2131" s="37"/>
      <c r="B2131" s="38"/>
      <c r="C2131" s="39"/>
      <c r="D2131" s="20"/>
      <c r="E2131" s="40"/>
      <c r="F2131" s="40"/>
      <c r="G2131" s="41"/>
      <c r="H2131" s="40"/>
      <c r="I2131" s="40"/>
      <c r="J2131" s="40"/>
      <c r="L2131" s="139"/>
      <c r="M2131" s="43"/>
      <c r="N2131" s="43"/>
      <c r="O2131" s="5"/>
      <c r="P2131" s="43"/>
      <c r="Q2131" s="5"/>
      <c r="R2131" s="5"/>
      <c r="S2131" s="43"/>
      <c r="T2131" s="43"/>
      <c r="U2131" s="20"/>
      <c r="V2131" s="20"/>
      <c r="X2131" s="43"/>
      <c r="Y2131" s="20"/>
      <c r="AC2131" s="20"/>
    </row>
    <row r="2132" customFormat="false" ht="15.75" hidden="false" customHeight="true" outlineLevel="0" collapsed="false">
      <c r="A2132" s="37"/>
      <c r="B2132" s="38"/>
      <c r="C2132" s="39"/>
      <c r="D2132" s="20"/>
      <c r="E2132" s="40"/>
      <c r="F2132" s="40"/>
      <c r="G2132" s="41"/>
      <c r="H2132" s="40"/>
      <c r="I2132" s="40"/>
      <c r="J2132" s="40"/>
      <c r="L2132" s="139"/>
      <c r="M2132" s="43"/>
      <c r="N2132" s="43"/>
      <c r="O2132" s="5"/>
      <c r="P2132" s="43"/>
      <c r="Q2132" s="5"/>
      <c r="R2132" s="5"/>
      <c r="S2132" s="43"/>
      <c r="T2132" s="43"/>
      <c r="U2132" s="20"/>
      <c r="V2132" s="20"/>
      <c r="X2132" s="43"/>
      <c r="Y2132" s="20"/>
      <c r="AC2132" s="20"/>
    </row>
    <row r="2133" customFormat="false" ht="15.75" hidden="false" customHeight="true" outlineLevel="0" collapsed="false">
      <c r="A2133" s="37"/>
      <c r="B2133" s="38"/>
      <c r="C2133" s="39"/>
      <c r="D2133" s="20"/>
      <c r="E2133" s="40"/>
      <c r="F2133" s="40"/>
      <c r="G2133" s="41"/>
      <c r="H2133" s="40"/>
      <c r="I2133" s="40"/>
      <c r="J2133" s="40"/>
      <c r="L2133" s="139"/>
      <c r="M2133" s="43"/>
      <c r="N2133" s="43"/>
      <c r="O2133" s="5"/>
      <c r="P2133" s="43"/>
      <c r="Q2133" s="5"/>
      <c r="R2133" s="5"/>
      <c r="S2133" s="43"/>
      <c r="T2133" s="43"/>
      <c r="U2133" s="20"/>
      <c r="V2133" s="20"/>
      <c r="X2133" s="43"/>
      <c r="Y2133" s="20"/>
      <c r="AC2133" s="20"/>
    </row>
    <row r="2134" customFormat="false" ht="15.75" hidden="false" customHeight="true" outlineLevel="0" collapsed="false">
      <c r="A2134" s="37"/>
      <c r="B2134" s="38"/>
      <c r="C2134" s="39"/>
      <c r="D2134" s="20"/>
      <c r="E2134" s="40"/>
      <c r="F2134" s="40"/>
      <c r="G2134" s="41"/>
      <c r="H2134" s="40"/>
      <c r="I2134" s="40"/>
      <c r="J2134" s="40"/>
      <c r="L2134" s="139"/>
      <c r="M2134" s="43"/>
      <c r="N2134" s="43"/>
      <c r="O2134" s="5"/>
      <c r="P2134" s="43"/>
      <c r="Q2134" s="5"/>
      <c r="R2134" s="5"/>
      <c r="S2134" s="43"/>
      <c r="T2134" s="43"/>
      <c r="U2134" s="20"/>
      <c r="V2134" s="20"/>
      <c r="X2134" s="43"/>
      <c r="Y2134" s="20"/>
      <c r="AC2134" s="20"/>
    </row>
    <row r="2135" customFormat="false" ht="15.75" hidden="false" customHeight="true" outlineLevel="0" collapsed="false">
      <c r="A2135" s="37"/>
      <c r="B2135" s="38"/>
      <c r="C2135" s="39"/>
      <c r="D2135" s="20"/>
      <c r="E2135" s="40"/>
      <c r="F2135" s="40"/>
      <c r="G2135" s="41"/>
      <c r="H2135" s="40"/>
      <c r="I2135" s="40"/>
      <c r="J2135" s="40"/>
      <c r="L2135" s="139"/>
      <c r="M2135" s="43"/>
      <c r="N2135" s="43"/>
      <c r="O2135" s="5"/>
      <c r="P2135" s="43"/>
      <c r="Q2135" s="5"/>
      <c r="R2135" s="5"/>
      <c r="S2135" s="43"/>
      <c r="T2135" s="43"/>
      <c r="U2135" s="20"/>
      <c r="V2135" s="20"/>
      <c r="X2135" s="43"/>
      <c r="Y2135" s="20"/>
      <c r="AC2135" s="20"/>
    </row>
    <row r="2136" customFormat="false" ht="15.75" hidden="false" customHeight="true" outlineLevel="0" collapsed="false">
      <c r="A2136" s="37"/>
      <c r="B2136" s="38"/>
      <c r="C2136" s="39"/>
      <c r="D2136" s="20"/>
      <c r="E2136" s="40"/>
      <c r="F2136" s="40"/>
      <c r="G2136" s="41"/>
      <c r="H2136" s="40"/>
      <c r="I2136" s="40"/>
      <c r="J2136" s="40"/>
      <c r="L2136" s="139"/>
      <c r="M2136" s="43"/>
      <c r="N2136" s="43"/>
      <c r="O2136" s="5"/>
      <c r="P2136" s="43"/>
      <c r="Q2136" s="5"/>
      <c r="R2136" s="5"/>
      <c r="S2136" s="43"/>
      <c r="T2136" s="43"/>
      <c r="U2136" s="20"/>
      <c r="V2136" s="20"/>
      <c r="X2136" s="43"/>
      <c r="Y2136" s="20"/>
      <c r="AC2136" s="20"/>
    </row>
    <row r="2137" customFormat="false" ht="15.75" hidden="false" customHeight="true" outlineLevel="0" collapsed="false">
      <c r="A2137" s="37"/>
      <c r="B2137" s="38"/>
      <c r="C2137" s="39"/>
      <c r="D2137" s="20"/>
      <c r="E2137" s="40"/>
      <c r="F2137" s="40"/>
      <c r="G2137" s="41"/>
      <c r="H2137" s="40"/>
      <c r="I2137" s="40"/>
      <c r="J2137" s="40"/>
      <c r="L2137" s="139"/>
      <c r="M2137" s="43"/>
      <c r="N2137" s="43"/>
      <c r="O2137" s="5"/>
      <c r="P2137" s="43"/>
      <c r="Q2137" s="5"/>
      <c r="R2137" s="5"/>
      <c r="S2137" s="43"/>
      <c r="T2137" s="43"/>
      <c r="U2137" s="20"/>
      <c r="V2137" s="20"/>
      <c r="X2137" s="43"/>
      <c r="Y2137" s="20"/>
      <c r="AC2137" s="20"/>
    </row>
    <row r="2138" customFormat="false" ht="15.75" hidden="false" customHeight="true" outlineLevel="0" collapsed="false">
      <c r="A2138" s="37"/>
      <c r="B2138" s="38"/>
      <c r="C2138" s="39"/>
      <c r="D2138" s="20"/>
      <c r="E2138" s="40"/>
      <c r="F2138" s="40"/>
      <c r="G2138" s="41"/>
      <c r="H2138" s="40"/>
      <c r="I2138" s="40"/>
      <c r="J2138" s="40"/>
      <c r="L2138" s="139"/>
      <c r="M2138" s="43"/>
      <c r="N2138" s="43"/>
      <c r="O2138" s="5"/>
      <c r="P2138" s="43"/>
      <c r="Q2138" s="5"/>
      <c r="R2138" s="5"/>
      <c r="S2138" s="43"/>
      <c r="T2138" s="43"/>
      <c r="U2138" s="20"/>
      <c r="V2138" s="20"/>
      <c r="X2138" s="43"/>
      <c r="Y2138" s="20"/>
      <c r="AC2138" s="20"/>
    </row>
    <row r="2139" customFormat="false" ht="15.75" hidden="false" customHeight="true" outlineLevel="0" collapsed="false">
      <c r="A2139" s="37"/>
      <c r="B2139" s="38"/>
      <c r="C2139" s="39"/>
      <c r="D2139" s="20"/>
      <c r="E2139" s="40"/>
      <c r="F2139" s="40"/>
      <c r="G2139" s="41"/>
      <c r="H2139" s="40"/>
      <c r="I2139" s="40"/>
      <c r="J2139" s="40"/>
      <c r="L2139" s="139"/>
      <c r="M2139" s="43"/>
      <c r="N2139" s="43"/>
      <c r="O2139" s="5"/>
      <c r="P2139" s="43"/>
      <c r="Q2139" s="5"/>
      <c r="R2139" s="5"/>
      <c r="S2139" s="43"/>
      <c r="T2139" s="43"/>
      <c r="U2139" s="20"/>
      <c r="V2139" s="20"/>
      <c r="X2139" s="43"/>
      <c r="Y2139" s="20"/>
      <c r="AC2139" s="20"/>
    </row>
    <row r="2140" customFormat="false" ht="15.75" hidden="false" customHeight="true" outlineLevel="0" collapsed="false">
      <c r="A2140" s="37"/>
      <c r="B2140" s="38"/>
      <c r="C2140" s="39"/>
      <c r="D2140" s="20"/>
      <c r="E2140" s="40"/>
      <c r="F2140" s="40"/>
      <c r="G2140" s="41"/>
      <c r="H2140" s="40"/>
      <c r="I2140" s="40"/>
      <c r="J2140" s="40"/>
      <c r="L2140" s="139"/>
      <c r="M2140" s="43"/>
      <c r="N2140" s="43"/>
      <c r="O2140" s="5"/>
      <c r="P2140" s="43"/>
      <c r="Q2140" s="5"/>
      <c r="R2140" s="5"/>
      <c r="S2140" s="43"/>
      <c r="T2140" s="43"/>
      <c r="U2140" s="20"/>
      <c r="V2140" s="20"/>
      <c r="X2140" s="43"/>
      <c r="Y2140" s="20"/>
      <c r="AC2140" s="20"/>
    </row>
    <row r="2141" customFormat="false" ht="15.75" hidden="false" customHeight="true" outlineLevel="0" collapsed="false">
      <c r="A2141" s="37"/>
      <c r="B2141" s="38"/>
      <c r="C2141" s="39"/>
      <c r="D2141" s="20"/>
      <c r="E2141" s="40"/>
      <c r="F2141" s="40"/>
      <c r="G2141" s="41"/>
      <c r="H2141" s="40"/>
      <c r="I2141" s="40"/>
      <c r="J2141" s="40"/>
      <c r="L2141" s="139"/>
      <c r="M2141" s="43"/>
      <c r="N2141" s="43"/>
      <c r="O2141" s="5"/>
      <c r="P2141" s="43"/>
      <c r="Q2141" s="5"/>
      <c r="R2141" s="5"/>
      <c r="S2141" s="43"/>
      <c r="T2141" s="43"/>
      <c r="U2141" s="20"/>
      <c r="V2141" s="20"/>
      <c r="X2141" s="43"/>
      <c r="Y2141" s="20"/>
      <c r="AC2141" s="20"/>
    </row>
    <row r="2142" customFormat="false" ht="15.75" hidden="false" customHeight="true" outlineLevel="0" collapsed="false">
      <c r="A2142" s="37"/>
      <c r="B2142" s="38"/>
      <c r="C2142" s="39"/>
      <c r="D2142" s="20"/>
      <c r="E2142" s="40"/>
      <c r="F2142" s="40"/>
      <c r="G2142" s="41"/>
      <c r="H2142" s="40"/>
      <c r="I2142" s="40"/>
      <c r="J2142" s="40"/>
      <c r="L2142" s="139"/>
      <c r="M2142" s="43"/>
      <c r="N2142" s="43"/>
      <c r="O2142" s="5"/>
      <c r="P2142" s="43"/>
      <c r="Q2142" s="5"/>
      <c r="R2142" s="5"/>
      <c r="S2142" s="43"/>
      <c r="T2142" s="43"/>
      <c r="U2142" s="20"/>
      <c r="V2142" s="20"/>
      <c r="X2142" s="43"/>
      <c r="Y2142" s="20"/>
      <c r="AC2142" s="20"/>
    </row>
    <row r="2143" customFormat="false" ht="15.75" hidden="false" customHeight="true" outlineLevel="0" collapsed="false">
      <c r="A2143" s="37"/>
      <c r="B2143" s="38"/>
      <c r="C2143" s="39"/>
      <c r="D2143" s="20"/>
      <c r="E2143" s="40"/>
      <c r="F2143" s="40"/>
      <c r="G2143" s="41"/>
      <c r="H2143" s="40"/>
      <c r="I2143" s="40"/>
      <c r="J2143" s="40"/>
      <c r="L2143" s="139"/>
      <c r="M2143" s="43"/>
      <c r="N2143" s="43"/>
      <c r="O2143" s="5"/>
      <c r="P2143" s="43"/>
      <c r="Q2143" s="5"/>
      <c r="R2143" s="5"/>
      <c r="S2143" s="43"/>
      <c r="T2143" s="43"/>
      <c r="U2143" s="20"/>
      <c r="V2143" s="20"/>
      <c r="X2143" s="43"/>
      <c r="Y2143" s="20"/>
      <c r="AC2143" s="20"/>
    </row>
    <row r="2144" customFormat="false" ht="15.75" hidden="false" customHeight="true" outlineLevel="0" collapsed="false">
      <c r="A2144" s="37"/>
      <c r="B2144" s="38"/>
      <c r="C2144" s="39"/>
      <c r="D2144" s="20"/>
      <c r="E2144" s="40"/>
      <c r="F2144" s="40"/>
      <c r="G2144" s="41"/>
      <c r="H2144" s="40"/>
      <c r="I2144" s="40"/>
      <c r="J2144" s="40"/>
      <c r="L2144" s="139"/>
      <c r="M2144" s="43"/>
      <c r="N2144" s="43"/>
      <c r="O2144" s="5"/>
      <c r="P2144" s="43"/>
      <c r="Q2144" s="5"/>
      <c r="R2144" s="5"/>
      <c r="S2144" s="43"/>
      <c r="T2144" s="43"/>
      <c r="U2144" s="20"/>
      <c r="V2144" s="20"/>
      <c r="X2144" s="43"/>
      <c r="Y2144" s="20"/>
      <c r="AC2144" s="20"/>
    </row>
    <row r="2145" customFormat="false" ht="15.75" hidden="false" customHeight="true" outlineLevel="0" collapsed="false">
      <c r="A2145" s="37"/>
      <c r="B2145" s="38"/>
      <c r="C2145" s="39"/>
      <c r="D2145" s="20"/>
      <c r="E2145" s="40"/>
      <c r="F2145" s="40"/>
      <c r="G2145" s="41"/>
      <c r="H2145" s="40"/>
      <c r="I2145" s="40"/>
      <c r="J2145" s="40"/>
      <c r="L2145" s="139"/>
      <c r="M2145" s="43"/>
      <c r="N2145" s="43"/>
      <c r="O2145" s="5"/>
      <c r="P2145" s="43"/>
      <c r="Q2145" s="5"/>
      <c r="R2145" s="5"/>
      <c r="S2145" s="43"/>
      <c r="T2145" s="43"/>
      <c r="U2145" s="20"/>
      <c r="V2145" s="20"/>
      <c r="X2145" s="43"/>
      <c r="Y2145" s="20"/>
      <c r="AC2145" s="20"/>
    </row>
    <row r="2146" customFormat="false" ht="15.75" hidden="false" customHeight="true" outlineLevel="0" collapsed="false">
      <c r="A2146" s="37"/>
      <c r="B2146" s="38"/>
      <c r="C2146" s="39"/>
      <c r="D2146" s="20"/>
      <c r="E2146" s="40"/>
      <c r="F2146" s="40"/>
      <c r="G2146" s="41"/>
      <c r="H2146" s="40"/>
      <c r="I2146" s="40"/>
      <c r="J2146" s="40"/>
      <c r="L2146" s="139"/>
      <c r="M2146" s="43"/>
      <c r="N2146" s="43"/>
      <c r="O2146" s="5"/>
      <c r="P2146" s="43"/>
      <c r="Q2146" s="5"/>
      <c r="R2146" s="5"/>
      <c r="S2146" s="43"/>
      <c r="T2146" s="43"/>
      <c r="U2146" s="20"/>
      <c r="V2146" s="20"/>
      <c r="X2146" s="43"/>
      <c r="Y2146" s="20"/>
      <c r="AC2146" s="20"/>
    </row>
    <row r="2147" customFormat="false" ht="15.75" hidden="false" customHeight="true" outlineLevel="0" collapsed="false">
      <c r="A2147" s="37"/>
      <c r="B2147" s="38"/>
      <c r="C2147" s="39"/>
      <c r="D2147" s="20"/>
      <c r="E2147" s="40"/>
      <c r="F2147" s="40"/>
      <c r="G2147" s="41"/>
      <c r="H2147" s="40"/>
      <c r="I2147" s="40"/>
      <c r="J2147" s="40"/>
      <c r="L2147" s="139"/>
      <c r="M2147" s="43"/>
      <c r="N2147" s="43"/>
      <c r="O2147" s="5"/>
      <c r="P2147" s="43"/>
      <c r="Q2147" s="5"/>
      <c r="R2147" s="5"/>
      <c r="S2147" s="43"/>
      <c r="T2147" s="43"/>
      <c r="U2147" s="20"/>
      <c r="V2147" s="20"/>
      <c r="X2147" s="43"/>
      <c r="Y2147" s="20"/>
      <c r="AC2147" s="20"/>
    </row>
    <row r="2148" customFormat="false" ht="15.75" hidden="false" customHeight="true" outlineLevel="0" collapsed="false">
      <c r="A2148" s="37"/>
      <c r="B2148" s="38"/>
      <c r="C2148" s="39"/>
      <c r="D2148" s="20"/>
      <c r="E2148" s="40"/>
      <c r="F2148" s="40"/>
      <c r="G2148" s="41"/>
      <c r="H2148" s="40"/>
      <c r="I2148" s="40"/>
      <c r="J2148" s="40"/>
      <c r="L2148" s="139"/>
      <c r="M2148" s="43"/>
      <c r="N2148" s="43"/>
      <c r="O2148" s="5"/>
      <c r="P2148" s="43"/>
      <c r="Q2148" s="5"/>
      <c r="R2148" s="5"/>
      <c r="S2148" s="43"/>
      <c r="T2148" s="43"/>
      <c r="U2148" s="20"/>
      <c r="V2148" s="20"/>
      <c r="X2148" s="43"/>
      <c r="Y2148" s="20"/>
      <c r="AC2148" s="20"/>
    </row>
    <row r="2149" customFormat="false" ht="15.75" hidden="false" customHeight="true" outlineLevel="0" collapsed="false">
      <c r="A2149" s="37"/>
      <c r="B2149" s="38"/>
      <c r="C2149" s="39"/>
      <c r="D2149" s="20"/>
      <c r="E2149" s="40"/>
      <c r="F2149" s="40"/>
      <c r="G2149" s="41"/>
      <c r="H2149" s="40"/>
      <c r="I2149" s="40"/>
      <c r="J2149" s="40"/>
      <c r="L2149" s="139"/>
      <c r="M2149" s="43"/>
      <c r="N2149" s="43"/>
      <c r="O2149" s="5"/>
      <c r="P2149" s="43"/>
      <c r="Q2149" s="5"/>
      <c r="R2149" s="5"/>
      <c r="S2149" s="43"/>
      <c r="T2149" s="43"/>
      <c r="U2149" s="20"/>
      <c r="V2149" s="20"/>
      <c r="X2149" s="43"/>
      <c r="Y2149" s="20"/>
      <c r="AC2149" s="20"/>
    </row>
    <row r="2150" customFormat="false" ht="15.75" hidden="false" customHeight="true" outlineLevel="0" collapsed="false">
      <c r="A2150" s="37"/>
      <c r="B2150" s="38"/>
      <c r="C2150" s="39"/>
      <c r="D2150" s="20"/>
      <c r="E2150" s="40"/>
      <c r="F2150" s="40"/>
      <c r="G2150" s="41"/>
      <c r="H2150" s="40"/>
      <c r="I2150" s="40"/>
      <c r="J2150" s="40"/>
      <c r="L2150" s="139"/>
      <c r="M2150" s="43"/>
      <c r="N2150" s="43"/>
      <c r="O2150" s="5"/>
      <c r="P2150" s="43"/>
      <c r="Q2150" s="5"/>
      <c r="R2150" s="5"/>
      <c r="S2150" s="43"/>
      <c r="T2150" s="43"/>
      <c r="U2150" s="20"/>
      <c r="V2150" s="20"/>
      <c r="X2150" s="43"/>
      <c r="Y2150" s="20"/>
      <c r="AC2150" s="20"/>
    </row>
    <row r="2151" customFormat="false" ht="15.75" hidden="false" customHeight="true" outlineLevel="0" collapsed="false">
      <c r="A2151" s="37"/>
      <c r="B2151" s="38"/>
      <c r="C2151" s="39"/>
      <c r="D2151" s="20"/>
      <c r="E2151" s="40"/>
      <c r="F2151" s="40"/>
      <c r="G2151" s="41"/>
      <c r="H2151" s="40"/>
      <c r="I2151" s="40"/>
      <c r="J2151" s="40"/>
      <c r="L2151" s="139"/>
      <c r="M2151" s="43"/>
      <c r="N2151" s="43"/>
      <c r="O2151" s="5"/>
      <c r="P2151" s="43"/>
      <c r="Q2151" s="5"/>
      <c r="R2151" s="5"/>
      <c r="S2151" s="43"/>
      <c r="T2151" s="43"/>
      <c r="U2151" s="20"/>
      <c r="V2151" s="20"/>
      <c r="X2151" s="43"/>
      <c r="Y2151" s="20"/>
      <c r="AC2151" s="20"/>
    </row>
    <row r="2152" customFormat="false" ht="15.75" hidden="false" customHeight="true" outlineLevel="0" collapsed="false">
      <c r="A2152" s="37"/>
      <c r="B2152" s="38"/>
      <c r="C2152" s="39"/>
      <c r="D2152" s="20"/>
      <c r="E2152" s="40"/>
      <c r="F2152" s="40"/>
      <c r="G2152" s="41"/>
      <c r="H2152" s="40"/>
      <c r="I2152" s="40"/>
      <c r="J2152" s="40"/>
      <c r="L2152" s="139"/>
      <c r="M2152" s="43"/>
      <c r="N2152" s="43"/>
      <c r="O2152" s="5"/>
      <c r="P2152" s="43"/>
      <c r="Q2152" s="5"/>
      <c r="R2152" s="5"/>
      <c r="S2152" s="43"/>
      <c r="T2152" s="43"/>
      <c r="U2152" s="20"/>
      <c r="V2152" s="20"/>
      <c r="X2152" s="43"/>
      <c r="Y2152" s="20"/>
      <c r="AC2152" s="20"/>
    </row>
    <row r="2153" customFormat="false" ht="15.75" hidden="false" customHeight="true" outlineLevel="0" collapsed="false">
      <c r="A2153" s="37"/>
      <c r="B2153" s="38"/>
      <c r="C2153" s="39"/>
      <c r="D2153" s="20"/>
      <c r="E2153" s="40"/>
      <c r="F2153" s="40"/>
      <c r="G2153" s="41"/>
      <c r="H2153" s="40"/>
      <c r="I2153" s="40"/>
      <c r="J2153" s="40"/>
      <c r="L2153" s="139"/>
      <c r="M2153" s="43"/>
      <c r="N2153" s="43"/>
      <c r="O2153" s="5"/>
      <c r="P2153" s="43"/>
      <c r="Q2153" s="5"/>
      <c r="R2153" s="5"/>
      <c r="S2153" s="43"/>
      <c r="T2153" s="43"/>
      <c r="U2153" s="20"/>
      <c r="V2153" s="20"/>
      <c r="X2153" s="43"/>
      <c r="Y2153" s="20"/>
      <c r="AC2153" s="20"/>
    </row>
    <row r="2154" customFormat="false" ht="15.75" hidden="false" customHeight="true" outlineLevel="0" collapsed="false">
      <c r="A2154" s="37"/>
      <c r="B2154" s="38"/>
      <c r="C2154" s="39"/>
      <c r="D2154" s="20"/>
      <c r="E2154" s="40"/>
      <c r="F2154" s="40"/>
      <c r="G2154" s="41"/>
      <c r="H2154" s="40"/>
      <c r="I2154" s="40"/>
      <c r="J2154" s="40"/>
      <c r="L2154" s="139"/>
      <c r="M2154" s="43"/>
      <c r="N2154" s="43"/>
      <c r="O2154" s="5"/>
      <c r="P2154" s="43"/>
      <c r="Q2154" s="5"/>
      <c r="R2154" s="5"/>
      <c r="S2154" s="43"/>
      <c r="T2154" s="43"/>
      <c r="U2154" s="20"/>
      <c r="V2154" s="20"/>
      <c r="X2154" s="43"/>
      <c r="Y2154" s="20"/>
      <c r="AC2154" s="20"/>
    </row>
    <row r="2155" customFormat="false" ht="15.75" hidden="false" customHeight="true" outlineLevel="0" collapsed="false">
      <c r="A2155" s="37"/>
      <c r="B2155" s="38"/>
      <c r="C2155" s="39"/>
      <c r="D2155" s="20"/>
      <c r="E2155" s="40"/>
      <c r="F2155" s="40"/>
      <c r="G2155" s="41"/>
      <c r="H2155" s="40"/>
      <c r="I2155" s="40"/>
      <c r="J2155" s="40"/>
      <c r="L2155" s="139"/>
      <c r="M2155" s="43"/>
      <c r="N2155" s="43"/>
      <c r="O2155" s="5"/>
      <c r="P2155" s="43"/>
      <c r="Q2155" s="5"/>
      <c r="R2155" s="5"/>
      <c r="S2155" s="43"/>
      <c r="T2155" s="43"/>
      <c r="U2155" s="20"/>
      <c r="V2155" s="20"/>
      <c r="X2155" s="43"/>
      <c r="Y2155" s="20"/>
      <c r="AC2155" s="20"/>
    </row>
    <row r="2156" customFormat="false" ht="15.75" hidden="false" customHeight="true" outlineLevel="0" collapsed="false">
      <c r="A2156" s="37"/>
      <c r="B2156" s="38"/>
      <c r="C2156" s="39"/>
      <c r="D2156" s="20"/>
      <c r="E2156" s="40"/>
      <c r="F2156" s="40"/>
      <c r="G2156" s="41"/>
      <c r="H2156" s="40"/>
      <c r="I2156" s="40"/>
      <c r="J2156" s="40"/>
      <c r="L2156" s="139"/>
      <c r="M2156" s="43"/>
      <c r="N2156" s="43"/>
      <c r="O2156" s="5"/>
      <c r="P2156" s="43"/>
      <c r="Q2156" s="5"/>
      <c r="R2156" s="5"/>
      <c r="S2156" s="43"/>
      <c r="T2156" s="43"/>
      <c r="U2156" s="20"/>
      <c r="V2156" s="20"/>
      <c r="X2156" s="43"/>
      <c r="Y2156" s="20"/>
      <c r="AC2156" s="20"/>
    </row>
    <row r="2157" customFormat="false" ht="15.75" hidden="false" customHeight="true" outlineLevel="0" collapsed="false">
      <c r="A2157" s="37"/>
      <c r="B2157" s="38"/>
      <c r="C2157" s="39"/>
      <c r="D2157" s="20"/>
      <c r="E2157" s="40"/>
      <c r="F2157" s="40"/>
      <c r="G2157" s="41"/>
      <c r="H2157" s="40"/>
      <c r="I2157" s="40"/>
      <c r="J2157" s="40"/>
      <c r="L2157" s="139"/>
      <c r="M2157" s="43"/>
      <c r="N2157" s="43"/>
      <c r="O2157" s="5"/>
      <c r="P2157" s="43"/>
      <c r="Q2157" s="5"/>
      <c r="R2157" s="5"/>
      <c r="S2157" s="43"/>
      <c r="T2157" s="43"/>
      <c r="U2157" s="20"/>
      <c r="V2157" s="20"/>
      <c r="X2157" s="43"/>
      <c r="Y2157" s="20"/>
      <c r="AC2157" s="20"/>
    </row>
    <row r="2158" customFormat="false" ht="15.75" hidden="false" customHeight="true" outlineLevel="0" collapsed="false">
      <c r="A2158" s="37"/>
      <c r="B2158" s="38"/>
      <c r="C2158" s="39"/>
      <c r="D2158" s="20"/>
      <c r="E2158" s="40"/>
      <c r="F2158" s="40"/>
      <c r="G2158" s="41"/>
      <c r="H2158" s="40"/>
      <c r="I2158" s="40"/>
      <c r="J2158" s="40"/>
      <c r="L2158" s="139"/>
      <c r="M2158" s="43"/>
      <c r="N2158" s="43"/>
      <c r="O2158" s="5"/>
      <c r="P2158" s="43"/>
      <c r="Q2158" s="5"/>
      <c r="R2158" s="5"/>
      <c r="S2158" s="43"/>
      <c r="T2158" s="43"/>
      <c r="U2158" s="20"/>
      <c r="V2158" s="20"/>
      <c r="X2158" s="43"/>
      <c r="Y2158" s="20"/>
      <c r="AC2158" s="20"/>
    </row>
    <row r="2159" customFormat="false" ht="15.75" hidden="false" customHeight="true" outlineLevel="0" collapsed="false">
      <c r="A2159" s="37"/>
      <c r="B2159" s="38"/>
      <c r="C2159" s="39"/>
      <c r="D2159" s="20"/>
      <c r="E2159" s="40"/>
      <c r="F2159" s="40"/>
      <c r="G2159" s="41"/>
      <c r="H2159" s="40"/>
      <c r="I2159" s="40"/>
      <c r="J2159" s="40"/>
      <c r="L2159" s="139"/>
      <c r="M2159" s="43"/>
      <c r="N2159" s="43"/>
      <c r="O2159" s="5"/>
      <c r="P2159" s="43"/>
      <c r="Q2159" s="5"/>
      <c r="R2159" s="5"/>
      <c r="S2159" s="43"/>
      <c r="T2159" s="43"/>
      <c r="U2159" s="20"/>
      <c r="V2159" s="20"/>
      <c r="X2159" s="43"/>
      <c r="Y2159" s="20"/>
      <c r="AC2159" s="20"/>
    </row>
    <row r="2160" customFormat="false" ht="15.75" hidden="false" customHeight="true" outlineLevel="0" collapsed="false">
      <c r="A2160" s="37"/>
      <c r="B2160" s="38"/>
      <c r="C2160" s="39"/>
      <c r="D2160" s="20"/>
      <c r="E2160" s="40"/>
      <c r="F2160" s="40"/>
      <c r="G2160" s="41"/>
      <c r="H2160" s="40"/>
      <c r="I2160" s="40"/>
      <c r="J2160" s="40"/>
      <c r="L2160" s="139"/>
      <c r="M2160" s="43"/>
      <c r="N2160" s="43"/>
      <c r="O2160" s="5"/>
      <c r="P2160" s="43"/>
      <c r="Q2160" s="5"/>
      <c r="R2160" s="5"/>
      <c r="S2160" s="43"/>
      <c r="T2160" s="43"/>
      <c r="U2160" s="20"/>
      <c r="V2160" s="20"/>
      <c r="X2160" s="43"/>
      <c r="Y2160" s="20"/>
      <c r="AC2160" s="20"/>
    </row>
    <row r="2161" customFormat="false" ht="15.75" hidden="false" customHeight="true" outlineLevel="0" collapsed="false">
      <c r="A2161" s="37"/>
      <c r="B2161" s="38"/>
      <c r="C2161" s="39"/>
      <c r="D2161" s="20"/>
      <c r="E2161" s="40"/>
      <c r="F2161" s="40"/>
      <c r="G2161" s="41"/>
      <c r="H2161" s="40"/>
      <c r="I2161" s="40"/>
      <c r="J2161" s="40"/>
      <c r="L2161" s="139"/>
      <c r="M2161" s="43"/>
      <c r="N2161" s="43"/>
      <c r="O2161" s="5"/>
      <c r="P2161" s="43"/>
      <c r="Q2161" s="5"/>
      <c r="R2161" s="5"/>
      <c r="S2161" s="43"/>
      <c r="T2161" s="43"/>
      <c r="U2161" s="20"/>
      <c r="V2161" s="20"/>
      <c r="X2161" s="43"/>
      <c r="Y2161" s="20"/>
      <c r="AC2161" s="20"/>
    </row>
    <row r="2162" customFormat="false" ht="15.75" hidden="false" customHeight="true" outlineLevel="0" collapsed="false">
      <c r="A2162" s="37"/>
      <c r="B2162" s="38"/>
      <c r="C2162" s="39"/>
      <c r="D2162" s="20"/>
      <c r="E2162" s="40"/>
      <c r="F2162" s="40"/>
      <c r="G2162" s="41"/>
      <c r="H2162" s="40"/>
      <c r="I2162" s="40"/>
      <c r="J2162" s="40"/>
      <c r="L2162" s="139"/>
      <c r="M2162" s="43"/>
      <c r="N2162" s="43"/>
      <c r="O2162" s="5"/>
      <c r="P2162" s="43"/>
      <c r="Q2162" s="5"/>
      <c r="R2162" s="5"/>
      <c r="S2162" s="43"/>
      <c r="T2162" s="43"/>
      <c r="U2162" s="20"/>
      <c r="V2162" s="20"/>
      <c r="X2162" s="43"/>
      <c r="Y2162" s="20"/>
      <c r="AC2162" s="20"/>
    </row>
    <row r="2163" customFormat="false" ht="15.75" hidden="false" customHeight="true" outlineLevel="0" collapsed="false">
      <c r="A2163" s="37"/>
      <c r="B2163" s="38"/>
      <c r="C2163" s="39"/>
      <c r="D2163" s="20"/>
      <c r="E2163" s="40"/>
      <c r="F2163" s="40"/>
      <c r="G2163" s="41"/>
      <c r="H2163" s="40"/>
      <c r="I2163" s="40"/>
      <c r="J2163" s="40"/>
      <c r="L2163" s="139"/>
      <c r="M2163" s="43"/>
      <c r="N2163" s="43"/>
      <c r="O2163" s="5"/>
      <c r="P2163" s="43"/>
      <c r="Q2163" s="5"/>
      <c r="R2163" s="5"/>
      <c r="S2163" s="43"/>
      <c r="T2163" s="43"/>
      <c r="U2163" s="20"/>
      <c r="V2163" s="20"/>
      <c r="X2163" s="43"/>
      <c r="Y2163" s="20"/>
      <c r="AC2163" s="20"/>
    </row>
    <row r="2164" customFormat="false" ht="15.75" hidden="false" customHeight="true" outlineLevel="0" collapsed="false">
      <c r="A2164" s="37"/>
      <c r="B2164" s="38"/>
      <c r="C2164" s="39"/>
      <c r="D2164" s="20"/>
      <c r="E2164" s="40"/>
      <c r="F2164" s="40"/>
      <c r="G2164" s="41"/>
      <c r="H2164" s="40"/>
      <c r="I2164" s="40"/>
      <c r="J2164" s="40"/>
      <c r="L2164" s="139"/>
      <c r="M2164" s="43"/>
      <c r="N2164" s="43"/>
      <c r="O2164" s="5"/>
      <c r="P2164" s="43"/>
      <c r="Q2164" s="5"/>
      <c r="R2164" s="5"/>
      <c r="S2164" s="43"/>
      <c r="T2164" s="43"/>
      <c r="U2164" s="20"/>
      <c r="V2164" s="20"/>
      <c r="X2164" s="43"/>
      <c r="Y2164" s="20"/>
      <c r="AC2164" s="20"/>
    </row>
    <row r="2165" customFormat="false" ht="15.75" hidden="false" customHeight="true" outlineLevel="0" collapsed="false">
      <c r="A2165" s="37"/>
      <c r="B2165" s="38"/>
      <c r="C2165" s="39"/>
      <c r="D2165" s="20"/>
      <c r="E2165" s="40"/>
      <c r="F2165" s="40"/>
      <c r="G2165" s="41"/>
      <c r="H2165" s="40"/>
      <c r="I2165" s="40"/>
      <c r="J2165" s="40"/>
      <c r="L2165" s="139"/>
      <c r="M2165" s="43"/>
      <c r="N2165" s="43"/>
      <c r="O2165" s="5"/>
      <c r="P2165" s="43"/>
      <c r="Q2165" s="5"/>
      <c r="R2165" s="5"/>
      <c r="S2165" s="43"/>
      <c r="T2165" s="43"/>
      <c r="U2165" s="20"/>
      <c r="V2165" s="20"/>
      <c r="X2165" s="43"/>
      <c r="Y2165" s="20"/>
      <c r="AC2165" s="20"/>
    </row>
    <row r="2166" customFormat="false" ht="15.75" hidden="false" customHeight="true" outlineLevel="0" collapsed="false">
      <c r="A2166" s="37"/>
      <c r="B2166" s="38"/>
      <c r="C2166" s="39"/>
      <c r="D2166" s="20"/>
      <c r="E2166" s="40"/>
      <c r="F2166" s="40"/>
      <c r="G2166" s="41"/>
      <c r="H2166" s="40"/>
      <c r="I2166" s="40"/>
      <c r="J2166" s="40"/>
      <c r="L2166" s="139"/>
      <c r="M2166" s="43"/>
      <c r="N2166" s="43"/>
      <c r="O2166" s="5"/>
      <c r="P2166" s="43"/>
      <c r="Q2166" s="5"/>
      <c r="R2166" s="5"/>
      <c r="S2166" s="43"/>
      <c r="T2166" s="43"/>
      <c r="U2166" s="20"/>
      <c r="V2166" s="20"/>
      <c r="X2166" s="43"/>
      <c r="Y2166" s="20"/>
      <c r="AC2166" s="20"/>
    </row>
    <row r="2167" customFormat="false" ht="15.75" hidden="false" customHeight="true" outlineLevel="0" collapsed="false">
      <c r="A2167" s="37"/>
      <c r="B2167" s="38"/>
      <c r="C2167" s="39"/>
      <c r="D2167" s="20"/>
      <c r="E2167" s="40"/>
      <c r="F2167" s="40"/>
      <c r="G2167" s="41"/>
      <c r="H2167" s="40"/>
      <c r="I2167" s="40"/>
      <c r="J2167" s="40"/>
      <c r="L2167" s="139"/>
      <c r="M2167" s="43"/>
      <c r="N2167" s="43"/>
      <c r="O2167" s="5"/>
      <c r="P2167" s="43"/>
      <c r="Q2167" s="5"/>
      <c r="R2167" s="5"/>
      <c r="S2167" s="43"/>
      <c r="T2167" s="43"/>
      <c r="U2167" s="20"/>
      <c r="V2167" s="20"/>
      <c r="X2167" s="43"/>
      <c r="Y2167" s="20"/>
      <c r="AC2167" s="20"/>
    </row>
    <row r="2168" customFormat="false" ht="15.75" hidden="false" customHeight="true" outlineLevel="0" collapsed="false">
      <c r="A2168" s="37"/>
      <c r="B2168" s="38"/>
      <c r="C2168" s="39"/>
      <c r="D2168" s="20"/>
      <c r="E2168" s="40"/>
      <c r="F2168" s="40"/>
      <c r="G2168" s="41"/>
      <c r="H2168" s="40"/>
      <c r="I2168" s="40"/>
      <c r="J2168" s="40"/>
      <c r="L2168" s="139"/>
      <c r="M2168" s="43"/>
      <c r="N2168" s="43"/>
      <c r="O2168" s="5"/>
      <c r="P2168" s="43"/>
      <c r="Q2168" s="5"/>
      <c r="R2168" s="5"/>
      <c r="S2168" s="43"/>
      <c r="T2168" s="43"/>
      <c r="U2168" s="20"/>
      <c r="V2168" s="20"/>
      <c r="X2168" s="43"/>
      <c r="Y2168" s="20"/>
      <c r="AC2168" s="20"/>
    </row>
    <row r="2169" customFormat="false" ht="15.75" hidden="false" customHeight="true" outlineLevel="0" collapsed="false">
      <c r="A2169" s="37"/>
      <c r="B2169" s="38"/>
      <c r="C2169" s="39"/>
      <c r="D2169" s="20"/>
      <c r="E2169" s="40"/>
      <c r="F2169" s="40"/>
      <c r="G2169" s="41"/>
      <c r="H2169" s="40"/>
      <c r="I2169" s="40"/>
      <c r="J2169" s="40"/>
      <c r="L2169" s="139"/>
      <c r="M2169" s="43"/>
      <c r="N2169" s="43"/>
      <c r="O2169" s="5"/>
      <c r="P2169" s="43"/>
      <c r="Q2169" s="5"/>
      <c r="R2169" s="5"/>
      <c r="S2169" s="43"/>
      <c r="T2169" s="43"/>
      <c r="U2169" s="20"/>
      <c r="V2169" s="20"/>
      <c r="X2169" s="43"/>
      <c r="Y2169" s="20"/>
      <c r="AC2169" s="20"/>
    </row>
    <row r="2170" customFormat="false" ht="15.75" hidden="false" customHeight="true" outlineLevel="0" collapsed="false">
      <c r="A2170" s="37"/>
      <c r="B2170" s="38"/>
      <c r="C2170" s="39"/>
      <c r="D2170" s="20"/>
      <c r="E2170" s="40"/>
      <c r="F2170" s="40"/>
      <c r="G2170" s="41"/>
      <c r="H2170" s="40"/>
      <c r="I2170" s="40"/>
      <c r="J2170" s="40"/>
      <c r="L2170" s="139"/>
      <c r="M2170" s="43"/>
      <c r="N2170" s="43"/>
      <c r="O2170" s="5"/>
      <c r="P2170" s="43"/>
      <c r="Q2170" s="5"/>
      <c r="R2170" s="5"/>
      <c r="S2170" s="43"/>
      <c r="T2170" s="43"/>
      <c r="U2170" s="20"/>
      <c r="V2170" s="20"/>
      <c r="X2170" s="43"/>
      <c r="Y2170" s="20"/>
      <c r="AC2170" s="20"/>
    </row>
    <row r="2171" customFormat="false" ht="15.75" hidden="false" customHeight="true" outlineLevel="0" collapsed="false">
      <c r="A2171" s="37"/>
      <c r="B2171" s="38"/>
      <c r="C2171" s="39"/>
      <c r="D2171" s="20"/>
      <c r="E2171" s="40"/>
      <c r="F2171" s="40"/>
      <c r="G2171" s="41"/>
      <c r="H2171" s="40"/>
      <c r="I2171" s="40"/>
      <c r="J2171" s="40"/>
      <c r="L2171" s="139"/>
      <c r="M2171" s="43"/>
      <c r="N2171" s="43"/>
      <c r="O2171" s="5"/>
      <c r="P2171" s="43"/>
      <c r="Q2171" s="5"/>
      <c r="R2171" s="5"/>
      <c r="S2171" s="43"/>
      <c r="T2171" s="43"/>
      <c r="U2171" s="20"/>
      <c r="V2171" s="20"/>
      <c r="X2171" s="43"/>
      <c r="Y2171" s="20"/>
      <c r="AC2171" s="20"/>
    </row>
    <row r="2172" customFormat="false" ht="15.75" hidden="false" customHeight="true" outlineLevel="0" collapsed="false">
      <c r="A2172" s="37"/>
      <c r="B2172" s="38"/>
      <c r="C2172" s="39"/>
      <c r="D2172" s="20"/>
      <c r="E2172" s="40"/>
      <c r="F2172" s="40"/>
      <c r="G2172" s="41"/>
      <c r="H2172" s="40"/>
      <c r="I2172" s="40"/>
      <c r="J2172" s="40"/>
      <c r="L2172" s="139"/>
      <c r="M2172" s="43"/>
      <c r="N2172" s="43"/>
      <c r="O2172" s="5"/>
      <c r="P2172" s="43"/>
      <c r="Q2172" s="5"/>
      <c r="R2172" s="5"/>
      <c r="S2172" s="43"/>
      <c r="T2172" s="43"/>
      <c r="U2172" s="20"/>
      <c r="V2172" s="20"/>
      <c r="X2172" s="43"/>
      <c r="Y2172" s="20"/>
      <c r="AC2172" s="20"/>
    </row>
    <row r="2173" customFormat="false" ht="15.75" hidden="false" customHeight="true" outlineLevel="0" collapsed="false">
      <c r="A2173" s="37"/>
      <c r="B2173" s="38"/>
      <c r="C2173" s="39"/>
      <c r="D2173" s="20"/>
      <c r="E2173" s="40"/>
      <c r="F2173" s="40"/>
      <c r="G2173" s="41"/>
      <c r="H2173" s="40"/>
      <c r="I2173" s="40"/>
      <c r="J2173" s="40"/>
      <c r="L2173" s="139"/>
      <c r="M2173" s="43"/>
      <c r="N2173" s="43"/>
      <c r="O2173" s="5"/>
      <c r="P2173" s="43"/>
      <c r="Q2173" s="5"/>
      <c r="R2173" s="5"/>
      <c r="S2173" s="43"/>
      <c r="T2173" s="43"/>
      <c r="U2173" s="20"/>
      <c r="V2173" s="20"/>
      <c r="X2173" s="43"/>
      <c r="Y2173" s="20"/>
      <c r="AC2173" s="20"/>
    </row>
    <row r="2174" customFormat="false" ht="15.75" hidden="false" customHeight="true" outlineLevel="0" collapsed="false">
      <c r="A2174" s="37"/>
      <c r="B2174" s="38"/>
      <c r="C2174" s="39"/>
      <c r="D2174" s="20"/>
      <c r="E2174" s="40"/>
      <c r="F2174" s="40"/>
      <c r="G2174" s="41"/>
      <c r="H2174" s="40"/>
      <c r="I2174" s="40"/>
      <c r="J2174" s="40"/>
      <c r="L2174" s="139"/>
      <c r="M2174" s="43"/>
      <c r="N2174" s="43"/>
      <c r="O2174" s="5"/>
      <c r="P2174" s="43"/>
      <c r="Q2174" s="5"/>
      <c r="R2174" s="5"/>
      <c r="S2174" s="43"/>
      <c r="T2174" s="43"/>
      <c r="U2174" s="20"/>
      <c r="V2174" s="20"/>
      <c r="X2174" s="43"/>
      <c r="Y2174" s="20"/>
      <c r="AC2174" s="20"/>
    </row>
    <row r="2175" customFormat="false" ht="15.75" hidden="false" customHeight="true" outlineLevel="0" collapsed="false">
      <c r="A2175" s="37"/>
      <c r="B2175" s="38"/>
      <c r="C2175" s="39"/>
      <c r="D2175" s="20"/>
      <c r="E2175" s="40"/>
      <c r="F2175" s="40"/>
      <c r="G2175" s="41"/>
      <c r="H2175" s="40"/>
      <c r="I2175" s="40"/>
      <c r="J2175" s="40"/>
      <c r="L2175" s="139"/>
      <c r="M2175" s="43"/>
      <c r="N2175" s="43"/>
      <c r="O2175" s="5"/>
      <c r="P2175" s="43"/>
      <c r="Q2175" s="5"/>
      <c r="R2175" s="5"/>
      <c r="S2175" s="43"/>
      <c r="T2175" s="43"/>
      <c r="U2175" s="20"/>
      <c r="V2175" s="20"/>
      <c r="X2175" s="43"/>
      <c r="Y2175" s="20"/>
      <c r="AC2175" s="20"/>
    </row>
    <row r="2176" customFormat="false" ht="15.75" hidden="false" customHeight="true" outlineLevel="0" collapsed="false">
      <c r="A2176" s="37"/>
      <c r="B2176" s="38"/>
      <c r="C2176" s="39"/>
      <c r="D2176" s="20"/>
      <c r="E2176" s="40"/>
      <c r="F2176" s="40"/>
      <c r="G2176" s="41"/>
      <c r="H2176" s="40"/>
      <c r="I2176" s="40"/>
      <c r="J2176" s="40"/>
      <c r="L2176" s="139"/>
      <c r="M2176" s="43"/>
      <c r="N2176" s="43"/>
      <c r="O2176" s="5"/>
      <c r="P2176" s="43"/>
      <c r="Q2176" s="5"/>
      <c r="R2176" s="5"/>
      <c r="S2176" s="43"/>
      <c r="T2176" s="43"/>
      <c r="U2176" s="20"/>
      <c r="V2176" s="20"/>
      <c r="X2176" s="43"/>
      <c r="Y2176" s="20"/>
      <c r="AC2176" s="20"/>
    </row>
    <row r="2177" customFormat="false" ht="15.75" hidden="false" customHeight="true" outlineLevel="0" collapsed="false">
      <c r="A2177" s="37"/>
      <c r="B2177" s="38"/>
      <c r="C2177" s="39"/>
      <c r="D2177" s="20"/>
      <c r="E2177" s="40"/>
      <c r="F2177" s="40"/>
      <c r="G2177" s="41"/>
      <c r="H2177" s="40"/>
      <c r="I2177" s="40"/>
      <c r="J2177" s="40"/>
      <c r="L2177" s="139"/>
      <c r="M2177" s="43"/>
      <c r="N2177" s="43"/>
      <c r="O2177" s="5"/>
      <c r="P2177" s="43"/>
      <c r="Q2177" s="5"/>
      <c r="R2177" s="5"/>
      <c r="S2177" s="43"/>
      <c r="T2177" s="43"/>
      <c r="U2177" s="20"/>
      <c r="V2177" s="20"/>
      <c r="X2177" s="43"/>
      <c r="Y2177" s="20"/>
      <c r="AC2177" s="20"/>
    </row>
    <row r="2178" customFormat="false" ht="15.75" hidden="false" customHeight="true" outlineLevel="0" collapsed="false">
      <c r="A2178" s="37"/>
      <c r="B2178" s="38"/>
      <c r="C2178" s="39"/>
      <c r="D2178" s="20"/>
      <c r="E2178" s="40"/>
      <c r="F2178" s="40"/>
      <c r="G2178" s="41"/>
      <c r="H2178" s="40"/>
      <c r="I2178" s="40"/>
      <c r="J2178" s="40"/>
      <c r="L2178" s="139"/>
      <c r="M2178" s="43"/>
      <c r="N2178" s="43"/>
      <c r="O2178" s="5"/>
      <c r="P2178" s="43"/>
      <c r="Q2178" s="5"/>
      <c r="R2178" s="5"/>
      <c r="S2178" s="43"/>
      <c r="T2178" s="43"/>
      <c r="U2178" s="20"/>
      <c r="V2178" s="20"/>
      <c r="X2178" s="43"/>
      <c r="Y2178" s="20"/>
      <c r="AC2178" s="20"/>
    </row>
    <row r="2179" customFormat="false" ht="15.75" hidden="false" customHeight="true" outlineLevel="0" collapsed="false">
      <c r="A2179" s="37"/>
      <c r="B2179" s="38"/>
      <c r="C2179" s="39"/>
      <c r="D2179" s="20"/>
      <c r="E2179" s="40"/>
      <c r="F2179" s="40"/>
      <c r="G2179" s="41"/>
      <c r="H2179" s="40"/>
      <c r="I2179" s="40"/>
      <c r="J2179" s="40"/>
      <c r="L2179" s="139"/>
      <c r="M2179" s="43"/>
      <c r="N2179" s="43"/>
      <c r="O2179" s="5"/>
      <c r="P2179" s="43"/>
      <c r="Q2179" s="5"/>
      <c r="R2179" s="5"/>
      <c r="S2179" s="43"/>
      <c r="T2179" s="43"/>
      <c r="U2179" s="20"/>
      <c r="V2179" s="20"/>
      <c r="X2179" s="43"/>
      <c r="Y2179" s="20"/>
      <c r="AC2179" s="20"/>
    </row>
    <row r="2180" customFormat="false" ht="15.75" hidden="false" customHeight="true" outlineLevel="0" collapsed="false">
      <c r="A2180" s="37"/>
      <c r="B2180" s="38"/>
      <c r="C2180" s="39"/>
      <c r="D2180" s="20"/>
      <c r="E2180" s="40"/>
      <c r="F2180" s="40"/>
      <c r="G2180" s="41"/>
      <c r="H2180" s="40"/>
      <c r="I2180" s="40"/>
      <c r="J2180" s="40"/>
      <c r="L2180" s="139"/>
      <c r="M2180" s="43"/>
      <c r="N2180" s="43"/>
      <c r="O2180" s="5"/>
      <c r="P2180" s="43"/>
      <c r="Q2180" s="5"/>
      <c r="R2180" s="5"/>
      <c r="S2180" s="43"/>
      <c r="T2180" s="43"/>
      <c r="U2180" s="20"/>
      <c r="V2180" s="20"/>
      <c r="X2180" s="43"/>
      <c r="Y2180" s="20"/>
      <c r="AC2180" s="20"/>
    </row>
    <row r="2181" customFormat="false" ht="15.75" hidden="false" customHeight="true" outlineLevel="0" collapsed="false">
      <c r="A2181" s="37"/>
      <c r="B2181" s="38"/>
      <c r="C2181" s="39"/>
      <c r="D2181" s="20"/>
      <c r="E2181" s="40"/>
      <c r="F2181" s="40"/>
      <c r="G2181" s="41"/>
      <c r="H2181" s="40"/>
      <c r="I2181" s="40"/>
      <c r="J2181" s="40"/>
      <c r="L2181" s="139"/>
      <c r="M2181" s="43"/>
      <c r="N2181" s="43"/>
      <c r="O2181" s="5"/>
      <c r="P2181" s="43"/>
      <c r="Q2181" s="5"/>
      <c r="R2181" s="5"/>
      <c r="S2181" s="43"/>
      <c r="T2181" s="43"/>
      <c r="U2181" s="20"/>
      <c r="V2181" s="20"/>
      <c r="X2181" s="43"/>
      <c r="Y2181" s="20"/>
      <c r="AC2181" s="20"/>
    </row>
    <row r="2182" customFormat="false" ht="15.75" hidden="false" customHeight="true" outlineLevel="0" collapsed="false">
      <c r="A2182" s="37"/>
      <c r="B2182" s="38"/>
      <c r="C2182" s="39"/>
      <c r="D2182" s="20"/>
      <c r="E2182" s="40"/>
      <c r="F2182" s="40"/>
      <c r="G2182" s="41"/>
      <c r="H2182" s="40"/>
      <c r="I2182" s="40"/>
      <c r="J2182" s="40"/>
      <c r="L2182" s="139"/>
      <c r="M2182" s="43"/>
      <c r="N2182" s="43"/>
      <c r="O2182" s="5"/>
      <c r="P2182" s="43"/>
      <c r="Q2182" s="5"/>
      <c r="R2182" s="5"/>
      <c r="S2182" s="43"/>
      <c r="T2182" s="43"/>
      <c r="U2182" s="20"/>
      <c r="V2182" s="20"/>
      <c r="X2182" s="43"/>
      <c r="Y2182" s="20"/>
      <c r="AC2182" s="20"/>
    </row>
    <row r="2183" customFormat="false" ht="15.75" hidden="false" customHeight="true" outlineLevel="0" collapsed="false">
      <c r="A2183" s="37"/>
      <c r="B2183" s="38"/>
      <c r="C2183" s="39"/>
      <c r="D2183" s="20"/>
      <c r="E2183" s="40"/>
      <c r="F2183" s="40"/>
      <c r="G2183" s="41"/>
      <c r="H2183" s="40"/>
      <c r="I2183" s="40"/>
      <c r="J2183" s="40"/>
      <c r="L2183" s="139"/>
      <c r="M2183" s="43"/>
      <c r="N2183" s="43"/>
      <c r="O2183" s="5"/>
      <c r="P2183" s="43"/>
      <c r="Q2183" s="5"/>
      <c r="R2183" s="5"/>
      <c r="S2183" s="43"/>
      <c r="T2183" s="43"/>
      <c r="U2183" s="20"/>
      <c r="V2183" s="20"/>
      <c r="X2183" s="43"/>
      <c r="Y2183" s="20"/>
      <c r="AC2183" s="20"/>
    </row>
    <row r="2184" customFormat="false" ht="15.75" hidden="false" customHeight="true" outlineLevel="0" collapsed="false">
      <c r="A2184" s="37"/>
      <c r="B2184" s="38"/>
      <c r="C2184" s="39"/>
      <c r="D2184" s="20"/>
      <c r="E2184" s="40"/>
      <c r="F2184" s="40"/>
      <c r="G2184" s="41"/>
      <c r="H2184" s="40"/>
      <c r="I2184" s="40"/>
      <c r="J2184" s="40"/>
      <c r="L2184" s="139"/>
      <c r="M2184" s="43"/>
      <c r="N2184" s="43"/>
      <c r="O2184" s="5"/>
      <c r="P2184" s="43"/>
      <c r="Q2184" s="5"/>
      <c r="R2184" s="5"/>
      <c r="S2184" s="43"/>
      <c r="T2184" s="43"/>
      <c r="U2184" s="20"/>
      <c r="V2184" s="20"/>
      <c r="X2184" s="43"/>
      <c r="Y2184" s="20"/>
      <c r="AC2184" s="20"/>
    </row>
    <row r="2185" customFormat="false" ht="15.75" hidden="false" customHeight="true" outlineLevel="0" collapsed="false">
      <c r="A2185" s="37"/>
      <c r="B2185" s="38"/>
      <c r="C2185" s="39"/>
      <c r="D2185" s="20"/>
      <c r="E2185" s="40"/>
      <c r="F2185" s="40"/>
      <c r="G2185" s="41"/>
      <c r="H2185" s="40"/>
      <c r="I2185" s="40"/>
      <c r="J2185" s="40"/>
      <c r="L2185" s="139"/>
      <c r="M2185" s="43"/>
      <c r="N2185" s="43"/>
      <c r="O2185" s="5"/>
      <c r="P2185" s="43"/>
      <c r="Q2185" s="5"/>
      <c r="R2185" s="5"/>
      <c r="S2185" s="43"/>
      <c r="T2185" s="43"/>
      <c r="U2185" s="20"/>
      <c r="V2185" s="20"/>
      <c r="X2185" s="43"/>
      <c r="Y2185" s="20"/>
      <c r="AC2185" s="20"/>
    </row>
    <row r="2186" customFormat="false" ht="15.75" hidden="false" customHeight="true" outlineLevel="0" collapsed="false">
      <c r="A2186" s="37"/>
      <c r="B2186" s="38"/>
      <c r="C2186" s="39"/>
      <c r="D2186" s="20"/>
      <c r="E2186" s="40"/>
      <c r="F2186" s="40"/>
      <c r="G2186" s="41"/>
      <c r="H2186" s="40"/>
      <c r="I2186" s="40"/>
      <c r="J2186" s="40"/>
      <c r="L2186" s="139"/>
      <c r="M2186" s="43"/>
      <c r="N2186" s="43"/>
      <c r="O2186" s="5"/>
      <c r="P2186" s="43"/>
      <c r="Q2186" s="5"/>
      <c r="R2186" s="5"/>
      <c r="S2186" s="43"/>
      <c r="T2186" s="43"/>
      <c r="U2186" s="20"/>
      <c r="V2186" s="20"/>
      <c r="X2186" s="43"/>
      <c r="Y2186" s="20"/>
      <c r="AC2186" s="20"/>
    </row>
    <row r="2187" customFormat="false" ht="15.75" hidden="false" customHeight="true" outlineLevel="0" collapsed="false">
      <c r="A2187" s="37"/>
      <c r="B2187" s="38"/>
      <c r="C2187" s="39"/>
      <c r="D2187" s="20"/>
      <c r="E2187" s="40"/>
      <c r="F2187" s="40"/>
      <c r="G2187" s="41"/>
      <c r="H2187" s="40"/>
      <c r="I2187" s="40"/>
      <c r="J2187" s="40"/>
      <c r="L2187" s="139"/>
      <c r="M2187" s="43"/>
      <c r="N2187" s="43"/>
      <c r="O2187" s="5"/>
      <c r="P2187" s="43"/>
      <c r="Q2187" s="5"/>
      <c r="R2187" s="5"/>
      <c r="S2187" s="43"/>
      <c r="T2187" s="43"/>
      <c r="U2187" s="20"/>
      <c r="V2187" s="20"/>
      <c r="X2187" s="43"/>
      <c r="Y2187" s="20"/>
      <c r="AC2187" s="20"/>
    </row>
    <row r="2188" customFormat="false" ht="15.75" hidden="false" customHeight="true" outlineLevel="0" collapsed="false">
      <c r="A2188" s="37"/>
      <c r="B2188" s="38"/>
      <c r="C2188" s="39"/>
      <c r="D2188" s="20"/>
      <c r="E2188" s="40"/>
      <c r="F2188" s="40"/>
      <c r="G2188" s="41"/>
      <c r="H2188" s="40"/>
      <c r="I2188" s="40"/>
      <c r="J2188" s="40"/>
      <c r="L2188" s="139"/>
      <c r="M2188" s="43"/>
      <c r="N2188" s="43"/>
      <c r="O2188" s="5"/>
      <c r="P2188" s="43"/>
      <c r="Q2188" s="5"/>
      <c r="R2188" s="5"/>
      <c r="S2188" s="43"/>
      <c r="T2188" s="43"/>
      <c r="U2188" s="20"/>
      <c r="V2188" s="20"/>
      <c r="X2188" s="43"/>
      <c r="Y2188" s="20"/>
      <c r="AC2188" s="20"/>
    </row>
    <row r="2189" customFormat="false" ht="15.75" hidden="false" customHeight="true" outlineLevel="0" collapsed="false">
      <c r="A2189" s="37"/>
      <c r="B2189" s="38"/>
      <c r="C2189" s="39"/>
      <c r="D2189" s="20"/>
      <c r="E2189" s="40"/>
      <c r="F2189" s="40"/>
      <c r="G2189" s="41"/>
      <c r="H2189" s="40"/>
      <c r="I2189" s="40"/>
      <c r="J2189" s="40"/>
      <c r="L2189" s="139"/>
      <c r="M2189" s="43"/>
      <c r="N2189" s="43"/>
      <c r="O2189" s="5"/>
      <c r="P2189" s="43"/>
      <c r="Q2189" s="5"/>
      <c r="R2189" s="5"/>
      <c r="S2189" s="43"/>
      <c r="T2189" s="43"/>
      <c r="U2189" s="20"/>
      <c r="V2189" s="20"/>
      <c r="X2189" s="43"/>
      <c r="Y2189" s="20"/>
      <c r="AC2189" s="20"/>
    </row>
    <row r="2190" customFormat="false" ht="15.75" hidden="false" customHeight="true" outlineLevel="0" collapsed="false">
      <c r="A2190" s="37"/>
      <c r="B2190" s="38"/>
      <c r="C2190" s="39"/>
      <c r="D2190" s="20"/>
      <c r="E2190" s="40"/>
      <c r="F2190" s="40"/>
      <c r="G2190" s="41"/>
      <c r="H2190" s="40"/>
      <c r="I2190" s="40"/>
      <c r="J2190" s="40"/>
      <c r="L2190" s="139"/>
      <c r="M2190" s="43"/>
      <c r="N2190" s="43"/>
      <c r="O2190" s="5"/>
      <c r="P2190" s="43"/>
      <c r="Q2190" s="5"/>
      <c r="R2190" s="5"/>
      <c r="S2190" s="43"/>
      <c r="T2190" s="43"/>
      <c r="U2190" s="20"/>
      <c r="V2190" s="20"/>
      <c r="X2190" s="43"/>
      <c r="Y2190" s="20"/>
      <c r="AC2190" s="20"/>
    </row>
    <row r="2191" customFormat="false" ht="15.75" hidden="false" customHeight="true" outlineLevel="0" collapsed="false">
      <c r="A2191" s="37"/>
      <c r="B2191" s="38"/>
      <c r="C2191" s="39"/>
      <c r="D2191" s="20"/>
      <c r="E2191" s="40"/>
      <c r="F2191" s="40"/>
      <c r="G2191" s="41"/>
      <c r="H2191" s="40"/>
      <c r="I2191" s="40"/>
      <c r="J2191" s="40"/>
      <c r="L2191" s="139"/>
      <c r="M2191" s="43"/>
      <c r="N2191" s="43"/>
      <c r="O2191" s="5"/>
      <c r="P2191" s="43"/>
      <c r="Q2191" s="5"/>
      <c r="R2191" s="5"/>
      <c r="S2191" s="43"/>
      <c r="T2191" s="43"/>
      <c r="U2191" s="20"/>
      <c r="V2191" s="20"/>
      <c r="X2191" s="43"/>
      <c r="Y2191" s="20"/>
      <c r="AC2191" s="20"/>
    </row>
    <row r="2192" customFormat="false" ht="15.75" hidden="false" customHeight="true" outlineLevel="0" collapsed="false">
      <c r="A2192" s="37"/>
      <c r="B2192" s="38"/>
      <c r="C2192" s="39"/>
      <c r="D2192" s="20"/>
      <c r="E2192" s="40"/>
      <c r="F2192" s="40"/>
      <c r="G2192" s="41"/>
      <c r="H2192" s="40"/>
      <c r="I2192" s="40"/>
      <c r="J2192" s="40"/>
      <c r="L2192" s="139"/>
      <c r="M2192" s="43"/>
      <c r="N2192" s="43"/>
      <c r="O2192" s="5"/>
      <c r="P2192" s="43"/>
      <c r="Q2192" s="5"/>
      <c r="R2192" s="5"/>
      <c r="S2192" s="43"/>
      <c r="T2192" s="43"/>
      <c r="U2192" s="20"/>
      <c r="V2192" s="20"/>
      <c r="X2192" s="43"/>
      <c r="Y2192" s="20"/>
      <c r="AC2192" s="20"/>
    </row>
    <row r="2193" customFormat="false" ht="15.75" hidden="false" customHeight="true" outlineLevel="0" collapsed="false">
      <c r="A2193" s="37"/>
      <c r="B2193" s="38"/>
      <c r="C2193" s="39"/>
      <c r="D2193" s="20"/>
      <c r="E2193" s="40"/>
      <c r="F2193" s="40"/>
      <c r="G2193" s="41"/>
      <c r="H2193" s="40"/>
      <c r="I2193" s="40"/>
      <c r="J2193" s="40"/>
      <c r="L2193" s="139"/>
      <c r="M2193" s="43"/>
      <c r="N2193" s="43"/>
      <c r="O2193" s="5"/>
      <c r="P2193" s="43"/>
      <c r="Q2193" s="5"/>
      <c r="R2193" s="5"/>
      <c r="S2193" s="43"/>
      <c r="T2193" s="43"/>
      <c r="U2193" s="20"/>
      <c r="V2193" s="20"/>
      <c r="X2193" s="43"/>
      <c r="Y2193" s="20"/>
      <c r="AC2193" s="20"/>
    </row>
    <row r="2194" customFormat="false" ht="15.75" hidden="false" customHeight="true" outlineLevel="0" collapsed="false">
      <c r="A2194" s="37"/>
      <c r="B2194" s="38"/>
      <c r="C2194" s="39"/>
      <c r="D2194" s="20"/>
      <c r="E2194" s="40"/>
      <c r="F2194" s="40"/>
      <c r="G2194" s="41"/>
      <c r="H2194" s="40"/>
      <c r="I2194" s="40"/>
      <c r="J2194" s="40"/>
      <c r="L2194" s="139"/>
      <c r="M2194" s="43"/>
      <c r="N2194" s="43"/>
      <c r="O2194" s="5"/>
      <c r="P2194" s="43"/>
      <c r="Q2194" s="5"/>
      <c r="R2194" s="5"/>
      <c r="S2194" s="43"/>
      <c r="T2194" s="43"/>
      <c r="U2194" s="20"/>
      <c r="V2194" s="20"/>
      <c r="X2194" s="43"/>
      <c r="Y2194" s="20"/>
      <c r="AC2194" s="20"/>
    </row>
    <row r="2195" customFormat="false" ht="15.75" hidden="false" customHeight="true" outlineLevel="0" collapsed="false">
      <c r="A2195" s="37"/>
      <c r="B2195" s="38"/>
      <c r="C2195" s="39"/>
      <c r="D2195" s="20"/>
      <c r="E2195" s="40"/>
      <c r="F2195" s="40"/>
      <c r="G2195" s="41"/>
      <c r="H2195" s="40"/>
      <c r="I2195" s="40"/>
      <c r="J2195" s="40"/>
      <c r="L2195" s="139"/>
      <c r="M2195" s="43"/>
      <c r="N2195" s="43"/>
      <c r="O2195" s="5"/>
      <c r="P2195" s="43"/>
      <c r="Q2195" s="5"/>
      <c r="R2195" s="5"/>
      <c r="S2195" s="43"/>
      <c r="T2195" s="43"/>
      <c r="U2195" s="20"/>
      <c r="V2195" s="20"/>
      <c r="X2195" s="43"/>
      <c r="Y2195" s="20"/>
      <c r="AC2195" s="20"/>
    </row>
    <row r="2196" customFormat="false" ht="15.75" hidden="false" customHeight="true" outlineLevel="0" collapsed="false">
      <c r="A2196" s="37"/>
      <c r="B2196" s="38"/>
      <c r="C2196" s="39"/>
      <c r="D2196" s="20"/>
      <c r="E2196" s="40"/>
      <c r="F2196" s="40"/>
      <c r="G2196" s="41"/>
      <c r="H2196" s="40"/>
      <c r="I2196" s="40"/>
      <c r="J2196" s="40"/>
      <c r="L2196" s="139"/>
      <c r="M2196" s="43"/>
      <c r="N2196" s="43"/>
      <c r="O2196" s="5"/>
      <c r="P2196" s="43"/>
      <c r="Q2196" s="5"/>
      <c r="R2196" s="5"/>
      <c r="S2196" s="43"/>
      <c r="T2196" s="43"/>
      <c r="U2196" s="20"/>
      <c r="V2196" s="20"/>
      <c r="X2196" s="43"/>
      <c r="Y2196" s="20"/>
      <c r="AC2196" s="20"/>
    </row>
    <row r="2197" customFormat="false" ht="15.75" hidden="false" customHeight="true" outlineLevel="0" collapsed="false">
      <c r="A2197" s="37"/>
      <c r="B2197" s="38"/>
      <c r="C2197" s="39"/>
      <c r="D2197" s="20"/>
      <c r="E2197" s="40"/>
      <c r="F2197" s="40"/>
      <c r="G2197" s="41"/>
      <c r="H2197" s="40"/>
      <c r="I2197" s="40"/>
      <c r="J2197" s="40"/>
      <c r="L2197" s="139"/>
      <c r="M2197" s="43"/>
      <c r="N2197" s="43"/>
      <c r="O2197" s="5"/>
      <c r="P2197" s="43"/>
      <c r="Q2197" s="5"/>
      <c r="R2197" s="5"/>
      <c r="S2197" s="43"/>
      <c r="T2197" s="43"/>
      <c r="U2197" s="20"/>
      <c r="V2197" s="20"/>
      <c r="X2197" s="43"/>
      <c r="Y2197" s="20"/>
      <c r="AC2197" s="20"/>
    </row>
    <row r="2198" customFormat="false" ht="15.75" hidden="false" customHeight="true" outlineLevel="0" collapsed="false">
      <c r="A2198" s="37"/>
      <c r="B2198" s="38"/>
      <c r="C2198" s="39"/>
      <c r="D2198" s="20"/>
      <c r="E2198" s="40"/>
      <c r="F2198" s="40"/>
      <c r="G2198" s="41"/>
      <c r="H2198" s="40"/>
      <c r="I2198" s="40"/>
      <c r="J2198" s="40"/>
      <c r="L2198" s="139"/>
      <c r="M2198" s="43"/>
      <c r="N2198" s="43"/>
      <c r="O2198" s="5"/>
      <c r="P2198" s="43"/>
      <c r="Q2198" s="5"/>
      <c r="R2198" s="5"/>
      <c r="S2198" s="43"/>
      <c r="T2198" s="43"/>
      <c r="U2198" s="20"/>
      <c r="V2198" s="20"/>
      <c r="X2198" s="43"/>
      <c r="Y2198" s="20"/>
      <c r="AC2198" s="20"/>
    </row>
    <row r="2199" customFormat="false" ht="15.75" hidden="false" customHeight="true" outlineLevel="0" collapsed="false">
      <c r="A2199" s="37"/>
      <c r="B2199" s="38"/>
      <c r="C2199" s="39"/>
      <c r="D2199" s="20"/>
      <c r="E2199" s="40"/>
      <c r="F2199" s="40"/>
      <c r="G2199" s="41"/>
      <c r="H2199" s="40"/>
      <c r="I2199" s="40"/>
      <c r="J2199" s="40"/>
      <c r="L2199" s="139"/>
      <c r="M2199" s="43"/>
      <c r="N2199" s="43"/>
      <c r="O2199" s="5"/>
      <c r="P2199" s="43"/>
      <c r="Q2199" s="5"/>
      <c r="R2199" s="5"/>
      <c r="S2199" s="43"/>
      <c r="T2199" s="43"/>
      <c r="U2199" s="20"/>
      <c r="V2199" s="20"/>
      <c r="X2199" s="43"/>
      <c r="Y2199" s="20"/>
      <c r="AC2199" s="20"/>
    </row>
    <row r="2200" customFormat="false" ht="15.75" hidden="false" customHeight="true" outlineLevel="0" collapsed="false">
      <c r="A2200" s="37"/>
      <c r="B2200" s="38"/>
      <c r="C2200" s="39"/>
      <c r="D2200" s="20"/>
      <c r="E2200" s="40"/>
      <c r="F2200" s="40"/>
      <c r="G2200" s="41"/>
      <c r="H2200" s="40"/>
      <c r="I2200" s="40"/>
      <c r="J2200" s="40"/>
      <c r="L2200" s="139"/>
      <c r="M2200" s="43"/>
      <c r="N2200" s="43"/>
      <c r="O2200" s="5"/>
      <c r="P2200" s="43"/>
      <c r="Q2200" s="5"/>
      <c r="R2200" s="5"/>
      <c r="S2200" s="43"/>
      <c r="T2200" s="43"/>
      <c r="U2200" s="20"/>
      <c r="V2200" s="20"/>
      <c r="X2200" s="43"/>
      <c r="Y2200" s="20"/>
      <c r="AC2200" s="20"/>
    </row>
    <row r="2201" customFormat="false" ht="15.75" hidden="false" customHeight="true" outlineLevel="0" collapsed="false">
      <c r="A2201" s="37"/>
      <c r="B2201" s="38"/>
      <c r="C2201" s="39"/>
      <c r="D2201" s="20"/>
      <c r="E2201" s="40"/>
      <c r="F2201" s="40"/>
      <c r="G2201" s="41"/>
      <c r="H2201" s="40"/>
      <c r="I2201" s="40"/>
      <c r="J2201" s="40"/>
      <c r="L2201" s="139"/>
      <c r="M2201" s="43"/>
      <c r="N2201" s="43"/>
      <c r="O2201" s="5"/>
      <c r="P2201" s="43"/>
      <c r="Q2201" s="5"/>
      <c r="R2201" s="5"/>
      <c r="S2201" s="43"/>
      <c r="T2201" s="43"/>
      <c r="U2201" s="20"/>
      <c r="V2201" s="20"/>
      <c r="X2201" s="43"/>
      <c r="Y2201" s="20"/>
      <c r="AC2201" s="20"/>
    </row>
    <row r="2202" customFormat="false" ht="15.75" hidden="false" customHeight="true" outlineLevel="0" collapsed="false">
      <c r="A2202" s="37"/>
      <c r="B2202" s="38"/>
      <c r="C2202" s="39"/>
      <c r="D2202" s="20"/>
      <c r="E2202" s="40"/>
      <c r="F2202" s="40"/>
      <c r="G2202" s="41"/>
      <c r="H2202" s="40"/>
      <c r="I2202" s="40"/>
      <c r="J2202" s="40"/>
      <c r="L2202" s="139"/>
      <c r="M2202" s="43"/>
      <c r="N2202" s="43"/>
      <c r="O2202" s="5"/>
      <c r="P2202" s="43"/>
      <c r="Q2202" s="5"/>
      <c r="R2202" s="5"/>
      <c r="S2202" s="43"/>
      <c r="T2202" s="43"/>
      <c r="U2202" s="20"/>
      <c r="V2202" s="20"/>
      <c r="X2202" s="43"/>
      <c r="Y2202" s="20"/>
      <c r="AC2202" s="20"/>
    </row>
    <row r="2203" customFormat="false" ht="15.75" hidden="false" customHeight="true" outlineLevel="0" collapsed="false">
      <c r="A2203" s="37"/>
      <c r="B2203" s="38"/>
      <c r="C2203" s="39"/>
      <c r="D2203" s="20"/>
      <c r="E2203" s="40"/>
      <c r="F2203" s="40"/>
      <c r="G2203" s="41"/>
      <c r="H2203" s="40"/>
      <c r="I2203" s="40"/>
      <c r="J2203" s="40"/>
      <c r="L2203" s="139"/>
      <c r="M2203" s="43"/>
      <c r="N2203" s="43"/>
      <c r="O2203" s="5"/>
      <c r="P2203" s="43"/>
      <c r="Q2203" s="5"/>
      <c r="R2203" s="5"/>
      <c r="S2203" s="43"/>
      <c r="T2203" s="43"/>
      <c r="U2203" s="20"/>
      <c r="V2203" s="20"/>
      <c r="X2203" s="43"/>
      <c r="Y2203" s="20"/>
      <c r="AC2203" s="20"/>
    </row>
    <row r="2204" customFormat="false" ht="15.75" hidden="false" customHeight="true" outlineLevel="0" collapsed="false">
      <c r="A2204" s="37"/>
      <c r="B2204" s="38"/>
      <c r="C2204" s="39"/>
      <c r="D2204" s="20"/>
      <c r="E2204" s="40"/>
      <c r="F2204" s="40"/>
      <c r="G2204" s="41"/>
      <c r="H2204" s="40"/>
      <c r="I2204" s="40"/>
      <c r="J2204" s="40"/>
      <c r="L2204" s="139"/>
      <c r="M2204" s="43"/>
      <c r="N2204" s="43"/>
      <c r="O2204" s="5"/>
      <c r="P2204" s="43"/>
      <c r="Q2204" s="5"/>
      <c r="R2204" s="5"/>
      <c r="S2204" s="43"/>
      <c r="T2204" s="43"/>
      <c r="U2204" s="20"/>
      <c r="V2204" s="20"/>
      <c r="X2204" s="43"/>
      <c r="Y2204" s="20"/>
      <c r="AC2204" s="20"/>
    </row>
    <row r="2205" customFormat="false" ht="15.75" hidden="false" customHeight="true" outlineLevel="0" collapsed="false">
      <c r="A2205" s="37"/>
      <c r="B2205" s="38"/>
      <c r="C2205" s="39"/>
      <c r="D2205" s="20"/>
      <c r="E2205" s="40"/>
      <c r="F2205" s="40"/>
      <c r="G2205" s="41"/>
      <c r="H2205" s="40"/>
      <c r="I2205" s="40"/>
      <c r="J2205" s="40"/>
      <c r="L2205" s="139"/>
      <c r="M2205" s="43"/>
      <c r="N2205" s="43"/>
      <c r="O2205" s="5"/>
      <c r="P2205" s="43"/>
      <c r="Q2205" s="5"/>
      <c r="R2205" s="5"/>
      <c r="S2205" s="43"/>
      <c r="T2205" s="43"/>
      <c r="U2205" s="20"/>
      <c r="V2205" s="20"/>
      <c r="X2205" s="43"/>
      <c r="Y2205" s="20"/>
      <c r="AC2205" s="20"/>
    </row>
    <row r="2206" customFormat="false" ht="15.75" hidden="false" customHeight="true" outlineLevel="0" collapsed="false">
      <c r="A2206" s="37"/>
      <c r="B2206" s="38"/>
      <c r="C2206" s="39"/>
      <c r="D2206" s="20"/>
      <c r="E2206" s="40"/>
      <c r="F2206" s="40"/>
      <c r="G2206" s="41"/>
      <c r="H2206" s="40"/>
      <c r="I2206" s="40"/>
      <c r="J2206" s="40"/>
      <c r="L2206" s="139"/>
      <c r="M2206" s="43"/>
      <c r="N2206" s="43"/>
      <c r="O2206" s="5"/>
      <c r="P2206" s="43"/>
      <c r="Q2206" s="5"/>
      <c r="R2206" s="5"/>
      <c r="S2206" s="43"/>
      <c r="T2206" s="43"/>
      <c r="U2206" s="20"/>
      <c r="V2206" s="20"/>
      <c r="X2206" s="43"/>
      <c r="Y2206" s="20"/>
      <c r="AC2206" s="20"/>
    </row>
    <row r="2207" customFormat="false" ht="15.75" hidden="false" customHeight="true" outlineLevel="0" collapsed="false">
      <c r="A2207" s="37"/>
      <c r="B2207" s="38"/>
      <c r="C2207" s="39"/>
      <c r="D2207" s="20"/>
      <c r="E2207" s="40"/>
      <c r="F2207" s="40"/>
      <c r="G2207" s="41"/>
      <c r="H2207" s="40"/>
      <c r="I2207" s="40"/>
      <c r="J2207" s="40"/>
      <c r="L2207" s="139"/>
      <c r="M2207" s="43"/>
      <c r="N2207" s="43"/>
      <c r="O2207" s="5"/>
      <c r="P2207" s="43"/>
      <c r="Q2207" s="5"/>
      <c r="R2207" s="5"/>
      <c r="S2207" s="43"/>
      <c r="T2207" s="43"/>
      <c r="U2207" s="20"/>
      <c r="V2207" s="20"/>
      <c r="X2207" s="43"/>
      <c r="Y2207" s="20"/>
      <c r="AC2207" s="20"/>
    </row>
    <row r="2208" customFormat="false" ht="15.75" hidden="false" customHeight="true" outlineLevel="0" collapsed="false">
      <c r="A2208" s="37"/>
      <c r="B2208" s="38"/>
      <c r="C2208" s="39"/>
      <c r="D2208" s="20"/>
      <c r="E2208" s="40"/>
      <c r="F2208" s="40"/>
      <c r="G2208" s="41"/>
      <c r="H2208" s="40"/>
      <c r="I2208" s="40"/>
      <c r="J2208" s="40"/>
      <c r="L2208" s="139"/>
      <c r="M2208" s="43"/>
      <c r="N2208" s="43"/>
      <c r="O2208" s="5"/>
      <c r="P2208" s="43"/>
      <c r="Q2208" s="5"/>
      <c r="R2208" s="5"/>
      <c r="S2208" s="43"/>
      <c r="T2208" s="43"/>
      <c r="U2208" s="20"/>
      <c r="V2208" s="20"/>
      <c r="X2208" s="43"/>
      <c r="Y2208" s="20"/>
      <c r="AC2208" s="20"/>
    </row>
    <row r="2209" customFormat="false" ht="15.75" hidden="false" customHeight="true" outlineLevel="0" collapsed="false">
      <c r="A2209" s="37"/>
      <c r="B2209" s="38"/>
      <c r="C2209" s="39"/>
      <c r="D2209" s="20"/>
      <c r="E2209" s="40"/>
      <c r="F2209" s="40"/>
      <c r="G2209" s="41"/>
      <c r="H2209" s="40"/>
      <c r="I2209" s="40"/>
      <c r="J2209" s="40"/>
      <c r="L2209" s="139"/>
      <c r="M2209" s="43"/>
      <c r="N2209" s="43"/>
      <c r="O2209" s="5"/>
      <c r="P2209" s="43"/>
      <c r="Q2209" s="5"/>
      <c r="R2209" s="5"/>
      <c r="S2209" s="43"/>
      <c r="T2209" s="43"/>
      <c r="U2209" s="20"/>
      <c r="V2209" s="20"/>
      <c r="X2209" s="43"/>
      <c r="Y2209" s="20"/>
      <c r="AC2209" s="20"/>
    </row>
    <row r="2210" customFormat="false" ht="15.75" hidden="false" customHeight="true" outlineLevel="0" collapsed="false">
      <c r="A2210" s="37"/>
      <c r="B2210" s="38"/>
      <c r="C2210" s="39"/>
      <c r="D2210" s="20"/>
      <c r="E2210" s="40"/>
      <c r="F2210" s="40"/>
      <c r="G2210" s="41"/>
      <c r="H2210" s="40"/>
      <c r="I2210" s="40"/>
      <c r="J2210" s="40"/>
      <c r="L2210" s="139"/>
      <c r="M2210" s="43"/>
      <c r="N2210" s="43"/>
      <c r="O2210" s="5"/>
      <c r="P2210" s="43"/>
      <c r="Q2210" s="5"/>
      <c r="R2210" s="5"/>
      <c r="S2210" s="43"/>
      <c r="T2210" s="43"/>
      <c r="U2210" s="20"/>
      <c r="V2210" s="20"/>
      <c r="X2210" s="43"/>
      <c r="Y2210" s="20"/>
      <c r="AC2210" s="20"/>
    </row>
    <row r="2211" customFormat="false" ht="15.75" hidden="false" customHeight="true" outlineLevel="0" collapsed="false">
      <c r="A2211" s="37"/>
      <c r="B2211" s="38"/>
      <c r="C2211" s="39"/>
      <c r="D2211" s="20"/>
      <c r="E2211" s="40"/>
      <c r="F2211" s="40"/>
      <c r="G2211" s="41"/>
      <c r="H2211" s="40"/>
      <c r="I2211" s="40"/>
      <c r="J2211" s="40"/>
      <c r="L2211" s="139"/>
      <c r="M2211" s="43"/>
      <c r="N2211" s="43"/>
      <c r="O2211" s="5"/>
      <c r="P2211" s="43"/>
      <c r="Q2211" s="5"/>
      <c r="R2211" s="5"/>
      <c r="S2211" s="43"/>
      <c r="T2211" s="43"/>
      <c r="U2211" s="20"/>
      <c r="V2211" s="20"/>
      <c r="X2211" s="43"/>
      <c r="Y2211" s="20"/>
      <c r="AC2211" s="20"/>
    </row>
    <row r="2212" customFormat="false" ht="15.75" hidden="false" customHeight="true" outlineLevel="0" collapsed="false">
      <c r="A2212" s="37"/>
      <c r="B2212" s="38"/>
      <c r="C2212" s="39"/>
      <c r="D2212" s="20"/>
      <c r="E2212" s="40"/>
      <c r="F2212" s="40"/>
      <c r="G2212" s="41"/>
      <c r="H2212" s="40"/>
      <c r="I2212" s="40"/>
      <c r="J2212" s="40"/>
      <c r="L2212" s="139"/>
      <c r="M2212" s="43"/>
      <c r="N2212" s="43"/>
      <c r="O2212" s="5"/>
      <c r="P2212" s="43"/>
      <c r="Q2212" s="5"/>
      <c r="R2212" s="5"/>
      <c r="S2212" s="43"/>
      <c r="T2212" s="43"/>
      <c r="U2212" s="20"/>
      <c r="V2212" s="20"/>
      <c r="X2212" s="43"/>
      <c r="Y2212" s="20"/>
      <c r="AC2212" s="20"/>
    </row>
    <row r="2213" customFormat="false" ht="15.75" hidden="false" customHeight="true" outlineLevel="0" collapsed="false">
      <c r="A2213" s="37"/>
      <c r="B2213" s="38"/>
      <c r="C2213" s="39"/>
      <c r="D2213" s="20"/>
      <c r="E2213" s="40"/>
      <c r="F2213" s="40"/>
      <c r="G2213" s="41"/>
      <c r="H2213" s="40"/>
      <c r="I2213" s="40"/>
      <c r="J2213" s="40"/>
      <c r="L2213" s="139"/>
      <c r="M2213" s="43"/>
      <c r="N2213" s="43"/>
      <c r="O2213" s="5"/>
      <c r="P2213" s="43"/>
      <c r="Q2213" s="5"/>
      <c r="R2213" s="5"/>
      <c r="S2213" s="43"/>
      <c r="T2213" s="43"/>
      <c r="U2213" s="20"/>
      <c r="V2213" s="20"/>
      <c r="X2213" s="43"/>
      <c r="Y2213" s="20"/>
      <c r="AC2213" s="20"/>
    </row>
    <row r="2214" customFormat="false" ht="15.75" hidden="false" customHeight="true" outlineLevel="0" collapsed="false">
      <c r="A2214" s="37"/>
      <c r="B2214" s="38"/>
      <c r="C2214" s="39"/>
      <c r="D2214" s="20"/>
      <c r="E2214" s="40"/>
      <c r="F2214" s="40"/>
      <c r="G2214" s="41"/>
      <c r="H2214" s="40"/>
      <c r="I2214" s="40"/>
      <c r="J2214" s="40"/>
      <c r="L2214" s="139"/>
      <c r="M2214" s="43"/>
      <c r="N2214" s="43"/>
      <c r="O2214" s="5"/>
      <c r="P2214" s="43"/>
      <c r="Q2214" s="5"/>
      <c r="R2214" s="5"/>
      <c r="S2214" s="43"/>
      <c r="T2214" s="43"/>
      <c r="U2214" s="20"/>
      <c r="V2214" s="20"/>
      <c r="X2214" s="43"/>
      <c r="Y2214" s="20"/>
      <c r="AC2214" s="20"/>
    </row>
    <row r="2215" customFormat="false" ht="15.75" hidden="false" customHeight="true" outlineLevel="0" collapsed="false">
      <c r="A2215" s="37"/>
      <c r="B2215" s="38"/>
      <c r="C2215" s="39"/>
      <c r="D2215" s="20"/>
      <c r="E2215" s="40"/>
      <c r="F2215" s="40"/>
      <c r="G2215" s="41"/>
      <c r="H2215" s="40"/>
      <c r="I2215" s="40"/>
      <c r="J2215" s="40"/>
      <c r="L2215" s="139"/>
      <c r="M2215" s="43"/>
      <c r="N2215" s="43"/>
      <c r="O2215" s="5"/>
      <c r="P2215" s="43"/>
      <c r="Q2215" s="5"/>
      <c r="R2215" s="5"/>
      <c r="S2215" s="43"/>
      <c r="T2215" s="43"/>
      <c r="U2215" s="20"/>
      <c r="V2215" s="20"/>
      <c r="X2215" s="43"/>
      <c r="Y2215" s="20"/>
      <c r="AC2215" s="20"/>
    </row>
    <row r="2216" customFormat="false" ht="15.75" hidden="false" customHeight="true" outlineLevel="0" collapsed="false">
      <c r="A2216" s="37"/>
      <c r="B2216" s="38"/>
      <c r="C2216" s="39"/>
      <c r="D2216" s="20"/>
      <c r="E2216" s="40"/>
      <c r="F2216" s="40"/>
      <c r="G2216" s="41"/>
      <c r="H2216" s="40"/>
      <c r="I2216" s="40"/>
      <c r="J2216" s="40"/>
      <c r="L2216" s="139"/>
      <c r="M2216" s="43"/>
      <c r="N2216" s="43"/>
      <c r="O2216" s="5"/>
      <c r="P2216" s="43"/>
      <c r="Q2216" s="5"/>
      <c r="R2216" s="5"/>
      <c r="S2216" s="43"/>
      <c r="T2216" s="43"/>
      <c r="U2216" s="20"/>
      <c r="V2216" s="20"/>
      <c r="X2216" s="43"/>
      <c r="Y2216" s="20"/>
      <c r="AC2216" s="20"/>
    </row>
    <row r="2217" customFormat="false" ht="15.75" hidden="false" customHeight="true" outlineLevel="0" collapsed="false">
      <c r="A2217" s="37"/>
      <c r="B2217" s="38"/>
      <c r="C2217" s="39"/>
      <c r="D2217" s="20"/>
      <c r="E2217" s="40"/>
      <c r="F2217" s="40"/>
      <c r="G2217" s="41"/>
      <c r="H2217" s="40"/>
      <c r="I2217" s="40"/>
      <c r="J2217" s="40"/>
      <c r="L2217" s="139"/>
      <c r="M2217" s="43"/>
      <c r="N2217" s="43"/>
      <c r="O2217" s="5"/>
      <c r="P2217" s="43"/>
      <c r="Q2217" s="5"/>
      <c r="R2217" s="5"/>
      <c r="S2217" s="43"/>
      <c r="T2217" s="43"/>
      <c r="U2217" s="20"/>
      <c r="V2217" s="20"/>
      <c r="X2217" s="43"/>
      <c r="Y2217" s="20"/>
      <c r="AC2217" s="20"/>
    </row>
    <row r="2218" customFormat="false" ht="15.75" hidden="false" customHeight="true" outlineLevel="0" collapsed="false">
      <c r="A2218" s="37"/>
      <c r="B2218" s="38"/>
      <c r="C2218" s="39"/>
      <c r="D2218" s="20"/>
      <c r="E2218" s="40"/>
      <c r="F2218" s="40"/>
      <c r="G2218" s="41"/>
      <c r="H2218" s="40"/>
      <c r="I2218" s="40"/>
      <c r="J2218" s="40"/>
      <c r="L2218" s="139"/>
      <c r="M2218" s="43"/>
      <c r="N2218" s="43"/>
      <c r="O2218" s="5"/>
      <c r="P2218" s="43"/>
      <c r="Q2218" s="5"/>
      <c r="R2218" s="5"/>
      <c r="S2218" s="43"/>
      <c r="T2218" s="43"/>
      <c r="U2218" s="20"/>
      <c r="V2218" s="20"/>
      <c r="X2218" s="43"/>
      <c r="Y2218" s="20"/>
      <c r="AC2218" s="20"/>
    </row>
    <row r="2219" customFormat="false" ht="15.75" hidden="false" customHeight="true" outlineLevel="0" collapsed="false">
      <c r="A2219" s="37"/>
      <c r="B2219" s="38"/>
      <c r="C2219" s="39"/>
      <c r="D2219" s="20"/>
      <c r="E2219" s="40"/>
      <c r="F2219" s="40"/>
      <c r="G2219" s="41"/>
      <c r="H2219" s="40"/>
      <c r="I2219" s="40"/>
      <c r="J2219" s="40"/>
      <c r="L2219" s="139"/>
      <c r="M2219" s="43"/>
      <c r="N2219" s="43"/>
      <c r="O2219" s="5"/>
      <c r="P2219" s="43"/>
      <c r="Q2219" s="5"/>
      <c r="R2219" s="5"/>
      <c r="S2219" s="43"/>
      <c r="T2219" s="43"/>
      <c r="U2219" s="20"/>
      <c r="V2219" s="20"/>
      <c r="X2219" s="43"/>
      <c r="Y2219" s="20"/>
      <c r="AC2219" s="20"/>
    </row>
    <row r="2220" customFormat="false" ht="15.75" hidden="false" customHeight="true" outlineLevel="0" collapsed="false">
      <c r="A2220" s="37"/>
      <c r="B2220" s="38"/>
      <c r="C2220" s="39"/>
      <c r="D2220" s="20"/>
      <c r="E2220" s="40"/>
      <c r="F2220" s="40"/>
      <c r="G2220" s="41"/>
      <c r="H2220" s="40"/>
      <c r="I2220" s="40"/>
      <c r="J2220" s="40"/>
      <c r="L2220" s="139"/>
      <c r="M2220" s="43"/>
      <c r="N2220" s="43"/>
      <c r="O2220" s="5"/>
      <c r="P2220" s="43"/>
      <c r="Q2220" s="5"/>
      <c r="R2220" s="5"/>
      <c r="S2220" s="43"/>
      <c r="T2220" s="43"/>
      <c r="U2220" s="20"/>
      <c r="V2220" s="20"/>
      <c r="X2220" s="43"/>
      <c r="Y2220" s="20"/>
      <c r="AC2220" s="20"/>
    </row>
    <row r="2221" customFormat="false" ht="15.75" hidden="false" customHeight="true" outlineLevel="0" collapsed="false">
      <c r="A2221" s="37"/>
      <c r="B2221" s="38"/>
      <c r="C2221" s="39"/>
      <c r="D2221" s="20"/>
      <c r="E2221" s="40"/>
      <c r="F2221" s="40"/>
      <c r="G2221" s="41"/>
      <c r="H2221" s="40"/>
      <c r="I2221" s="40"/>
      <c r="J2221" s="40"/>
      <c r="L2221" s="139"/>
      <c r="M2221" s="43"/>
      <c r="N2221" s="43"/>
      <c r="O2221" s="5"/>
      <c r="P2221" s="43"/>
      <c r="Q2221" s="5"/>
      <c r="R2221" s="5"/>
      <c r="S2221" s="43"/>
      <c r="T2221" s="43"/>
      <c r="U2221" s="20"/>
      <c r="V2221" s="20"/>
      <c r="X2221" s="43"/>
      <c r="Y2221" s="20"/>
      <c r="AC2221" s="20"/>
    </row>
    <row r="2222" customFormat="false" ht="15.75" hidden="false" customHeight="true" outlineLevel="0" collapsed="false">
      <c r="A2222" s="37"/>
      <c r="B2222" s="38"/>
      <c r="C2222" s="39"/>
      <c r="D2222" s="20"/>
      <c r="E2222" s="40"/>
      <c r="F2222" s="40"/>
      <c r="G2222" s="41"/>
      <c r="H2222" s="40"/>
      <c r="I2222" s="40"/>
      <c r="J2222" s="40"/>
      <c r="L2222" s="139"/>
      <c r="M2222" s="43"/>
      <c r="N2222" s="43"/>
      <c r="O2222" s="5"/>
      <c r="P2222" s="43"/>
      <c r="Q2222" s="5"/>
      <c r="R2222" s="5"/>
      <c r="S2222" s="43"/>
      <c r="T2222" s="43"/>
      <c r="U2222" s="20"/>
      <c r="V2222" s="20"/>
      <c r="X2222" s="43"/>
      <c r="Y2222" s="20"/>
      <c r="AC2222" s="20"/>
    </row>
    <row r="2223" customFormat="false" ht="15.75" hidden="false" customHeight="true" outlineLevel="0" collapsed="false">
      <c r="A2223" s="37"/>
      <c r="B2223" s="38"/>
      <c r="C2223" s="39"/>
      <c r="D2223" s="20"/>
      <c r="E2223" s="40"/>
      <c r="F2223" s="40"/>
      <c r="G2223" s="41"/>
      <c r="H2223" s="40"/>
      <c r="I2223" s="40"/>
      <c r="J2223" s="40"/>
      <c r="L2223" s="139"/>
      <c r="M2223" s="43"/>
      <c r="N2223" s="43"/>
      <c r="O2223" s="5"/>
      <c r="P2223" s="43"/>
      <c r="Q2223" s="5"/>
      <c r="R2223" s="5"/>
      <c r="S2223" s="43"/>
      <c r="T2223" s="43"/>
      <c r="U2223" s="20"/>
      <c r="V2223" s="20"/>
      <c r="X2223" s="43"/>
      <c r="Y2223" s="20"/>
      <c r="AC2223" s="20"/>
    </row>
    <row r="2224" customFormat="false" ht="15.75" hidden="false" customHeight="true" outlineLevel="0" collapsed="false">
      <c r="A2224" s="37"/>
      <c r="B2224" s="38"/>
      <c r="C2224" s="39"/>
      <c r="D2224" s="20"/>
      <c r="E2224" s="40"/>
      <c r="F2224" s="40"/>
      <c r="G2224" s="41"/>
      <c r="H2224" s="40"/>
      <c r="I2224" s="40"/>
      <c r="J2224" s="40"/>
      <c r="L2224" s="139"/>
      <c r="M2224" s="43"/>
      <c r="N2224" s="43"/>
      <c r="O2224" s="5"/>
      <c r="P2224" s="43"/>
      <c r="Q2224" s="5"/>
      <c r="R2224" s="5"/>
      <c r="S2224" s="43"/>
      <c r="T2224" s="43"/>
      <c r="U2224" s="20"/>
      <c r="V2224" s="20"/>
      <c r="X2224" s="43"/>
      <c r="Y2224" s="20"/>
      <c r="AC2224" s="20"/>
    </row>
    <row r="2225" customFormat="false" ht="15.75" hidden="false" customHeight="true" outlineLevel="0" collapsed="false">
      <c r="A2225" s="37"/>
      <c r="B2225" s="38"/>
      <c r="C2225" s="39"/>
      <c r="D2225" s="20"/>
      <c r="E2225" s="40"/>
      <c r="F2225" s="40"/>
      <c r="G2225" s="41"/>
      <c r="H2225" s="40"/>
      <c r="I2225" s="40"/>
      <c r="J2225" s="40"/>
      <c r="L2225" s="139"/>
      <c r="M2225" s="43"/>
      <c r="N2225" s="43"/>
      <c r="O2225" s="5"/>
      <c r="P2225" s="43"/>
      <c r="Q2225" s="5"/>
      <c r="R2225" s="5"/>
      <c r="S2225" s="43"/>
      <c r="T2225" s="43"/>
      <c r="U2225" s="20"/>
      <c r="V2225" s="20"/>
      <c r="X2225" s="43"/>
      <c r="Y2225" s="20"/>
      <c r="AC2225" s="20"/>
    </row>
    <row r="2226" customFormat="false" ht="15.75" hidden="false" customHeight="true" outlineLevel="0" collapsed="false">
      <c r="A2226" s="37"/>
      <c r="B2226" s="38"/>
      <c r="C2226" s="39"/>
      <c r="D2226" s="20"/>
      <c r="E2226" s="40"/>
      <c r="F2226" s="40"/>
      <c r="G2226" s="41"/>
      <c r="H2226" s="40"/>
      <c r="I2226" s="40"/>
      <c r="J2226" s="40"/>
      <c r="L2226" s="139"/>
      <c r="M2226" s="43"/>
      <c r="N2226" s="43"/>
      <c r="O2226" s="5"/>
      <c r="P2226" s="43"/>
      <c r="Q2226" s="5"/>
      <c r="R2226" s="5"/>
      <c r="S2226" s="43"/>
      <c r="T2226" s="43"/>
      <c r="U2226" s="20"/>
      <c r="V2226" s="20"/>
      <c r="X2226" s="43"/>
      <c r="Y2226" s="20"/>
      <c r="AC2226" s="20"/>
    </row>
    <row r="2227" customFormat="false" ht="15.75" hidden="false" customHeight="true" outlineLevel="0" collapsed="false">
      <c r="A2227" s="37"/>
      <c r="B2227" s="38"/>
      <c r="C2227" s="39"/>
      <c r="D2227" s="20"/>
      <c r="E2227" s="40"/>
      <c r="F2227" s="40"/>
      <c r="G2227" s="41"/>
      <c r="H2227" s="40"/>
      <c r="I2227" s="40"/>
      <c r="J2227" s="40"/>
      <c r="L2227" s="139"/>
      <c r="M2227" s="43"/>
      <c r="N2227" s="43"/>
      <c r="O2227" s="5"/>
      <c r="P2227" s="43"/>
      <c r="Q2227" s="5"/>
      <c r="R2227" s="5"/>
      <c r="S2227" s="43"/>
      <c r="T2227" s="43"/>
      <c r="U2227" s="20"/>
      <c r="V2227" s="20"/>
      <c r="X2227" s="43"/>
      <c r="Y2227" s="20"/>
      <c r="AC2227" s="20"/>
    </row>
    <row r="2228" customFormat="false" ht="15.75" hidden="false" customHeight="true" outlineLevel="0" collapsed="false">
      <c r="A2228" s="37"/>
      <c r="B2228" s="38"/>
      <c r="C2228" s="39"/>
      <c r="D2228" s="20"/>
      <c r="E2228" s="40"/>
      <c r="F2228" s="40"/>
      <c r="G2228" s="41"/>
      <c r="H2228" s="40"/>
      <c r="I2228" s="40"/>
      <c r="J2228" s="40"/>
      <c r="L2228" s="139"/>
      <c r="M2228" s="43"/>
      <c r="N2228" s="43"/>
      <c r="O2228" s="5"/>
      <c r="P2228" s="43"/>
      <c r="Q2228" s="5"/>
      <c r="R2228" s="5"/>
      <c r="S2228" s="43"/>
      <c r="T2228" s="43"/>
      <c r="U2228" s="20"/>
      <c r="V2228" s="20"/>
      <c r="X2228" s="43"/>
      <c r="Y2228" s="20"/>
      <c r="AC2228" s="20"/>
    </row>
    <row r="2229" customFormat="false" ht="15.75" hidden="false" customHeight="true" outlineLevel="0" collapsed="false">
      <c r="A2229" s="37"/>
      <c r="B2229" s="38"/>
      <c r="C2229" s="39"/>
      <c r="D2229" s="20"/>
      <c r="E2229" s="40"/>
      <c r="F2229" s="40"/>
      <c r="G2229" s="41"/>
      <c r="H2229" s="40"/>
      <c r="I2229" s="40"/>
      <c r="J2229" s="40"/>
      <c r="L2229" s="139"/>
      <c r="M2229" s="43"/>
      <c r="N2229" s="43"/>
      <c r="O2229" s="5"/>
      <c r="P2229" s="43"/>
      <c r="Q2229" s="5"/>
      <c r="R2229" s="5"/>
      <c r="S2229" s="43"/>
      <c r="T2229" s="43"/>
      <c r="U2229" s="20"/>
      <c r="V2229" s="20"/>
      <c r="X2229" s="43"/>
      <c r="Y2229" s="20"/>
      <c r="AC2229" s="20"/>
    </row>
    <row r="2230" customFormat="false" ht="15.75" hidden="false" customHeight="true" outlineLevel="0" collapsed="false">
      <c r="A2230" s="37"/>
      <c r="B2230" s="38"/>
      <c r="C2230" s="39"/>
      <c r="D2230" s="20"/>
      <c r="E2230" s="40"/>
      <c r="F2230" s="40"/>
      <c r="G2230" s="41"/>
      <c r="H2230" s="40"/>
      <c r="I2230" s="40"/>
      <c r="J2230" s="40"/>
      <c r="L2230" s="139"/>
      <c r="M2230" s="43"/>
      <c r="N2230" s="43"/>
      <c r="O2230" s="5"/>
      <c r="P2230" s="43"/>
      <c r="Q2230" s="5"/>
      <c r="R2230" s="5"/>
      <c r="S2230" s="43"/>
      <c r="T2230" s="43"/>
      <c r="U2230" s="20"/>
      <c r="V2230" s="20"/>
      <c r="X2230" s="43"/>
      <c r="Y2230" s="20"/>
      <c r="AC2230" s="20"/>
    </row>
    <row r="2231" customFormat="false" ht="15.75" hidden="false" customHeight="true" outlineLevel="0" collapsed="false">
      <c r="A2231" s="37"/>
      <c r="B2231" s="38"/>
      <c r="C2231" s="39"/>
      <c r="D2231" s="20"/>
      <c r="E2231" s="40"/>
      <c r="F2231" s="40"/>
      <c r="G2231" s="41"/>
      <c r="H2231" s="40"/>
      <c r="I2231" s="40"/>
      <c r="J2231" s="40"/>
      <c r="L2231" s="139"/>
      <c r="M2231" s="43"/>
      <c r="N2231" s="43"/>
      <c r="O2231" s="5"/>
      <c r="P2231" s="43"/>
      <c r="Q2231" s="5"/>
      <c r="R2231" s="5"/>
      <c r="S2231" s="43"/>
      <c r="T2231" s="43"/>
      <c r="U2231" s="20"/>
      <c r="V2231" s="20"/>
      <c r="X2231" s="43"/>
      <c r="Y2231" s="20"/>
      <c r="AC2231" s="20"/>
    </row>
    <row r="2232" customFormat="false" ht="15.75" hidden="false" customHeight="true" outlineLevel="0" collapsed="false">
      <c r="A2232" s="37"/>
      <c r="B2232" s="38"/>
      <c r="C2232" s="39"/>
      <c r="D2232" s="20"/>
      <c r="E2232" s="40"/>
      <c r="F2232" s="40"/>
      <c r="G2232" s="41"/>
      <c r="H2232" s="40"/>
      <c r="I2232" s="40"/>
      <c r="J2232" s="40"/>
      <c r="L2232" s="139"/>
      <c r="M2232" s="43"/>
      <c r="N2232" s="43"/>
      <c r="O2232" s="5"/>
      <c r="P2232" s="43"/>
      <c r="Q2232" s="5"/>
      <c r="R2232" s="5"/>
      <c r="S2232" s="43"/>
      <c r="T2232" s="43"/>
      <c r="U2232" s="20"/>
      <c r="V2232" s="20"/>
      <c r="X2232" s="43"/>
      <c r="Y2232" s="20"/>
      <c r="AC2232" s="20"/>
    </row>
    <row r="2233" customFormat="false" ht="15.75" hidden="false" customHeight="true" outlineLevel="0" collapsed="false">
      <c r="A2233" s="37"/>
      <c r="B2233" s="38"/>
      <c r="C2233" s="39"/>
      <c r="D2233" s="20"/>
      <c r="E2233" s="40"/>
      <c r="F2233" s="40"/>
      <c r="G2233" s="41"/>
      <c r="H2233" s="40"/>
      <c r="I2233" s="40"/>
      <c r="J2233" s="40"/>
      <c r="L2233" s="139"/>
      <c r="M2233" s="43"/>
      <c r="N2233" s="43"/>
      <c r="O2233" s="5"/>
      <c r="P2233" s="43"/>
      <c r="Q2233" s="5"/>
      <c r="R2233" s="5"/>
      <c r="S2233" s="43"/>
      <c r="T2233" s="43"/>
      <c r="U2233" s="20"/>
      <c r="V2233" s="20"/>
      <c r="X2233" s="43"/>
      <c r="Y2233" s="20"/>
      <c r="AC2233" s="20"/>
    </row>
    <row r="2234" customFormat="false" ht="15.75" hidden="false" customHeight="true" outlineLevel="0" collapsed="false">
      <c r="A2234" s="37"/>
      <c r="B2234" s="38"/>
      <c r="C2234" s="39"/>
      <c r="D2234" s="20"/>
      <c r="E2234" s="40"/>
      <c r="F2234" s="40"/>
      <c r="G2234" s="41"/>
      <c r="H2234" s="40"/>
      <c r="I2234" s="40"/>
      <c r="J2234" s="40"/>
      <c r="L2234" s="139"/>
      <c r="M2234" s="43"/>
      <c r="N2234" s="43"/>
      <c r="O2234" s="5"/>
      <c r="P2234" s="43"/>
      <c r="Q2234" s="5"/>
      <c r="R2234" s="5"/>
      <c r="S2234" s="43"/>
      <c r="T2234" s="43"/>
      <c r="U2234" s="20"/>
      <c r="V2234" s="20"/>
      <c r="X2234" s="43"/>
      <c r="Y2234" s="20"/>
      <c r="AC2234" s="20"/>
    </row>
    <row r="2235" customFormat="false" ht="15.75" hidden="false" customHeight="true" outlineLevel="0" collapsed="false">
      <c r="A2235" s="37"/>
      <c r="B2235" s="38"/>
      <c r="C2235" s="39"/>
      <c r="D2235" s="20"/>
      <c r="E2235" s="40"/>
      <c r="F2235" s="40"/>
      <c r="G2235" s="41"/>
      <c r="H2235" s="40"/>
      <c r="I2235" s="40"/>
      <c r="J2235" s="40"/>
      <c r="L2235" s="139"/>
      <c r="M2235" s="43"/>
      <c r="N2235" s="43"/>
      <c r="O2235" s="5"/>
      <c r="P2235" s="43"/>
      <c r="Q2235" s="5"/>
      <c r="R2235" s="5"/>
      <c r="S2235" s="43"/>
      <c r="T2235" s="43"/>
      <c r="U2235" s="20"/>
      <c r="V2235" s="20"/>
      <c r="X2235" s="43"/>
      <c r="Y2235" s="20"/>
      <c r="AC2235" s="20"/>
    </row>
    <row r="2236" customFormat="false" ht="15.75" hidden="false" customHeight="true" outlineLevel="0" collapsed="false">
      <c r="A2236" s="37"/>
      <c r="B2236" s="38"/>
      <c r="C2236" s="39"/>
      <c r="D2236" s="20"/>
      <c r="E2236" s="40"/>
      <c r="F2236" s="40"/>
      <c r="G2236" s="41"/>
      <c r="H2236" s="40"/>
      <c r="I2236" s="40"/>
      <c r="J2236" s="40"/>
      <c r="L2236" s="139"/>
      <c r="M2236" s="43"/>
      <c r="N2236" s="43"/>
      <c r="O2236" s="5"/>
      <c r="P2236" s="43"/>
      <c r="Q2236" s="5"/>
      <c r="R2236" s="5"/>
      <c r="S2236" s="43"/>
      <c r="T2236" s="43"/>
      <c r="U2236" s="20"/>
      <c r="V2236" s="20"/>
      <c r="X2236" s="43"/>
      <c r="Y2236" s="20"/>
      <c r="AC2236" s="20"/>
    </row>
    <row r="2237" customFormat="false" ht="15.75" hidden="false" customHeight="true" outlineLevel="0" collapsed="false">
      <c r="A2237" s="37"/>
      <c r="B2237" s="38"/>
      <c r="C2237" s="39"/>
      <c r="D2237" s="20"/>
      <c r="E2237" s="40"/>
      <c r="F2237" s="40"/>
      <c r="G2237" s="41"/>
      <c r="H2237" s="40"/>
      <c r="I2237" s="40"/>
      <c r="J2237" s="40"/>
      <c r="L2237" s="139"/>
      <c r="M2237" s="43"/>
      <c r="N2237" s="43"/>
      <c r="O2237" s="5"/>
      <c r="P2237" s="43"/>
      <c r="Q2237" s="5"/>
      <c r="R2237" s="5"/>
      <c r="S2237" s="43"/>
      <c r="T2237" s="43"/>
      <c r="U2237" s="20"/>
      <c r="V2237" s="20"/>
      <c r="X2237" s="43"/>
      <c r="Y2237" s="20"/>
      <c r="AC2237" s="20"/>
    </row>
    <row r="2238" customFormat="false" ht="15.75" hidden="false" customHeight="true" outlineLevel="0" collapsed="false">
      <c r="A2238" s="37"/>
      <c r="B2238" s="38"/>
      <c r="C2238" s="39"/>
      <c r="D2238" s="20"/>
      <c r="E2238" s="40"/>
      <c r="F2238" s="40"/>
      <c r="G2238" s="41"/>
      <c r="H2238" s="40"/>
      <c r="I2238" s="40"/>
      <c r="J2238" s="40"/>
      <c r="L2238" s="139"/>
      <c r="M2238" s="43"/>
      <c r="N2238" s="43"/>
      <c r="O2238" s="5"/>
      <c r="P2238" s="43"/>
      <c r="Q2238" s="5"/>
      <c r="R2238" s="5"/>
      <c r="S2238" s="43"/>
      <c r="T2238" s="43"/>
      <c r="U2238" s="20"/>
      <c r="V2238" s="20"/>
      <c r="X2238" s="43"/>
      <c r="Y2238" s="20"/>
      <c r="AC2238" s="20"/>
    </row>
    <row r="2239" customFormat="false" ht="15.75" hidden="false" customHeight="true" outlineLevel="0" collapsed="false">
      <c r="A2239" s="37"/>
      <c r="B2239" s="38"/>
      <c r="C2239" s="39"/>
      <c r="D2239" s="20"/>
      <c r="E2239" s="40"/>
      <c r="F2239" s="40"/>
      <c r="G2239" s="41"/>
      <c r="H2239" s="40"/>
      <c r="I2239" s="40"/>
      <c r="J2239" s="40"/>
      <c r="L2239" s="139"/>
      <c r="M2239" s="43"/>
      <c r="N2239" s="43"/>
      <c r="O2239" s="5"/>
      <c r="P2239" s="43"/>
      <c r="Q2239" s="5"/>
      <c r="R2239" s="5"/>
      <c r="S2239" s="43"/>
      <c r="T2239" s="43"/>
      <c r="U2239" s="20"/>
      <c r="V2239" s="20"/>
      <c r="X2239" s="43"/>
      <c r="Y2239" s="20"/>
      <c r="AC2239" s="20"/>
    </row>
    <row r="2240" customFormat="false" ht="15.75" hidden="false" customHeight="true" outlineLevel="0" collapsed="false">
      <c r="A2240" s="37"/>
      <c r="B2240" s="38"/>
      <c r="C2240" s="39"/>
      <c r="D2240" s="20"/>
      <c r="E2240" s="40"/>
      <c r="F2240" s="40"/>
      <c r="G2240" s="41"/>
      <c r="H2240" s="40"/>
      <c r="I2240" s="40"/>
      <c r="J2240" s="40"/>
      <c r="L2240" s="139"/>
      <c r="M2240" s="43"/>
      <c r="N2240" s="43"/>
      <c r="O2240" s="5"/>
      <c r="P2240" s="43"/>
      <c r="Q2240" s="5"/>
      <c r="R2240" s="5"/>
      <c r="S2240" s="43"/>
      <c r="T2240" s="43"/>
      <c r="U2240" s="20"/>
      <c r="V2240" s="20"/>
      <c r="X2240" s="43"/>
      <c r="Y2240" s="20"/>
      <c r="AC2240" s="20"/>
    </row>
    <row r="2241" customFormat="false" ht="15.75" hidden="false" customHeight="true" outlineLevel="0" collapsed="false">
      <c r="A2241" s="37"/>
      <c r="B2241" s="38"/>
      <c r="C2241" s="39"/>
      <c r="D2241" s="20"/>
      <c r="E2241" s="40"/>
      <c r="F2241" s="40"/>
      <c r="G2241" s="41"/>
      <c r="H2241" s="40"/>
      <c r="I2241" s="40"/>
      <c r="J2241" s="40"/>
      <c r="L2241" s="139"/>
      <c r="M2241" s="43"/>
      <c r="N2241" s="43"/>
      <c r="O2241" s="5"/>
      <c r="P2241" s="43"/>
      <c r="Q2241" s="5"/>
      <c r="R2241" s="5"/>
      <c r="S2241" s="43"/>
      <c r="T2241" s="43"/>
      <c r="U2241" s="20"/>
      <c r="V2241" s="20"/>
      <c r="X2241" s="43"/>
      <c r="Y2241" s="20"/>
      <c r="AC2241" s="20"/>
    </row>
    <row r="2242" customFormat="false" ht="15.75" hidden="false" customHeight="true" outlineLevel="0" collapsed="false">
      <c r="A2242" s="37"/>
      <c r="B2242" s="38"/>
      <c r="C2242" s="39"/>
      <c r="D2242" s="20"/>
      <c r="E2242" s="40"/>
      <c r="F2242" s="40"/>
      <c r="G2242" s="41"/>
      <c r="H2242" s="40"/>
      <c r="I2242" s="40"/>
      <c r="J2242" s="40"/>
      <c r="L2242" s="139"/>
      <c r="M2242" s="43"/>
      <c r="N2242" s="43"/>
      <c r="O2242" s="5"/>
      <c r="P2242" s="43"/>
      <c r="Q2242" s="5"/>
      <c r="R2242" s="5"/>
      <c r="S2242" s="43"/>
      <c r="T2242" s="43"/>
      <c r="U2242" s="20"/>
      <c r="V2242" s="20"/>
      <c r="X2242" s="43"/>
      <c r="Y2242" s="20"/>
      <c r="AC2242" s="20"/>
    </row>
    <row r="2243" customFormat="false" ht="15.75" hidden="false" customHeight="true" outlineLevel="0" collapsed="false">
      <c r="A2243" s="37"/>
      <c r="B2243" s="38"/>
      <c r="C2243" s="39"/>
      <c r="D2243" s="20"/>
      <c r="E2243" s="40"/>
      <c r="F2243" s="40"/>
      <c r="G2243" s="41"/>
      <c r="H2243" s="40"/>
      <c r="I2243" s="40"/>
      <c r="J2243" s="40"/>
      <c r="L2243" s="139"/>
      <c r="M2243" s="43"/>
      <c r="N2243" s="43"/>
      <c r="O2243" s="5"/>
      <c r="P2243" s="43"/>
      <c r="Q2243" s="5"/>
      <c r="R2243" s="5"/>
      <c r="S2243" s="43"/>
      <c r="T2243" s="43"/>
      <c r="U2243" s="20"/>
      <c r="V2243" s="20"/>
      <c r="X2243" s="43"/>
      <c r="Y2243" s="20"/>
      <c r="AC2243" s="20"/>
    </row>
    <row r="2244" customFormat="false" ht="15.75" hidden="false" customHeight="true" outlineLevel="0" collapsed="false">
      <c r="A2244" s="37"/>
      <c r="B2244" s="38"/>
      <c r="C2244" s="39"/>
      <c r="D2244" s="20"/>
      <c r="E2244" s="40"/>
      <c r="F2244" s="40"/>
      <c r="G2244" s="41"/>
      <c r="H2244" s="40"/>
      <c r="I2244" s="40"/>
      <c r="J2244" s="40"/>
      <c r="L2244" s="139"/>
      <c r="M2244" s="43"/>
      <c r="N2244" s="43"/>
      <c r="O2244" s="5"/>
      <c r="P2244" s="43"/>
      <c r="Q2244" s="5"/>
      <c r="R2244" s="5"/>
      <c r="S2244" s="43"/>
      <c r="T2244" s="43"/>
      <c r="U2244" s="20"/>
      <c r="V2244" s="20"/>
      <c r="X2244" s="43"/>
      <c r="Y2244" s="20"/>
      <c r="AC2244" s="20"/>
    </row>
    <row r="2245" customFormat="false" ht="15.75" hidden="false" customHeight="true" outlineLevel="0" collapsed="false">
      <c r="A2245" s="37"/>
      <c r="B2245" s="38"/>
      <c r="C2245" s="39"/>
      <c r="D2245" s="20"/>
      <c r="E2245" s="40"/>
      <c r="F2245" s="40"/>
      <c r="G2245" s="41"/>
      <c r="H2245" s="40"/>
      <c r="I2245" s="40"/>
      <c r="J2245" s="40"/>
      <c r="L2245" s="139"/>
      <c r="M2245" s="43"/>
      <c r="N2245" s="43"/>
      <c r="O2245" s="5"/>
      <c r="P2245" s="43"/>
      <c r="Q2245" s="5"/>
      <c r="R2245" s="5"/>
      <c r="S2245" s="43"/>
      <c r="T2245" s="43"/>
      <c r="U2245" s="20"/>
      <c r="V2245" s="20"/>
      <c r="X2245" s="43"/>
      <c r="Y2245" s="20"/>
      <c r="AC2245" s="20"/>
    </row>
    <row r="2246" customFormat="false" ht="15.75" hidden="false" customHeight="true" outlineLevel="0" collapsed="false">
      <c r="A2246" s="37"/>
      <c r="B2246" s="38"/>
      <c r="C2246" s="39"/>
      <c r="D2246" s="20"/>
      <c r="E2246" s="40"/>
      <c r="F2246" s="40"/>
      <c r="G2246" s="41"/>
      <c r="H2246" s="40"/>
      <c r="I2246" s="40"/>
      <c r="J2246" s="40"/>
      <c r="L2246" s="139"/>
      <c r="M2246" s="43"/>
      <c r="N2246" s="43"/>
      <c r="O2246" s="5"/>
      <c r="P2246" s="43"/>
      <c r="Q2246" s="5"/>
      <c r="R2246" s="5"/>
      <c r="S2246" s="43"/>
      <c r="T2246" s="43"/>
      <c r="U2246" s="20"/>
      <c r="V2246" s="20"/>
      <c r="X2246" s="43"/>
      <c r="Y2246" s="20"/>
      <c r="AC2246" s="20"/>
    </row>
    <row r="2247" customFormat="false" ht="15.75" hidden="false" customHeight="true" outlineLevel="0" collapsed="false">
      <c r="A2247" s="37"/>
      <c r="B2247" s="38"/>
      <c r="C2247" s="39"/>
      <c r="D2247" s="20"/>
      <c r="E2247" s="40"/>
      <c r="F2247" s="40"/>
      <c r="G2247" s="41"/>
      <c r="H2247" s="40"/>
      <c r="I2247" s="40"/>
      <c r="J2247" s="40"/>
      <c r="L2247" s="139"/>
      <c r="M2247" s="43"/>
      <c r="N2247" s="43"/>
      <c r="O2247" s="5"/>
      <c r="P2247" s="43"/>
      <c r="Q2247" s="5"/>
      <c r="R2247" s="5"/>
      <c r="S2247" s="43"/>
      <c r="T2247" s="43"/>
      <c r="U2247" s="20"/>
      <c r="V2247" s="20"/>
      <c r="X2247" s="43"/>
      <c r="Y2247" s="20"/>
      <c r="AC2247" s="20"/>
    </row>
    <row r="2248" customFormat="false" ht="15.75" hidden="false" customHeight="true" outlineLevel="0" collapsed="false">
      <c r="A2248" s="37"/>
      <c r="B2248" s="38"/>
      <c r="C2248" s="39"/>
      <c r="D2248" s="20"/>
      <c r="E2248" s="40"/>
      <c r="F2248" s="40"/>
      <c r="G2248" s="41"/>
      <c r="H2248" s="40"/>
      <c r="I2248" s="40"/>
      <c r="J2248" s="40"/>
      <c r="L2248" s="139"/>
      <c r="M2248" s="43"/>
      <c r="N2248" s="43"/>
      <c r="O2248" s="5"/>
      <c r="P2248" s="43"/>
      <c r="Q2248" s="5"/>
      <c r="R2248" s="5"/>
      <c r="S2248" s="43"/>
      <c r="T2248" s="43"/>
      <c r="U2248" s="20"/>
      <c r="V2248" s="20"/>
      <c r="X2248" s="43"/>
      <c r="Y2248" s="20"/>
      <c r="AC2248" s="20"/>
    </row>
    <row r="2249" customFormat="false" ht="15.75" hidden="false" customHeight="true" outlineLevel="0" collapsed="false">
      <c r="A2249" s="37"/>
      <c r="B2249" s="38"/>
      <c r="C2249" s="39"/>
      <c r="D2249" s="20"/>
      <c r="E2249" s="40"/>
      <c r="F2249" s="40"/>
      <c r="G2249" s="41"/>
      <c r="H2249" s="40"/>
      <c r="I2249" s="40"/>
      <c r="J2249" s="40"/>
      <c r="L2249" s="139"/>
      <c r="M2249" s="43"/>
      <c r="N2249" s="43"/>
      <c r="O2249" s="5"/>
      <c r="P2249" s="43"/>
      <c r="Q2249" s="5"/>
      <c r="R2249" s="5"/>
      <c r="S2249" s="43"/>
      <c r="T2249" s="43"/>
      <c r="U2249" s="20"/>
      <c r="V2249" s="20"/>
      <c r="X2249" s="43"/>
      <c r="Y2249" s="20"/>
      <c r="AC2249" s="20"/>
    </row>
    <row r="2250" customFormat="false" ht="15.75" hidden="false" customHeight="true" outlineLevel="0" collapsed="false">
      <c r="A2250" s="37"/>
      <c r="B2250" s="38"/>
      <c r="C2250" s="39"/>
      <c r="D2250" s="20"/>
      <c r="E2250" s="40"/>
      <c r="F2250" s="40"/>
      <c r="G2250" s="41"/>
      <c r="H2250" s="40"/>
      <c r="I2250" s="40"/>
      <c r="J2250" s="40"/>
      <c r="L2250" s="139"/>
      <c r="M2250" s="43"/>
      <c r="N2250" s="43"/>
      <c r="O2250" s="5"/>
      <c r="P2250" s="43"/>
      <c r="Q2250" s="5"/>
      <c r="R2250" s="5"/>
      <c r="S2250" s="43"/>
      <c r="T2250" s="43"/>
      <c r="U2250" s="20"/>
      <c r="V2250" s="20"/>
      <c r="X2250" s="43"/>
      <c r="Y2250" s="20"/>
      <c r="AC2250" s="20"/>
    </row>
    <row r="2251" customFormat="false" ht="15.75" hidden="false" customHeight="true" outlineLevel="0" collapsed="false">
      <c r="A2251" s="37"/>
      <c r="B2251" s="38"/>
      <c r="C2251" s="39"/>
      <c r="D2251" s="20"/>
      <c r="E2251" s="40"/>
      <c r="F2251" s="40"/>
      <c r="G2251" s="41"/>
      <c r="H2251" s="40"/>
      <c r="I2251" s="40"/>
      <c r="J2251" s="40"/>
      <c r="L2251" s="139"/>
      <c r="M2251" s="43"/>
      <c r="N2251" s="43"/>
      <c r="O2251" s="5"/>
      <c r="P2251" s="43"/>
      <c r="Q2251" s="5"/>
      <c r="R2251" s="5"/>
      <c r="S2251" s="43"/>
      <c r="T2251" s="43"/>
      <c r="U2251" s="20"/>
      <c r="V2251" s="20"/>
      <c r="X2251" s="43"/>
      <c r="Y2251" s="20"/>
      <c r="AC2251" s="20"/>
    </row>
    <row r="2252" customFormat="false" ht="15.75" hidden="false" customHeight="true" outlineLevel="0" collapsed="false">
      <c r="A2252" s="37"/>
      <c r="B2252" s="38"/>
      <c r="C2252" s="39"/>
      <c r="D2252" s="20"/>
      <c r="E2252" s="40"/>
      <c r="F2252" s="40"/>
      <c r="G2252" s="41"/>
      <c r="H2252" s="40"/>
      <c r="I2252" s="40"/>
      <c r="J2252" s="40"/>
      <c r="L2252" s="139"/>
      <c r="M2252" s="43"/>
      <c r="N2252" s="43"/>
      <c r="O2252" s="5"/>
      <c r="P2252" s="43"/>
      <c r="Q2252" s="5"/>
      <c r="R2252" s="5"/>
      <c r="S2252" s="43"/>
      <c r="T2252" s="43"/>
      <c r="U2252" s="20"/>
      <c r="V2252" s="20"/>
      <c r="X2252" s="43"/>
      <c r="Y2252" s="20"/>
      <c r="AC2252" s="20"/>
    </row>
    <row r="2253" customFormat="false" ht="15.75" hidden="false" customHeight="true" outlineLevel="0" collapsed="false">
      <c r="A2253" s="37"/>
      <c r="B2253" s="38"/>
      <c r="C2253" s="39"/>
      <c r="D2253" s="20"/>
      <c r="E2253" s="40"/>
      <c r="F2253" s="40"/>
      <c r="G2253" s="41"/>
      <c r="H2253" s="40"/>
      <c r="I2253" s="40"/>
      <c r="J2253" s="40"/>
      <c r="L2253" s="139"/>
      <c r="M2253" s="43"/>
      <c r="N2253" s="43"/>
      <c r="O2253" s="5"/>
      <c r="P2253" s="43"/>
      <c r="Q2253" s="5"/>
      <c r="R2253" s="5"/>
      <c r="S2253" s="43"/>
      <c r="T2253" s="43"/>
      <c r="U2253" s="20"/>
      <c r="V2253" s="20"/>
      <c r="X2253" s="43"/>
      <c r="Y2253" s="20"/>
      <c r="AC2253" s="20"/>
    </row>
    <row r="2254" customFormat="false" ht="15.75" hidden="false" customHeight="true" outlineLevel="0" collapsed="false">
      <c r="A2254" s="37"/>
      <c r="B2254" s="38"/>
      <c r="C2254" s="39"/>
      <c r="D2254" s="20"/>
      <c r="E2254" s="40"/>
      <c r="F2254" s="40"/>
      <c r="G2254" s="41"/>
      <c r="H2254" s="40"/>
      <c r="I2254" s="40"/>
      <c r="J2254" s="40"/>
      <c r="L2254" s="139"/>
      <c r="M2254" s="43"/>
      <c r="N2254" s="43"/>
      <c r="O2254" s="5"/>
      <c r="P2254" s="43"/>
      <c r="Q2254" s="5"/>
      <c r="R2254" s="5"/>
      <c r="S2254" s="43"/>
      <c r="T2254" s="43"/>
      <c r="U2254" s="20"/>
      <c r="V2254" s="20"/>
      <c r="X2254" s="43"/>
      <c r="Y2254" s="20"/>
      <c r="AC2254" s="20"/>
    </row>
    <row r="2255" customFormat="false" ht="15.75" hidden="false" customHeight="true" outlineLevel="0" collapsed="false">
      <c r="A2255" s="37"/>
      <c r="B2255" s="38"/>
      <c r="C2255" s="39"/>
      <c r="D2255" s="20"/>
      <c r="E2255" s="40"/>
      <c r="F2255" s="40"/>
      <c r="G2255" s="41"/>
      <c r="H2255" s="40"/>
      <c r="I2255" s="40"/>
      <c r="J2255" s="40"/>
      <c r="L2255" s="139"/>
      <c r="M2255" s="43"/>
      <c r="N2255" s="43"/>
      <c r="O2255" s="5"/>
      <c r="P2255" s="43"/>
      <c r="Q2255" s="5"/>
      <c r="R2255" s="5"/>
      <c r="S2255" s="43"/>
      <c r="T2255" s="43"/>
      <c r="U2255" s="20"/>
      <c r="V2255" s="20"/>
      <c r="X2255" s="43"/>
      <c r="Y2255" s="20"/>
      <c r="AC2255" s="20"/>
    </row>
    <row r="2256" customFormat="false" ht="15.75" hidden="false" customHeight="true" outlineLevel="0" collapsed="false">
      <c r="A2256" s="37"/>
      <c r="B2256" s="38"/>
      <c r="C2256" s="39"/>
      <c r="D2256" s="20"/>
      <c r="E2256" s="40"/>
      <c r="F2256" s="40"/>
      <c r="G2256" s="41"/>
      <c r="H2256" s="40"/>
      <c r="I2256" s="40"/>
      <c r="J2256" s="40"/>
      <c r="L2256" s="139"/>
      <c r="M2256" s="43"/>
      <c r="N2256" s="43"/>
      <c r="O2256" s="5"/>
      <c r="P2256" s="43"/>
      <c r="Q2256" s="5"/>
      <c r="R2256" s="5"/>
      <c r="S2256" s="43"/>
      <c r="T2256" s="43"/>
      <c r="U2256" s="20"/>
      <c r="V2256" s="20"/>
      <c r="X2256" s="43"/>
      <c r="Y2256" s="20"/>
      <c r="AC2256" s="20"/>
    </row>
    <row r="2257" customFormat="false" ht="15.75" hidden="false" customHeight="true" outlineLevel="0" collapsed="false">
      <c r="A2257" s="37"/>
      <c r="B2257" s="38"/>
      <c r="C2257" s="39"/>
      <c r="D2257" s="20"/>
      <c r="E2257" s="40"/>
      <c r="F2257" s="40"/>
      <c r="G2257" s="41"/>
      <c r="H2257" s="40"/>
      <c r="I2257" s="40"/>
      <c r="J2257" s="40"/>
      <c r="L2257" s="139"/>
      <c r="M2257" s="43"/>
      <c r="N2257" s="43"/>
      <c r="O2257" s="5"/>
      <c r="P2257" s="43"/>
      <c r="Q2257" s="5"/>
      <c r="R2257" s="5"/>
      <c r="S2257" s="43"/>
      <c r="T2257" s="43"/>
      <c r="U2257" s="20"/>
      <c r="V2257" s="20"/>
      <c r="X2257" s="43"/>
      <c r="Y2257" s="20"/>
      <c r="AC2257" s="20"/>
    </row>
    <row r="2258" customFormat="false" ht="15.75" hidden="false" customHeight="true" outlineLevel="0" collapsed="false">
      <c r="A2258" s="37"/>
      <c r="B2258" s="38"/>
      <c r="C2258" s="39"/>
      <c r="D2258" s="20"/>
      <c r="E2258" s="40"/>
      <c r="F2258" s="40"/>
      <c r="G2258" s="41"/>
      <c r="H2258" s="40"/>
      <c r="I2258" s="40"/>
      <c r="J2258" s="40"/>
      <c r="L2258" s="139"/>
      <c r="M2258" s="43"/>
      <c r="N2258" s="43"/>
      <c r="O2258" s="5"/>
      <c r="P2258" s="43"/>
      <c r="Q2258" s="5"/>
      <c r="R2258" s="5"/>
      <c r="S2258" s="43"/>
      <c r="T2258" s="43"/>
      <c r="U2258" s="20"/>
      <c r="V2258" s="20"/>
      <c r="X2258" s="43"/>
      <c r="Y2258" s="20"/>
      <c r="AC2258" s="20"/>
    </row>
    <row r="2259" customFormat="false" ht="15.75" hidden="false" customHeight="true" outlineLevel="0" collapsed="false">
      <c r="A2259" s="37"/>
      <c r="B2259" s="38"/>
      <c r="C2259" s="39"/>
      <c r="D2259" s="20"/>
      <c r="E2259" s="40"/>
      <c r="F2259" s="40"/>
      <c r="G2259" s="41"/>
      <c r="H2259" s="40"/>
      <c r="I2259" s="40"/>
      <c r="J2259" s="40"/>
      <c r="L2259" s="139"/>
      <c r="M2259" s="43"/>
      <c r="N2259" s="43"/>
      <c r="O2259" s="5"/>
      <c r="P2259" s="43"/>
      <c r="Q2259" s="5"/>
      <c r="R2259" s="5"/>
      <c r="S2259" s="43"/>
      <c r="T2259" s="43"/>
      <c r="U2259" s="20"/>
      <c r="V2259" s="20"/>
      <c r="X2259" s="43"/>
      <c r="Y2259" s="20"/>
      <c r="AC2259" s="20"/>
    </row>
    <row r="2260" customFormat="false" ht="15.75" hidden="false" customHeight="true" outlineLevel="0" collapsed="false">
      <c r="A2260" s="37"/>
      <c r="B2260" s="38"/>
      <c r="C2260" s="39"/>
      <c r="D2260" s="20"/>
      <c r="E2260" s="40"/>
      <c r="F2260" s="40"/>
      <c r="G2260" s="41"/>
      <c r="H2260" s="40"/>
      <c r="I2260" s="40"/>
      <c r="J2260" s="40"/>
      <c r="L2260" s="139"/>
      <c r="M2260" s="43"/>
      <c r="N2260" s="43"/>
      <c r="O2260" s="5"/>
      <c r="P2260" s="43"/>
      <c r="Q2260" s="5"/>
      <c r="R2260" s="5"/>
      <c r="S2260" s="43"/>
      <c r="T2260" s="43"/>
      <c r="U2260" s="20"/>
      <c r="V2260" s="20"/>
      <c r="X2260" s="43"/>
      <c r="Y2260" s="20"/>
      <c r="AC2260" s="20"/>
    </row>
    <row r="2261" customFormat="false" ht="15.75" hidden="false" customHeight="true" outlineLevel="0" collapsed="false">
      <c r="A2261" s="37"/>
      <c r="B2261" s="38"/>
      <c r="C2261" s="39"/>
      <c r="D2261" s="20"/>
      <c r="E2261" s="40"/>
      <c r="F2261" s="40"/>
      <c r="G2261" s="41"/>
      <c r="H2261" s="40"/>
      <c r="I2261" s="40"/>
      <c r="J2261" s="40"/>
      <c r="L2261" s="139"/>
      <c r="M2261" s="43"/>
      <c r="N2261" s="43"/>
      <c r="O2261" s="5"/>
      <c r="P2261" s="43"/>
      <c r="Q2261" s="5"/>
      <c r="R2261" s="5"/>
      <c r="S2261" s="43"/>
      <c r="T2261" s="43"/>
      <c r="U2261" s="20"/>
      <c r="V2261" s="20"/>
      <c r="X2261" s="43"/>
      <c r="Y2261" s="20"/>
      <c r="AC2261" s="20"/>
    </row>
    <row r="2262" customFormat="false" ht="15.75" hidden="false" customHeight="true" outlineLevel="0" collapsed="false">
      <c r="A2262" s="37"/>
      <c r="B2262" s="38"/>
      <c r="C2262" s="39"/>
      <c r="D2262" s="20"/>
      <c r="E2262" s="40"/>
      <c r="F2262" s="40"/>
      <c r="G2262" s="41"/>
      <c r="H2262" s="40"/>
      <c r="I2262" s="40"/>
      <c r="J2262" s="40"/>
      <c r="L2262" s="139"/>
      <c r="M2262" s="43"/>
      <c r="N2262" s="43"/>
      <c r="O2262" s="5"/>
      <c r="P2262" s="43"/>
      <c r="Q2262" s="5"/>
      <c r="R2262" s="5"/>
      <c r="S2262" s="43"/>
      <c r="T2262" s="43"/>
      <c r="U2262" s="20"/>
      <c r="V2262" s="20"/>
      <c r="X2262" s="43"/>
      <c r="Y2262" s="20"/>
      <c r="AC2262" s="20"/>
    </row>
    <row r="2263" customFormat="false" ht="15.75" hidden="false" customHeight="true" outlineLevel="0" collapsed="false">
      <c r="A2263" s="37"/>
      <c r="B2263" s="38"/>
      <c r="C2263" s="39"/>
      <c r="D2263" s="20"/>
      <c r="E2263" s="40"/>
      <c r="F2263" s="40"/>
      <c r="G2263" s="41"/>
      <c r="H2263" s="40"/>
      <c r="I2263" s="40"/>
      <c r="J2263" s="40"/>
      <c r="L2263" s="139"/>
      <c r="M2263" s="43"/>
      <c r="N2263" s="43"/>
      <c r="O2263" s="5"/>
      <c r="P2263" s="43"/>
      <c r="Q2263" s="5"/>
      <c r="R2263" s="5"/>
      <c r="S2263" s="43"/>
      <c r="T2263" s="43"/>
      <c r="U2263" s="20"/>
      <c r="V2263" s="20"/>
      <c r="X2263" s="43"/>
      <c r="Y2263" s="20"/>
      <c r="AC2263" s="20"/>
    </row>
    <row r="2264" customFormat="false" ht="15.75" hidden="false" customHeight="true" outlineLevel="0" collapsed="false">
      <c r="A2264" s="37"/>
      <c r="B2264" s="38"/>
      <c r="C2264" s="39"/>
      <c r="D2264" s="20"/>
      <c r="E2264" s="40"/>
      <c r="F2264" s="40"/>
      <c r="G2264" s="41"/>
      <c r="H2264" s="40"/>
      <c r="I2264" s="40"/>
      <c r="J2264" s="40"/>
      <c r="L2264" s="139"/>
      <c r="M2264" s="43"/>
      <c r="N2264" s="43"/>
      <c r="O2264" s="5"/>
      <c r="P2264" s="43"/>
      <c r="Q2264" s="5"/>
      <c r="R2264" s="5"/>
      <c r="S2264" s="43"/>
      <c r="T2264" s="43"/>
      <c r="U2264" s="20"/>
      <c r="V2264" s="20"/>
      <c r="X2264" s="43"/>
      <c r="Y2264" s="20"/>
      <c r="AC2264" s="20"/>
    </row>
    <row r="2265" customFormat="false" ht="15.75" hidden="false" customHeight="true" outlineLevel="0" collapsed="false">
      <c r="A2265" s="37"/>
      <c r="B2265" s="38"/>
      <c r="C2265" s="39"/>
      <c r="D2265" s="20"/>
      <c r="E2265" s="40"/>
      <c r="F2265" s="40"/>
      <c r="G2265" s="41"/>
      <c r="H2265" s="40"/>
      <c r="I2265" s="40"/>
      <c r="J2265" s="40"/>
      <c r="L2265" s="139"/>
      <c r="M2265" s="43"/>
      <c r="N2265" s="43"/>
      <c r="O2265" s="5"/>
      <c r="P2265" s="43"/>
      <c r="Q2265" s="5"/>
      <c r="R2265" s="5"/>
      <c r="S2265" s="43"/>
      <c r="T2265" s="43"/>
      <c r="U2265" s="20"/>
      <c r="V2265" s="20"/>
      <c r="X2265" s="43"/>
      <c r="Y2265" s="20"/>
      <c r="AC2265" s="20"/>
    </row>
    <row r="2266" customFormat="false" ht="15.75" hidden="false" customHeight="true" outlineLevel="0" collapsed="false">
      <c r="A2266" s="37"/>
      <c r="B2266" s="38"/>
      <c r="C2266" s="39"/>
      <c r="D2266" s="20"/>
      <c r="E2266" s="40"/>
      <c r="F2266" s="40"/>
      <c r="G2266" s="41"/>
      <c r="H2266" s="40"/>
      <c r="I2266" s="40"/>
      <c r="J2266" s="40"/>
      <c r="L2266" s="139"/>
      <c r="M2266" s="43"/>
      <c r="N2266" s="43"/>
      <c r="O2266" s="5"/>
      <c r="P2266" s="43"/>
      <c r="Q2266" s="5"/>
      <c r="R2266" s="5"/>
      <c r="S2266" s="43"/>
      <c r="T2266" s="43"/>
      <c r="U2266" s="20"/>
      <c r="V2266" s="20"/>
      <c r="X2266" s="43"/>
      <c r="Y2266" s="20"/>
      <c r="AC2266" s="20"/>
    </row>
    <row r="2267" customFormat="false" ht="15.75" hidden="false" customHeight="true" outlineLevel="0" collapsed="false">
      <c r="A2267" s="37"/>
      <c r="B2267" s="38"/>
      <c r="C2267" s="39"/>
      <c r="D2267" s="20"/>
      <c r="E2267" s="40"/>
      <c r="F2267" s="40"/>
      <c r="G2267" s="41"/>
      <c r="H2267" s="40"/>
      <c r="I2267" s="40"/>
      <c r="J2267" s="40"/>
      <c r="L2267" s="139"/>
      <c r="M2267" s="43"/>
      <c r="N2267" s="43"/>
      <c r="O2267" s="5"/>
      <c r="P2267" s="43"/>
      <c r="Q2267" s="5"/>
      <c r="R2267" s="5"/>
      <c r="S2267" s="43"/>
      <c r="T2267" s="43"/>
      <c r="U2267" s="20"/>
      <c r="V2267" s="20"/>
      <c r="X2267" s="43"/>
      <c r="Y2267" s="20"/>
      <c r="AC2267" s="20"/>
    </row>
    <row r="2268" customFormat="false" ht="15.75" hidden="false" customHeight="true" outlineLevel="0" collapsed="false">
      <c r="A2268" s="37"/>
      <c r="B2268" s="38"/>
      <c r="C2268" s="39"/>
      <c r="D2268" s="20"/>
      <c r="E2268" s="40"/>
      <c r="F2268" s="40"/>
      <c r="G2268" s="41"/>
      <c r="H2268" s="40"/>
      <c r="I2268" s="40"/>
      <c r="J2268" s="40"/>
      <c r="L2268" s="139"/>
      <c r="M2268" s="43"/>
      <c r="N2268" s="43"/>
      <c r="O2268" s="5"/>
      <c r="P2268" s="43"/>
      <c r="Q2268" s="5"/>
      <c r="R2268" s="5"/>
      <c r="S2268" s="43"/>
      <c r="T2268" s="43"/>
      <c r="U2268" s="20"/>
      <c r="V2268" s="20"/>
      <c r="X2268" s="43"/>
      <c r="Y2268" s="20"/>
      <c r="AC2268" s="20"/>
    </row>
    <row r="2269" customFormat="false" ht="15.75" hidden="false" customHeight="true" outlineLevel="0" collapsed="false">
      <c r="A2269" s="37"/>
      <c r="B2269" s="38"/>
      <c r="C2269" s="39"/>
      <c r="D2269" s="20"/>
      <c r="E2269" s="40"/>
      <c r="F2269" s="40"/>
      <c r="G2269" s="41"/>
      <c r="H2269" s="40"/>
      <c r="I2269" s="40"/>
      <c r="J2269" s="40"/>
      <c r="L2269" s="139"/>
      <c r="M2269" s="43"/>
      <c r="N2269" s="43"/>
      <c r="O2269" s="5"/>
      <c r="P2269" s="43"/>
      <c r="Q2269" s="5"/>
      <c r="R2269" s="5"/>
      <c r="S2269" s="43"/>
      <c r="T2269" s="43"/>
      <c r="U2269" s="20"/>
      <c r="V2269" s="20"/>
      <c r="X2269" s="43"/>
      <c r="Y2269" s="20"/>
      <c r="AC2269" s="20"/>
    </row>
    <row r="2270" customFormat="false" ht="15.75" hidden="false" customHeight="true" outlineLevel="0" collapsed="false">
      <c r="A2270" s="37"/>
      <c r="B2270" s="38"/>
      <c r="C2270" s="39"/>
      <c r="D2270" s="20"/>
      <c r="E2270" s="40"/>
      <c r="F2270" s="40"/>
      <c r="G2270" s="41"/>
      <c r="H2270" s="40"/>
      <c r="I2270" s="40"/>
      <c r="J2270" s="40"/>
      <c r="L2270" s="139"/>
      <c r="M2270" s="43"/>
      <c r="N2270" s="43"/>
      <c r="O2270" s="5"/>
      <c r="P2270" s="43"/>
      <c r="Q2270" s="5"/>
      <c r="R2270" s="5"/>
      <c r="S2270" s="43"/>
      <c r="T2270" s="43"/>
      <c r="U2270" s="20"/>
      <c r="V2270" s="20"/>
      <c r="X2270" s="43"/>
      <c r="Y2270" s="20"/>
      <c r="AC2270" s="20"/>
    </row>
    <row r="2271" customFormat="false" ht="15.75" hidden="false" customHeight="true" outlineLevel="0" collapsed="false">
      <c r="A2271" s="37"/>
      <c r="B2271" s="38"/>
      <c r="C2271" s="39"/>
      <c r="D2271" s="20"/>
      <c r="E2271" s="40"/>
      <c r="F2271" s="40"/>
      <c r="G2271" s="41"/>
      <c r="H2271" s="40"/>
      <c r="I2271" s="40"/>
      <c r="J2271" s="40"/>
      <c r="L2271" s="139"/>
      <c r="M2271" s="43"/>
      <c r="N2271" s="43"/>
      <c r="O2271" s="5"/>
      <c r="P2271" s="43"/>
      <c r="Q2271" s="5"/>
      <c r="R2271" s="5"/>
      <c r="S2271" s="43"/>
      <c r="T2271" s="43"/>
      <c r="U2271" s="20"/>
      <c r="V2271" s="20"/>
      <c r="X2271" s="43"/>
      <c r="Y2271" s="20"/>
      <c r="AC2271" s="20"/>
    </row>
    <row r="2272" customFormat="false" ht="15.75" hidden="false" customHeight="true" outlineLevel="0" collapsed="false">
      <c r="A2272" s="37"/>
      <c r="B2272" s="38"/>
      <c r="C2272" s="39"/>
      <c r="D2272" s="20"/>
      <c r="E2272" s="40"/>
      <c r="F2272" s="40"/>
      <c r="G2272" s="41"/>
      <c r="H2272" s="40"/>
      <c r="I2272" s="40"/>
      <c r="J2272" s="40"/>
      <c r="L2272" s="139"/>
      <c r="M2272" s="43"/>
      <c r="N2272" s="43"/>
      <c r="O2272" s="5"/>
      <c r="P2272" s="43"/>
      <c r="Q2272" s="5"/>
      <c r="R2272" s="5"/>
      <c r="S2272" s="43"/>
      <c r="T2272" s="43"/>
      <c r="U2272" s="20"/>
      <c r="V2272" s="20"/>
      <c r="X2272" s="43"/>
      <c r="Y2272" s="20"/>
      <c r="AC2272" s="20"/>
    </row>
    <row r="2273" customFormat="false" ht="15.75" hidden="false" customHeight="true" outlineLevel="0" collapsed="false">
      <c r="A2273" s="37"/>
      <c r="B2273" s="38"/>
      <c r="C2273" s="39"/>
      <c r="D2273" s="20"/>
      <c r="E2273" s="40"/>
      <c r="F2273" s="40"/>
      <c r="G2273" s="41"/>
      <c r="H2273" s="40"/>
      <c r="I2273" s="40"/>
      <c r="J2273" s="40"/>
      <c r="L2273" s="139"/>
      <c r="M2273" s="43"/>
      <c r="N2273" s="43"/>
      <c r="O2273" s="5"/>
      <c r="P2273" s="43"/>
      <c r="Q2273" s="5"/>
      <c r="R2273" s="5"/>
      <c r="S2273" s="43"/>
      <c r="T2273" s="43"/>
      <c r="U2273" s="20"/>
      <c r="V2273" s="20"/>
      <c r="X2273" s="43"/>
      <c r="Y2273" s="20"/>
      <c r="AC2273" s="20"/>
    </row>
    <row r="2274" customFormat="false" ht="15.75" hidden="false" customHeight="true" outlineLevel="0" collapsed="false">
      <c r="A2274" s="37"/>
      <c r="B2274" s="38"/>
      <c r="C2274" s="39"/>
      <c r="D2274" s="20"/>
      <c r="E2274" s="40"/>
      <c r="F2274" s="40"/>
      <c r="G2274" s="41"/>
      <c r="H2274" s="40"/>
      <c r="I2274" s="40"/>
      <c r="J2274" s="40"/>
      <c r="L2274" s="139"/>
      <c r="M2274" s="43"/>
      <c r="N2274" s="43"/>
      <c r="O2274" s="5"/>
      <c r="P2274" s="43"/>
      <c r="Q2274" s="5"/>
      <c r="R2274" s="5"/>
      <c r="S2274" s="43"/>
      <c r="T2274" s="43"/>
      <c r="U2274" s="20"/>
      <c r="V2274" s="20"/>
      <c r="X2274" s="43"/>
      <c r="Y2274" s="20"/>
      <c r="AC2274" s="20"/>
    </row>
    <row r="2275" customFormat="false" ht="15.75" hidden="false" customHeight="true" outlineLevel="0" collapsed="false">
      <c r="A2275" s="37"/>
      <c r="B2275" s="38"/>
      <c r="C2275" s="39"/>
      <c r="D2275" s="20"/>
      <c r="E2275" s="40"/>
      <c r="F2275" s="40"/>
      <c r="G2275" s="41"/>
      <c r="H2275" s="40"/>
      <c r="I2275" s="40"/>
      <c r="J2275" s="40"/>
      <c r="L2275" s="139"/>
      <c r="M2275" s="43"/>
      <c r="N2275" s="43"/>
      <c r="O2275" s="5"/>
      <c r="P2275" s="43"/>
      <c r="Q2275" s="5"/>
      <c r="R2275" s="5"/>
      <c r="S2275" s="43"/>
      <c r="T2275" s="43"/>
      <c r="U2275" s="20"/>
      <c r="V2275" s="20"/>
      <c r="X2275" s="43"/>
      <c r="Y2275" s="20"/>
      <c r="AC2275" s="20"/>
    </row>
    <row r="2276" customFormat="false" ht="15.75" hidden="false" customHeight="true" outlineLevel="0" collapsed="false">
      <c r="A2276" s="37"/>
      <c r="B2276" s="38"/>
      <c r="C2276" s="39"/>
      <c r="D2276" s="20"/>
      <c r="E2276" s="40"/>
      <c r="F2276" s="40"/>
      <c r="G2276" s="41"/>
      <c r="H2276" s="40"/>
      <c r="I2276" s="40"/>
      <c r="J2276" s="40"/>
      <c r="L2276" s="139"/>
      <c r="M2276" s="43"/>
      <c r="N2276" s="43"/>
      <c r="O2276" s="5"/>
      <c r="P2276" s="43"/>
      <c r="Q2276" s="5"/>
      <c r="R2276" s="5"/>
      <c r="S2276" s="43"/>
      <c r="T2276" s="43"/>
      <c r="U2276" s="20"/>
      <c r="V2276" s="20"/>
      <c r="X2276" s="43"/>
      <c r="Y2276" s="20"/>
      <c r="AC2276" s="20"/>
    </row>
    <row r="2277" customFormat="false" ht="15.75" hidden="false" customHeight="true" outlineLevel="0" collapsed="false">
      <c r="A2277" s="37"/>
      <c r="B2277" s="38"/>
      <c r="C2277" s="39"/>
      <c r="D2277" s="20"/>
      <c r="E2277" s="40"/>
      <c r="F2277" s="40"/>
      <c r="G2277" s="41"/>
      <c r="H2277" s="40"/>
      <c r="I2277" s="40"/>
      <c r="J2277" s="40"/>
      <c r="L2277" s="139"/>
      <c r="M2277" s="43"/>
      <c r="N2277" s="43"/>
      <c r="O2277" s="5"/>
      <c r="P2277" s="43"/>
      <c r="Q2277" s="5"/>
      <c r="R2277" s="5"/>
      <c r="S2277" s="43"/>
      <c r="T2277" s="43"/>
      <c r="U2277" s="20"/>
      <c r="V2277" s="20"/>
      <c r="X2277" s="43"/>
      <c r="Y2277" s="20"/>
      <c r="AC2277" s="20"/>
    </row>
    <row r="2278" customFormat="false" ht="15.75" hidden="false" customHeight="true" outlineLevel="0" collapsed="false">
      <c r="A2278" s="37"/>
      <c r="B2278" s="38"/>
      <c r="C2278" s="39"/>
      <c r="D2278" s="20"/>
      <c r="E2278" s="40"/>
      <c r="F2278" s="40"/>
      <c r="G2278" s="41"/>
      <c r="H2278" s="40"/>
      <c r="I2278" s="40"/>
      <c r="J2278" s="40"/>
      <c r="L2278" s="139"/>
      <c r="M2278" s="43"/>
      <c r="N2278" s="43"/>
      <c r="O2278" s="5"/>
      <c r="P2278" s="43"/>
      <c r="Q2278" s="5"/>
      <c r="R2278" s="5"/>
      <c r="S2278" s="43"/>
      <c r="T2278" s="43"/>
      <c r="U2278" s="20"/>
      <c r="V2278" s="20"/>
      <c r="X2278" s="43"/>
      <c r="Y2278" s="20"/>
      <c r="AC2278" s="20"/>
    </row>
    <row r="2279" customFormat="false" ht="15.75" hidden="false" customHeight="true" outlineLevel="0" collapsed="false">
      <c r="A2279" s="37"/>
      <c r="B2279" s="38"/>
      <c r="C2279" s="39"/>
      <c r="D2279" s="20"/>
      <c r="E2279" s="40"/>
      <c r="F2279" s="40"/>
      <c r="G2279" s="41"/>
      <c r="H2279" s="40"/>
      <c r="I2279" s="40"/>
      <c r="J2279" s="40"/>
      <c r="L2279" s="139"/>
      <c r="M2279" s="43"/>
      <c r="N2279" s="43"/>
      <c r="O2279" s="5"/>
      <c r="P2279" s="43"/>
      <c r="Q2279" s="5"/>
      <c r="R2279" s="5"/>
      <c r="S2279" s="43"/>
      <c r="T2279" s="43"/>
      <c r="U2279" s="20"/>
      <c r="V2279" s="20"/>
      <c r="X2279" s="43"/>
      <c r="Y2279" s="20"/>
      <c r="AC2279" s="20"/>
    </row>
    <row r="2280" customFormat="false" ht="15.75" hidden="false" customHeight="true" outlineLevel="0" collapsed="false">
      <c r="A2280" s="37"/>
      <c r="B2280" s="38"/>
      <c r="C2280" s="39"/>
      <c r="D2280" s="20"/>
      <c r="E2280" s="40"/>
      <c r="F2280" s="40"/>
      <c r="G2280" s="41"/>
      <c r="H2280" s="40"/>
      <c r="I2280" s="40"/>
      <c r="J2280" s="40"/>
      <c r="L2280" s="139"/>
      <c r="M2280" s="43"/>
      <c r="N2280" s="43"/>
      <c r="O2280" s="5"/>
      <c r="P2280" s="43"/>
      <c r="Q2280" s="5"/>
      <c r="R2280" s="5"/>
      <c r="S2280" s="43"/>
      <c r="T2280" s="43"/>
      <c r="U2280" s="20"/>
      <c r="V2280" s="20"/>
      <c r="X2280" s="43"/>
      <c r="Y2280" s="20"/>
      <c r="AC2280" s="20"/>
    </row>
    <row r="2281" customFormat="false" ht="15.75" hidden="false" customHeight="true" outlineLevel="0" collapsed="false">
      <c r="A2281" s="37"/>
      <c r="B2281" s="38"/>
      <c r="C2281" s="39"/>
      <c r="D2281" s="20"/>
      <c r="E2281" s="40"/>
      <c r="F2281" s="40"/>
      <c r="G2281" s="41"/>
      <c r="H2281" s="40"/>
      <c r="I2281" s="40"/>
      <c r="J2281" s="40"/>
      <c r="L2281" s="139"/>
      <c r="M2281" s="43"/>
      <c r="N2281" s="43"/>
      <c r="O2281" s="5"/>
      <c r="P2281" s="43"/>
      <c r="Q2281" s="5"/>
      <c r="R2281" s="5"/>
      <c r="S2281" s="43"/>
      <c r="T2281" s="43"/>
      <c r="U2281" s="20"/>
      <c r="V2281" s="20"/>
      <c r="X2281" s="43"/>
      <c r="Y2281" s="20"/>
      <c r="AC2281" s="20"/>
    </row>
    <row r="2282" customFormat="false" ht="15.75" hidden="false" customHeight="true" outlineLevel="0" collapsed="false">
      <c r="A2282" s="37"/>
      <c r="B2282" s="38"/>
      <c r="C2282" s="39"/>
      <c r="D2282" s="20"/>
      <c r="E2282" s="40"/>
      <c r="F2282" s="40"/>
      <c r="G2282" s="41"/>
      <c r="H2282" s="40"/>
      <c r="I2282" s="40"/>
      <c r="J2282" s="40"/>
      <c r="L2282" s="139"/>
      <c r="M2282" s="43"/>
      <c r="N2282" s="43"/>
      <c r="O2282" s="5"/>
      <c r="P2282" s="43"/>
      <c r="Q2282" s="5"/>
      <c r="R2282" s="5"/>
      <c r="S2282" s="43"/>
      <c r="T2282" s="43"/>
      <c r="U2282" s="20"/>
      <c r="V2282" s="20"/>
      <c r="X2282" s="43"/>
      <c r="Y2282" s="20"/>
      <c r="AC2282" s="20"/>
    </row>
    <row r="2283" customFormat="false" ht="15.75" hidden="false" customHeight="true" outlineLevel="0" collapsed="false">
      <c r="A2283" s="37"/>
      <c r="B2283" s="38"/>
      <c r="C2283" s="39"/>
      <c r="D2283" s="20"/>
      <c r="E2283" s="40"/>
      <c r="F2283" s="40"/>
      <c r="G2283" s="41"/>
      <c r="H2283" s="40"/>
      <c r="I2283" s="40"/>
      <c r="J2283" s="40"/>
      <c r="L2283" s="139"/>
      <c r="M2283" s="43"/>
      <c r="N2283" s="43"/>
      <c r="O2283" s="5"/>
      <c r="P2283" s="43"/>
      <c r="Q2283" s="5"/>
      <c r="R2283" s="5"/>
      <c r="S2283" s="43"/>
      <c r="T2283" s="43"/>
      <c r="U2283" s="20"/>
      <c r="V2283" s="20"/>
      <c r="X2283" s="43"/>
      <c r="Y2283" s="20"/>
      <c r="AC2283" s="20"/>
    </row>
    <row r="2284" customFormat="false" ht="15.75" hidden="false" customHeight="true" outlineLevel="0" collapsed="false">
      <c r="A2284" s="37"/>
      <c r="B2284" s="38"/>
      <c r="C2284" s="39"/>
      <c r="D2284" s="20"/>
      <c r="E2284" s="40"/>
      <c r="F2284" s="40"/>
      <c r="G2284" s="41"/>
      <c r="H2284" s="40"/>
      <c r="I2284" s="40"/>
      <c r="J2284" s="40"/>
      <c r="L2284" s="139"/>
      <c r="M2284" s="43"/>
      <c r="N2284" s="43"/>
      <c r="O2284" s="5"/>
      <c r="P2284" s="43"/>
      <c r="Q2284" s="5"/>
      <c r="R2284" s="5"/>
      <c r="S2284" s="43"/>
      <c r="T2284" s="43"/>
      <c r="U2284" s="20"/>
      <c r="V2284" s="20"/>
      <c r="X2284" s="43"/>
      <c r="Y2284" s="20"/>
      <c r="AC2284" s="20"/>
    </row>
    <row r="2285" customFormat="false" ht="15.75" hidden="false" customHeight="true" outlineLevel="0" collapsed="false">
      <c r="A2285" s="37"/>
      <c r="B2285" s="38"/>
      <c r="C2285" s="39"/>
      <c r="D2285" s="20"/>
      <c r="E2285" s="40"/>
      <c r="F2285" s="40"/>
      <c r="G2285" s="41"/>
      <c r="H2285" s="40"/>
      <c r="I2285" s="40"/>
      <c r="J2285" s="40"/>
      <c r="L2285" s="139"/>
      <c r="M2285" s="43"/>
      <c r="N2285" s="43"/>
      <c r="O2285" s="5"/>
      <c r="P2285" s="43"/>
      <c r="Q2285" s="5"/>
      <c r="R2285" s="5"/>
      <c r="S2285" s="43"/>
      <c r="T2285" s="43"/>
      <c r="U2285" s="20"/>
      <c r="V2285" s="20"/>
      <c r="X2285" s="43"/>
      <c r="Y2285" s="20"/>
      <c r="AC2285" s="20"/>
    </row>
    <row r="2286" customFormat="false" ht="15.75" hidden="false" customHeight="true" outlineLevel="0" collapsed="false">
      <c r="A2286" s="37"/>
      <c r="B2286" s="38"/>
      <c r="C2286" s="39"/>
      <c r="D2286" s="20"/>
      <c r="E2286" s="40"/>
      <c r="F2286" s="40"/>
      <c r="G2286" s="41"/>
      <c r="H2286" s="40"/>
      <c r="I2286" s="40"/>
      <c r="J2286" s="40"/>
      <c r="L2286" s="139"/>
      <c r="M2286" s="43"/>
      <c r="N2286" s="43"/>
      <c r="O2286" s="5"/>
      <c r="P2286" s="43"/>
      <c r="Q2286" s="5"/>
      <c r="R2286" s="5"/>
      <c r="S2286" s="43"/>
      <c r="T2286" s="43"/>
      <c r="U2286" s="20"/>
      <c r="V2286" s="20"/>
      <c r="X2286" s="43"/>
      <c r="Y2286" s="20"/>
      <c r="AC2286" s="20"/>
    </row>
    <row r="2287" customFormat="false" ht="15.75" hidden="false" customHeight="true" outlineLevel="0" collapsed="false">
      <c r="A2287" s="37"/>
      <c r="B2287" s="38"/>
      <c r="C2287" s="39"/>
      <c r="D2287" s="20"/>
      <c r="E2287" s="40"/>
      <c r="F2287" s="40"/>
      <c r="G2287" s="41"/>
      <c r="H2287" s="40"/>
      <c r="I2287" s="40"/>
      <c r="J2287" s="40"/>
      <c r="L2287" s="139"/>
      <c r="M2287" s="43"/>
      <c r="N2287" s="43"/>
      <c r="O2287" s="5"/>
      <c r="P2287" s="43"/>
      <c r="Q2287" s="5"/>
      <c r="R2287" s="5"/>
      <c r="S2287" s="43"/>
      <c r="T2287" s="43"/>
      <c r="U2287" s="20"/>
      <c r="V2287" s="20"/>
      <c r="X2287" s="43"/>
      <c r="Y2287" s="20"/>
      <c r="AC2287" s="20"/>
    </row>
    <row r="2288" customFormat="false" ht="15.75" hidden="false" customHeight="true" outlineLevel="0" collapsed="false">
      <c r="A2288" s="37"/>
      <c r="B2288" s="38"/>
      <c r="C2288" s="39"/>
      <c r="D2288" s="20"/>
      <c r="E2288" s="40"/>
      <c r="F2288" s="40"/>
      <c r="G2288" s="41"/>
      <c r="H2288" s="40"/>
      <c r="I2288" s="40"/>
      <c r="J2288" s="40"/>
      <c r="L2288" s="139"/>
      <c r="M2288" s="43"/>
      <c r="N2288" s="43"/>
      <c r="O2288" s="5"/>
      <c r="P2288" s="43"/>
      <c r="Q2288" s="5"/>
      <c r="R2288" s="5"/>
      <c r="S2288" s="43"/>
      <c r="T2288" s="43"/>
      <c r="U2288" s="20"/>
      <c r="V2288" s="20"/>
      <c r="X2288" s="43"/>
      <c r="Y2288" s="20"/>
      <c r="AC2288" s="20"/>
    </row>
    <row r="2289" customFormat="false" ht="15.75" hidden="false" customHeight="true" outlineLevel="0" collapsed="false">
      <c r="A2289" s="37"/>
      <c r="B2289" s="38"/>
      <c r="C2289" s="39"/>
      <c r="D2289" s="20"/>
      <c r="E2289" s="40"/>
      <c r="F2289" s="40"/>
      <c r="G2289" s="41"/>
      <c r="H2289" s="40"/>
      <c r="I2289" s="40"/>
      <c r="J2289" s="40"/>
      <c r="L2289" s="139"/>
      <c r="M2289" s="43"/>
      <c r="N2289" s="43"/>
      <c r="O2289" s="5"/>
      <c r="P2289" s="43"/>
      <c r="Q2289" s="5"/>
      <c r="R2289" s="5"/>
      <c r="S2289" s="43"/>
      <c r="T2289" s="43"/>
      <c r="U2289" s="20"/>
      <c r="V2289" s="20"/>
      <c r="X2289" s="43"/>
      <c r="Y2289" s="20"/>
      <c r="AC2289" s="20"/>
    </row>
    <row r="2290" customFormat="false" ht="15.75" hidden="false" customHeight="true" outlineLevel="0" collapsed="false">
      <c r="A2290" s="37"/>
      <c r="B2290" s="38"/>
      <c r="C2290" s="39"/>
      <c r="D2290" s="20"/>
      <c r="E2290" s="40"/>
      <c r="F2290" s="40"/>
      <c r="G2290" s="41"/>
      <c r="H2290" s="40"/>
      <c r="I2290" s="40"/>
      <c r="J2290" s="40"/>
      <c r="L2290" s="139"/>
      <c r="M2290" s="43"/>
      <c r="N2290" s="43"/>
      <c r="O2290" s="5"/>
      <c r="P2290" s="43"/>
      <c r="Q2290" s="5"/>
      <c r="R2290" s="5"/>
      <c r="S2290" s="43"/>
      <c r="T2290" s="43"/>
      <c r="U2290" s="20"/>
      <c r="V2290" s="20"/>
      <c r="X2290" s="43"/>
      <c r="Y2290" s="20"/>
      <c r="AC2290" s="20"/>
    </row>
    <row r="2291" customFormat="false" ht="15.75" hidden="false" customHeight="true" outlineLevel="0" collapsed="false">
      <c r="A2291" s="37"/>
      <c r="B2291" s="38"/>
      <c r="C2291" s="39"/>
      <c r="D2291" s="20"/>
      <c r="E2291" s="40"/>
      <c r="F2291" s="40"/>
      <c r="G2291" s="41"/>
      <c r="H2291" s="40"/>
      <c r="I2291" s="40"/>
      <c r="J2291" s="40"/>
      <c r="L2291" s="139"/>
      <c r="M2291" s="43"/>
      <c r="N2291" s="43"/>
      <c r="O2291" s="5"/>
      <c r="P2291" s="43"/>
      <c r="Q2291" s="5"/>
      <c r="R2291" s="5"/>
      <c r="S2291" s="43"/>
      <c r="T2291" s="43"/>
      <c r="U2291" s="20"/>
      <c r="V2291" s="20"/>
      <c r="X2291" s="43"/>
      <c r="Y2291" s="20"/>
      <c r="AC2291" s="20"/>
    </row>
    <row r="2292" customFormat="false" ht="15.75" hidden="false" customHeight="true" outlineLevel="0" collapsed="false">
      <c r="A2292" s="37"/>
      <c r="B2292" s="38"/>
      <c r="C2292" s="39"/>
      <c r="D2292" s="20"/>
      <c r="E2292" s="40"/>
      <c r="F2292" s="40"/>
      <c r="G2292" s="41"/>
      <c r="H2292" s="40"/>
      <c r="I2292" s="40"/>
      <c r="J2292" s="40"/>
      <c r="L2292" s="139"/>
      <c r="M2292" s="43"/>
      <c r="N2292" s="43"/>
      <c r="O2292" s="5"/>
      <c r="P2292" s="43"/>
      <c r="Q2292" s="5"/>
      <c r="R2292" s="5"/>
      <c r="S2292" s="43"/>
      <c r="T2292" s="43"/>
      <c r="U2292" s="20"/>
      <c r="V2292" s="20"/>
      <c r="X2292" s="43"/>
      <c r="Y2292" s="20"/>
      <c r="AC2292" s="20"/>
    </row>
    <row r="2293" customFormat="false" ht="15.75" hidden="false" customHeight="true" outlineLevel="0" collapsed="false">
      <c r="A2293" s="37"/>
      <c r="B2293" s="38"/>
      <c r="C2293" s="39"/>
      <c r="D2293" s="20"/>
      <c r="E2293" s="40"/>
      <c r="F2293" s="40"/>
      <c r="G2293" s="41"/>
      <c r="H2293" s="40"/>
      <c r="I2293" s="40"/>
      <c r="J2293" s="40"/>
      <c r="L2293" s="139"/>
      <c r="M2293" s="43"/>
      <c r="N2293" s="43"/>
      <c r="O2293" s="5"/>
      <c r="P2293" s="43"/>
      <c r="Q2293" s="5"/>
      <c r="R2293" s="5"/>
      <c r="S2293" s="43"/>
      <c r="T2293" s="43"/>
      <c r="U2293" s="20"/>
      <c r="V2293" s="20"/>
      <c r="X2293" s="43"/>
      <c r="Y2293" s="20"/>
      <c r="AC2293" s="20"/>
    </row>
    <row r="2294" customFormat="false" ht="15.75" hidden="false" customHeight="true" outlineLevel="0" collapsed="false">
      <c r="A2294" s="37"/>
      <c r="B2294" s="38"/>
      <c r="C2294" s="39"/>
      <c r="D2294" s="20"/>
      <c r="E2294" s="40"/>
      <c r="F2294" s="40"/>
      <c r="G2294" s="41"/>
      <c r="H2294" s="40"/>
      <c r="I2294" s="40"/>
      <c r="J2294" s="40"/>
      <c r="L2294" s="139"/>
      <c r="M2294" s="43"/>
      <c r="N2294" s="43"/>
      <c r="O2294" s="5"/>
      <c r="P2294" s="43"/>
      <c r="Q2294" s="5"/>
      <c r="R2294" s="5"/>
      <c r="S2294" s="43"/>
      <c r="T2294" s="43"/>
      <c r="U2294" s="20"/>
      <c r="V2294" s="20"/>
      <c r="X2294" s="43"/>
      <c r="Y2294" s="20"/>
      <c r="AC2294" s="20"/>
    </row>
    <row r="2295" customFormat="false" ht="15.75" hidden="false" customHeight="true" outlineLevel="0" collapsed="false">
      <c r="A2295" s="37"/>
      <c r="B2295" s="38"/>
      <c r="C2295" s="39"/>
      <c r="D2295" s="20"/>
      <c r="E2295" s="40"/>
      <c r="F2295" s="40"/>
      <c r="G2295" s="41"/>
      <c r="H2295" s="40"/>
      <c r="I2295" s="40"/>
      <c r="J2295" s="40"/>
      <c r="L2295" s="139"/>
      <c r="M2295" s="43"/>
      <c r="N2295" s="43"/>
      <c r="O2295" s="5"/>
      <c r="P2295" s="43"/>
      <c r="Q2295" s="5"/>
      <c r="R2295" s="5"/>
      <c r="S2295" s="43"/>
      <c r="T2295" s="43"/>
      <c r="U2295" s="20"/>
      <c r="V2295" s="20"/>
      <c r="X2295" s="43"/>
      <c r="Y2295" s="20"/>
      <c r="AC2295" s="20"/>
    </row>
    <row r="2296" customFormat="false" ht="15.75" hidden="false" customHeight="true" outlineLevel="0" collapsed="false">
      <c r="A2296" s="37"/>
      <c r="B2296" s="38"/>
      <c r="C2296" s="39"/>
      <c r="D2296" s="20"/>
      <c r="E2296" s="40"/>
      <c r="F2296" s="40"/>
      <c r="G2296" s="41"/>
      <c r="H2296" s="40"/>
      <c r="I2296" s="40"/>
      <c r="J2296" s="40"/>
      <c r="L2296" s="139"/>
      <c r="M2296" s="43"/>
      <c r="N2296" s="43"/>
      <c r="O2296" s="5"/>
      <c r="P2296" s="43"/>
      <c r="Q2296" s="5"/>
      <c r="R2296" s="5"/>
      <c r="S2296" s="43"/>
      <c r="T2296" s="43"/>
      <c r="U2296" s="20"/>
      <c r="V2296" s="20"/>
      <c r="X2296" s="43"/>
      <c r="Y2296" s="20"/>
      <c r="AC2296" s="20"/>
    </row>
    <row r="2297" customFormat="false" ht="15.75" hidden="false" customHeight="true" outlineLevel="0" collapsed="false">
      <c r="A2297" s="37"/>
      <c r="B2297" s="38"/>
      <c r="C2297" s="39"/>
      <c r="D2297" s="20"/>
      <c r="E2297" s="40"/>
      <c r="F2297" s="40"/>
      <c r="G2297" s="41"/>
      <c r="H2297" s="40"/>
      <c r="I2297" s="40"/>
      <c r="J2297" s="40"/>
      <c r="L2297" s="139"/>
      <c r="M2297" s="43"/>
      <c r="N2297" s="43"/>
      <c r="O2297" s="5"/>
      <c r="P2297" s="43"/>
      <c r="Q2297" s="5"/>
      <c r="R2297" s="5"/>
      <c r="S2297" s="43"/>
      <c r="T2297" s="43"/>
      <c r="U2297" s="20"/>
      <c r="V2297" s="20"/>
      <c r="X2297" s="43"/>
      <c r="Y2297" s="20"/>
      <c r="AC2297" s="20"/>
    </row>
    <row r="2298" customFormat="false" ht="15.75" hidden="false" customHeight="true" outlineLevel="0" collapsed="false">
      <c r="A2298" s="37"/>
      <c r="B2298" s="38"/>
      <c r="C2298" s="39"/>
      <c r="D2298" s="20"/>
      <c r="E2298" s="40"/>
      <c r="F2298" s="40"/>
      <c r="G2298" s="41"/>
      <c r="H2298" s="40"/>
      <c r="I2298" s="40"/>
      <c r="J2298" s="40"/>
      <c r="L2298" s="139"/>
      <c r="M2298" s="43"/>
      <c r="N2298" s="43"/>
      <c r="O2298" s="5"/>
      <c r="P2298" s="43"/>
      <c r="Q2298" s="5"/>
      <c r="R2298" s="5"/>
      <c r="S2298" s="43"/>
      <c r="T2298" s="43"/>
      <c r="U2298" s="20"/>
      <c r="V2298" s="20"/>
      <c r="X2298" s="43"/>
      <c r="Y2298" s="20"/>
      <c r="AC2298" s="20"/>
    </row>
    <row r="2299" customFormat="false" ht="15.75" hidden="false" customHeight="true" outlineLevel="0" collapsed="false">
      <c r="A2299" s="37"/>
      <c r="B2299" s="38"/>
      <c r="C2299" s="39"/>
      <c r="D2299" s="20"/>
      <c r="E2299" s="40"/>
      <c r="F2299" s="40"/>
      <c r="G2299" s="41"/>
      <c r="H2299" s="40"/>
      <c r="I2299" s="40"/>
      <c r="J2299" s="40"/>
      <c r="L2299" s="139"/>
      <c r="M2299" s="43"/>
      <c r="N2299" s="43"/>
      <c r="O2299" s="5"/>
      <c r="P2299" s="43"/>
      <c r="Q2299" s="5"/>
      <c r="R2299" s="5"/>
      <c r="S2299" s="43"/>
      <c r="T2299" s="43"/>
      <c r="U2299" s="20"/>
      <c r="V2299" s="20"/>
      <c r="X2299" s="43"/>
      <c r="Y2299" s="20"/>
      <c r="AC2299" s="20"/>
    </row>
    <row r="2300" customFormat="false" ht="15.75" hidden="false" customHeight="true" outlineLevel="0" collapsed="false">
      <c r="A2300" s="37"/>
      <c r="B2300" s="38"/>
      <c r="C2300" s="39"/>
      <c r="D2300" s="20"/>
      <c r="E2300" s="40"/>
      <c r="F2300" s="40"/>
      <c r="G2300" s="41"/>
      <c r="H2300" s="40"/>
      <c r="I2300" s="40"/>
      <c r="J2300" s="40"/>
      <c r="L2300" s="139"/>
      <c r="M2300" s="43"/>
      <c r="N2300" s="43"/>
      <c r="O2300" s="5"/>
      <c r="P2300" s="43"/>
      <c r="Q2300" s="5"/>
      <c r="R2300" s="5"/>
      <c r="S2300" s="43"/>
      <c r="T2300" s="43"/>
      <c r="U2300" s="20"/>
      <c r="V2300" s="20"/>
      <c r="X2300" s="43"/>
      <c r="Y2300" s="20"/>
      <c r="AC2300" s="20"/>
    </row>
    <row r="2301" customFormat="false" ht="15.75" hidden="false" customHeight="true" outlineLevel="0" collapsed="false">
      <c r="A2301" s="37"/>
      <c r="B2301" s="38"/>
      <c r="C2301" s="39"/>
      <c r="D2301" s="20"/>
      <c r="E2301" s="40"/>
      <c r="F2301" s="40"/>
      <c r="G2301" s="41"/>
      <c r="H2301" s="40"/>
      <c r="I2301" s="40"/>
      <c r="J2301" s="40"/>
      <c r="L2301" s="139"/>
      <c r="M2301" s="43"/>
      <c r="N2301" s="43"/>
      <c r="O2301" s="5"/>
      <c r="P2301" s="43"/>
      <c r="Q2301" s="5"/>
      <c r="R2301" s="5"/>
      <c r="S2301" s="43"/>
      <c r="T2301" s="43"/>
      <c r="U2301" s="20"/>
      <c r="V2301" s="20"/>
      <c r="X2301" s="43"/>
      <c r="Y2301" s="20"/>
      <c r="AC2301" s="20"/>
    </row>
    <row r="2302" customFormat="false" ht="15.75" hidden="false" customHeight="true" outlineLevel="0" collapsed="false">
      <c r="A2302" s="37"/>
      <c r="B2302" s="38"/>
      <c r="C2302" s="39"/>
      <c r="D2302" s="20"/>
      <c r="E2302" s="40"/>
      <c r="F2302" s="40"/>
      <c r="G2302" s="41"/>
      <c r="H2302" s="40"/>
      <c r="I2302" s="40"/>
      <c r="J2302" s="40"/>
      <c r="L2302" s="139"/>
      <c r="M2302" s="43"/>
      <c r="N2302" s="43"/>
      <c r="O2302" s="5"/>
      <c r="P2302" s="43"/>
      <c r="Q2302" s="5"/>
      <c r="R2302" s="5"/>
      <c r="S2302" s="43"/>
      <c r="T2302" s="43"/>
      <c r="U2302" s="20"/>
      <c r="V2302" s="20"/>
      <c r="X2302" s="43"/>
      <c r="Y2302" s="20"/>
      <c r="AC2302" s="20"/>
    </row>
    <row r="2303" customFormat="false" ht="15.75" hidden="false" customHeight="true" outlineLevel="0" collapsed="false">
      <c r="A2303" s="37"/>
      <c r="B2303" s="38"/>
      <c r="C2303" s="39"/>
      <c r="D2303" s="20"/>
      <c r="E2303" s="40"/>
      <c r="F2303" s="40"/>
      <c r="G2303" s="41"/>
      <c r="H2303" s="40"/>
      <c r="I2303" s="40"/>
      <c r="J2303" s="40"/>
      <c r="L2303" s="139"/>
      <c r="M2303" s="43"/>
      <c r="N2303" s="43"/>
      <c r="O2303" s="5"/>
      <c r="P2303" s="43"/>
      <c r="Q2303" s="5"/>
      <c r="R2303" s="5"/>
      <c r="S2303" s="43"/>
      <c r="T2303" s="43"/>
      <c r="U2303" s="20"/>
      <c r="V2303" s="20"/>
      <c r="X2303" s="43"/>
      <c r="Y2303" s="20"/>
      <c r="AC2303" s="20"/>
    </row>
    <row r="2304" customFormat="false" ht="15.75" hidden="false" customHeight="true" outlineLevel="0" collapsed="false">
      <c r="A2304" s="37"/>
      <c r="B2304" s="38"/>
      <c r="C2304" s="39"/>
      <c r="D2304" s="20"/>
      <c r="E2304" s="40"/>
      <c r="F2304" s="40"/>
      <c r="G2304" s="41"/>
      <c r="H2304" s="40"/>
      <c r="I2304" s="40"/>
      <c r="J2304" s="40"/>
      <c r="L2304" s="139"/>
      <c r="M2304" s="43"/>
      <c r="N2304" s="43"/>
      <c r="O2304" s="5"/>
      <c r="P2304" s="43"/>
      <c r="Q2304" s="5"/>
      <c r="R2304" s="5"/>
      <c r="S2304" s="43"/>
      <c r="T2304" s="43"/>
      <c r="U2304" s="20"/>
      <c r="V2304" s="20"/>
      <c r="X2304" s="43"/>
      <c r="Y2304" s="20"/>
      <c r="AC2304" s="20"/>
    </row>
    <row r="2305" customFormat="false" ht="15.75" hidden="false" customHeight="true" outlineLevel="0" collapsed="false">
      <c r="A2305" s="37"/>
      <c r="B2305" s="38"/>
      <c r="C2305" s="39"/>
      <c r="D2305" s="20"/>
      <c r="E2305" s="40"/>
      <c r="F2305" s="40"/>
      <c r="G2305" s="41"/>
      <c r="H2305" s="40"/>
      <c r="I2305" s="40"/>
      <c r="J2305" s="40"/>
      <c r="L2305" s="139"/>
      <c r="M2305" s="43"/>
      <c r="N2305" s="43"/>
      <c r="O2305" s="5"/>
      <c r="P2305" s="43"/>
      <c r="Q2305" s="5"/>
      <c r="R2305" s="5"/>
      <c r="S2305" s="43"/>
      <c r="T2305" s="43"/>
      <c r="U2305" s="20"/>
      <c r="V2305" s="20"/>
      <c r="X2305" s="43"/>
      <c r="Y2305" s="20"/>
      <c r="AC2305" s="20"/>
    </row>
    <row r="2306" customFormat="false" ht="15.75" hidden="false" customHeight="true" outlineLevel="0" collapsed="false">
      <c r="A2306" s="37"/>
      <c r="B2306" s="38"/>
      <c r="C2306" s="39"/>
      <c r="D2306" s="20"/>
      <c r="E2306" s="40"/>
      <c r="F2306" s="40"/>
      <c r="G2306" s="41"/>
      <c r="H2306" s="40"/>
      <c r="I2306" s="40"/>
      <c r="J2306" s="40"/>
      <c r="L2306" s="139"/>
      <c r="M2306" s="43"/>
      <c r="N2306" s="43"/>
      <c r="O2306" s="5"/>
      <c r="P2306" s="43"/>
      <c r="Q2306" s="5"/>
      <c r="R2306" s="5"/>
      <c r="S2306" s="43"/>
      <c r="T2306" s="43"/>
      <c r="U2306" s="20"/>
      <c r="V2306" s="20"/>
      <c r="X2306" s="43"/>
      <c r="Y2306" s="20"/>
      <c r="AC2306" s="20"/>
    </row>
    <row r="2307" customFormat="false" ht="15.75" hidden="false" customHeight="true" outlineLevel="0" collapsed="false">
      <c r="A2307" s="37"/>
      <c r="B2307" s="38"/>
      <c r="C2307" s="39"/>
      <c r="D2307" s="20"/>
      <c r="E2307" s="40"/>
      <c r="F2307" s="40"/>
      <c r="G2307" s="41"/>
      <c r="H2307" s="40"/>
      <c r="I2307" s="40"/>
      <c r="J2307" s="40"/>
      <c r="L2307" s="139"/>
      <c r="M2307" s="43"/>
      <c r="N2307" s="43"/>
      <c r="O2307" s="5"/>
      <c r="P2307" s="43"/>
      <c r="Q2307" s="5"/>
      <c r="R2307" s="5"/>
      <c r="S2307" s="43"/>
      <c r="T2307" s="43"/>
      <c r="U2307" s="20"/>
      <c r="V2307" s="20"/>
      <c r="X2307" s="43"/>
      <c r="Y2307" s="20"/>
      <c r="AC2307" s="20"/>
    </row>
    <row r="2308" customFormat="false" ht="15.75" hidden="false" customHeight="true" outlineLevel="0" collapsed="false">
      <c r="A2308" s="37"/>
      <c r="B2308" s="38"/>
      <c r="C2308" s="39"/>
      <c r="D2308" s="20"/>
      <c r="E2308" s="40"/>
      <c r="F2308" s="40"/>
      <c r="G2308" s="41"/>
      <c r="H2308" s="40"/>
      <c r="I2308" s="40"/>
      <c r="J2308" s="40"/>
      <c r="L2308" s="139"/>
      <c r="M2308" s="43"/>
      <c r="N2308" s="43"/>
      <c r="O2308" s="5"/>
      <c r="P2308" s="43"/>
      <c r="Q2308" s="5"/>
      <c r="R2308" s="5"/>
      <c r="S2308" s="43"/>
      <c r="T2308" s="43"/>
      <c r="U2308" s="20"/>
      <c r="V2308" s="20"/>
      <c r="X2308" s="43"/>
      <c r="Y2308" s="20"/>
      <c r="AC2308" s="20"/>
    </row>
    <row r="2309" customFormat="false" ht="15.75" hidden="false" customHeight="true" outlineLevel="0" collapsed="false">
      <c r="A2309" s="37"/>
      <c r="B2309" s="38"/>
      <c r="C2309" s="39"/>
      <c r="D2309" s="20"/>
      <c r="E2309" s="40"/>
      <c r="F2309" s="40"/>
      <c r="G2309" s="41"/>
      <c r="H2309" s="40"/>
      <c r="I2309" s="40"/>
      <c r="J2309" s="40"/>
      <c r="L2309" s="139"/>
      <c r="M2309" s="43"/>
      <c r="N2309" s="43"/>
      <c r="O2309" s="5"/>
      <c r="P2309" s="43"/>
      <c r="Q2309" s="5"/>
      <c r="R2309" s="5"/>
      <c r="S2309" s="43"/>
      <c r="T2309" s="43"/>
      <c r="U2309" s="20"/>
      <c r="V2309" s="20"/>
      <c r="X2309" s="43"/>
      <c r="Y2309" s="20"/>
      <c r="AC2309" s="20"/>
    </row>
    <row r="2310" customFormat="false" ht="15.75" hidden="false" customHeight="true" outlineLevel="0" collapsed="false">
      <c r="A2310" s="37"/>
      <c r="B2310" s="38"/>
      <c r="C2310" s="39"/>
      <c r="D2310" s="20"/>
      <c r="E2310" s="40"/>
      <c r="F2310" s="40"/>
      <c r="G2310" s="41"/>
      <c r="H2310" s="40"/>
      <c r="I2310" s="40"/>
      <c r="J2310" s="40"/>
      <c r="L2310" s="139"/>
      <c r="M2310" s="43"/>
      <c r="N2310" s="43"/>
      <c r="O2310" s="5"/>
      <c r="P2310" s="43"/>
      <c r="Q2310" s="5"/>
      <c r="R2310" s="5"/>
      <c r="S2310" s="43"/>
      <c r="T2310" s="43"/>
      <c r="U2310" s="20"/>
      <c r="V2310" s="20"/>
      <c r="X2310" s="43"/>
      <c r="Y2310" s="20"/>
      <c r="AC2310" s="20"/>
    </row>
    <row r="2311" customFormat="false" ht="15.75" hidden="false" customHeight="true" outlineLevel="0" collapsed="false">
      <c r="A2311" s="37"/>
      <c r="B2311" s="38"/>
      <c r="C2311" s="39"/>
      <c r="D2311" s="20"/>
      <c r="E2311" s="40"/>
      <c r="F2311" s="40"/>
      <c r="G2311" s="41"/>
      <c r="H2311" s="40"/>
      <c r="I2311" s="40"/>
      <c r="J2311" s="40"/>
      <c r="L2311" s="139"/>
      <c r="M2311" s="43"/>
      <c r="N2311" s="43"/>
      <c r="O2311" s="5"/>
      <c r="P2311" s="43"/>
      <c r="Q2311" s="5"/>
      <c r="R2311" s="5"/>
      <c r="S2311" s="43"/>
      <c r="T2311" s="43"/>
      <c r="U2311" s="20"/>
      <c r="V2311" s="20"/>
      <c r="X2311" s="43"/>
      <c r="Y2311" s="20"/>
      <c r="AC2311" s="20"/>
    </row>
    <row r="2312" customFormat="false" ht="15.75" hidden="false" customHeight="true" outlineLevel="0" collapsed="false">
      <c r="A2312" s="37"/>
      <c r="B2312" s="38"/>
      <c r="C2312" s="39"/>
      <c r="D2312" s="20"/>
      <c r="E2312" s="40"/>
      <c r="F2312" s="40"/>
      <c r="G2312" s="41"/>
      <c r="H2312" s="40"/>
      <c r="I2312" s="40"/>
      <c r="J2312" s="40"/>
      <c r="L2312" s="139"/>
      <c r="M2312" s="43"/>
      <c r="N2312" s="43"/>
      <c r="O2312" s="5"/>
      <c r="P2312" s="43"/>
      <c r="Q2312" s="5"/>
      <c r="R2312" s="5"/>
      <c r="S2312" s="43"/>
      <c r="T2312" s="43"/>
      <c r="U2312" s="20"/>
      <c r="V2312" s="20"/>
      <c r="X2312" s="43"/>
      <c r="Y2312" s="20"/>
      <c r="AC2312" s="20"/>
    </row>
    <row r="2313" customFormat="false" ht="15.75" hidden="false" customHeight="true" outlineLevel="0" collapsed="false">
      <c r="A2313" s="37"/>
      <c r="B2313" s="38"/>
      <c r="C2313" s="39"/>
      <c r="D2313" s="20"/>
      <c r="E2313" s="40"/>
      <c r="F2313" s="40"/>
      <c r="G2313" s="41"/>
      <c r="H2313" s="40"/>
      <c r="I2313" s="40"/>
      <c r="J2313" s="40"/>
      <c r="L2313" s="139"/>
      <c r="M2313" s="43"/>
      <c r="N2313" s="43"/>
      <c r="O2313" s="5"/>
      <c r="P2313" s="43"/>
      <c r="Q2313" s="5"/>
      <c r="R2313" s="5"/>
      <c r="S2313" s="43"/>
      <c r="T2313" s="43"/>
      <c r="U2313" s="20"/>
      <c r="V2313" s="20"/>
      <c r="X2313" s="43"/>
      <c r="Y2313" s="20"/>
      <c r="AC2313" s="20"/>
    </row>
    <row r="2314" customFormat="false" ht="15.75" hidden="false" customHeight="true" outlineLevel="0" collapsed="false">
      <c r="A2314" s="37"/>
      <c r="B2314" s="38"/>
      <c r="C2314" s="39"/>
      <c r="D2314" s="20"/>
      <c r="E2314" s="40"/>
      <c r="F2314" s="40"/>
      <c r="G2314" s="41"/>
      <c r="H2314" s="40"/>
      <c r="I2314" s="40"/>
      <c r="J2314" s="40"/>
      <c r="L2314" s="139"/>
      <c r="M2314" s="43"/>
      <c r="N2314" s="43"/>
      <c r="O2314" s="5"/>
      <c r="P2314" s="43"/>
      <c r="Q2314" s="5"/>
      <c r="R2314" s="5"/>
      <c r="S2314" s="43"/>
      <c r="T2314" s="43"/>
      <c r="U2314" s="20"/>
      <c r="V2314" s="20"/>
      <c r="X2314" s="43"/>
      <c r="Y2314" s="20"/>
      <c r="AC2314" s="20"/>
    </row>
    <row r="2315" customFormat="false" ht="15.75" hidden="false" customHeight="true" outlineLevel="0" collapsed="false">
      <c r="A2315" s="37"/>
      <c r="B2315" s="38"/>
      <c r="C2315" s="39"/>
      <c r="D2315" s="20"/>
      <c r="E2315" s="40"/>
      <c r="F2315" s="40"/>
      <c r="G2315" s="41"/>
      <c r="H2315" s="40"/>
      <c r="I2315" s="40"/>
      <c r="J2315" s="40"/>
      <c r="L2315" s="139"/>
      <c r="M2315" s="43"/>
      <c r="N2315" s="43"/>
      <c r="O2315" s="5"/>
      <c r="P2315" s="43"/>
      <c r="Q2315" s="5"/>
      <c r="R2315" s="5"/>
      <c r="S2315" s="43"/>
      <c r="T2315" s="43"/>
      <c r="U2315" s="20"/>
      <c r="V2315" s="20"/>
      <c r="X2315" s="43"/>
      <c r="Y2315" s="20"/>
      <c r="AC2315" s="20"/>
    </row>
    <row r="2316" customFormat="false" ht="15.75" hidden="false" customHeight="true" outlineLevel="0" collapsed="false">
      <c r="A2316" s="37"/>
      <c r="B2316" s="38"/>
      <c r="C2316" s="39"/>
      <c r="D2316" s="20"/>
      <c r="E2316" s="40"/>
      <c r="F2316" s="40"/>
      <c r="G2316" s="41"/>
      <c r="H2316" s="40"/>
      <c r="I2316" s="40"/>
      <c r="J2316" s="40"/>
      <c r="L2316" s="139"/>
      <c r="M2316" s="43"/>
      <c r="N2316" s="43"/>
      <c r="O2316" s="5"/>
      <c r="P2316" s="43"/>
      <c r="Q2316" s="5"/>
      <c r="R2316" s="5"/>
      <c r="S2316" s="43"/>
      <c r="T2316" s="43"/>
      <c r="U2316" s="20"/>
      <c r="V2316" s="20"/>
      <c r="X2316" s="43"/>
      <c r="Y2316" s="20"/>
      <c r="AC2316" s="20"/>
    </row>
    <row r="2317" customFormat="false" ht="15.75" hidden="false" customHeight="true" outlineLevel="0" collapsed="false">
      <c r="A2317" s="37"/>
      <c r="B2317" s="38"/>
      <c r="C2317" s="39"/>
      <c r="D2317" s="20"/>
      <c r="E2317" s="40"/>
      <c r="F2317" s="40"/>
      <c r="G2317" s="41"/>
      <c r="H2317" s="40"/>
      <c r="I2317" s="40"/>
      <c r="J2317" s="40"/>
      <c r="L2317" s="139"/>
      <c r="M2317" s="43"/>
      <c r="N2317" s="43"/>
      <c r="O2317" s="5"/>
      <c r="P2317" s="43"/>
      <c r="Q2317" s="5"/>
      <c r="R2317" s="5"/>
      <c r="S2317" s="43"/>
      <c r="T2317" s="43"/>
      <c r="U2317" s="20"/>
      <c r="V2317" s="20"/>
      <c r="X2317" s="43"/>
      <c r="Y2317" s="20"/>
      <c r="AC2317" s="20"/>
    </row>
    <row r="2318" customFormat="false" ht="15.75" hidden="false" customHeight="true" outlineLevel="0" collapsed="false">
      <c r="A2318" s="37"/>
      <c r="B2318" s="38"/>
      <c r="C2318" s="39"/>
      <c r="D2318" s="20"/>
      <c r="E2318" s="40"/>
      <c r="F2318" s="40"/>
      <c r="G2318" s="41"/>
      <c r="H2318" s="40"/>
      <c r="I2318" s="40"/>
      <c r="J2318" s="40"/>
      <c r="L2318" s="139"/>
      <c r="M2318" s="43"/>
      <c r="N2318" s="43"/>
      <c r="O2318" s="5"/>
      <c r="P2318" s="43"/>
      <c r="Q2318" s="5"/>
      <c r="R2318" s="5"/>
      <c r="S2318" s="43"/>
      <c r="T2318" s="43"/>
      <c r="U2318" s="20"/>
      <c r="V2318" s="20"/>
      <c r="X2318" s="43"/>
      <c r="Y2318" s="20"/>
      <c r="AC2318" s="20"/>
    </row>
    <row r="2319" customFormat="false" ht="15.75" hidden="false" customHeight="true" outlineLevel="0" collapsed="false">
      <c r="A2319" s="37"/>
      <c r="B2319" s="38"/>
      <c r="C2319" s="39"/>
      <c r="D2319" s="20"/>
      <c r="E2319" s="40"/>
      <c r="F2319" s="40"/>
      <c r="G2319" s="41"/>
      <c r="H2319" s="40"/>
      <c r="I2319" s="40"/>
      <c r="J2319" s="40"/>
      <c r="L2319" s="139"/>
      <c r="M2319" s="43"/>
      <c r="N2319" s="43"/>
      <c r="O2319" s="5"/>
      <c r="P2319" s="43"/>
      <c r="Q2319" s="5"/>
      <c r="R2319" s="5"/>
      <c r="S2319" s="43"/>
      <c r="T2319" s="43"/>
      <c r="U2319" s="20"/>
      <c r="V2319" s="20"/>
      <c r="X2319" s="43"/>
      <c r="Y2319" s="20"/>
      <c r="AC2319" s="20"/>
    </row>
    <row r="2320" customFormat="false" ht="15.75" hidden="false" customHeight="true" outlineLevel="0" collapsed="false">
      <c r="A2320" s="37"/>
      <c r="B2320" s="38"/>
      <c r="C2320" s="39"/>
      <c r="D2320" s="20"/>
      <c r="E2320" s="40"/>
      <c r="F2320" s="40"/>
      <c r="G2320" s="41"/>
      <c r="H2320" s="40"/>
      <c r="I2320" s="40"/>
      <c r="J2320" s="40"/>
      <c r="L2320" s="139"/>
      <c r="M2320" s="43"/>
      <c r="N2320" s="43"/>
      <c r="O2320" s="5"/>
      <c r="P2320" s="43"/>
      <c r="Q2320" s="5"/>
      <c r="R2320" s="5"/>
      <c r="S2320" s="43"/>
      <c r="T2320" s="43"/>
      <c r="U2320" s="20"/>
      <c r="V2320" s="20"/>
      <c r="X2320" s="43"/>
      <c r="Y2320" s="20"/>
      <c r="AC2320" s="20"/>
    </row>
    <row r="2321" customFormat="false" ht="15.75" hidden="false" customHeight="true" outlineLevel="0" collapsed="false">
      <c r="A2321" s="37"/>
      <c r="B2321" s="38"/>
      <c r="C2321" s="39"/>
      <c r="D2321" s="20"/>
      <c r="E2321" s="40"/>
      <c r="F2321" s="40"/>
      <c r="G2321" s="41"/>
      <c r="H2321" s="40"/>
      <c r="I2321" s="40"/>
      <c r="J2321" s="40"/>
      <c r="L2321" s="139"/>
      <c r="M2321" s="43"/>
      <c r="N2321" s="43"/>
      <c r="O2321" s="5"/>
      <c r="P2321" s="43"/>
      <c r="Q2321" s="5"/>
      <c r="R2321" s="5"/>
      <c r="S2321" s="43"/>
      <c r="T2321" s="43"/>
      <c r="U2321" s="20"/>
      <c r="V2321" s="20"/>
      <c r="X2321" s="43"/>
      <c r="Y2321" s="20"/>
      <c r="AC2321" s="20"/>
    </row>
    <row r="2322" customFormat="false" ht="15.75" hidden="false" customHeight="true" outlineLevel="0" collapsed="false">
      <c r="A2322" s="37"/>
      <c r="B2322" s="38"/>
      <c r="C2322" s="39"/>
      <c r="D2322" s="20"/>
      <c r="E2322" s="40"/>
      <c r="F2322" s="40"/>
      <c r="G2322" s="41"/>
      <c r="H2322" s="40"/>
      <c r="I2322" s="40"/>
      <c r="J2322" s="40"/>
      <c r="L2322" s="139"/>
      <c r="M2322" s="43"/>
      <c r="N2322" s="43"/>
      <c r="O2322" s="5"/>
      <c r="P2322" s="43"/>
      <c r="Q2322" s="5"/>
      <c r="R2322" s="5"/>
      <c r="S2322" s="43"/>
      <c r="T2322" s="43"/>
      <c r="U2322" s="20"/>
      <c r="V2322" s="20"/>
      <c r="X2322" s="43"/>
      <c r="Y2322" s="20"/>
      <c r="AC2322" s="20"/>
    </row>
    <row r="2323" customFormat="false" ht="15.75" hidden="false" customHeight="true" outlineLevel="0" collapsed="false">
      <c r="A2323" s="37"/>
      <c r="B2323" s="38"/>
      <c r="C2323" s="39"/>
      <c r="D2323" s="20"/>
      <c r="E2323" s="40"/>
      <c r="F2323" s="40"/>
      <c r="G2323" s="41"/>
      <c r="H2323" s="40"/>
      <c r="I2323" s="40"/>
      <c r="J2323" s="40"/>
      <c r="L2323" s="139"/>
      <c r="M2323" s="43"/>
      <c r="N2323" s="43"/>
      <c r="O2323" s="5"/>
      <c r="P2323" s="43"/>
      <c r="Q2323" s="5"/>
      <c r="R2323" s="5"/>
      <c r="S2323" s="43"/>
      <c r="T2323" s="43"/>
      <c r="U2323" s="20"/>
      <c r="V2323" s="20"/>
      <c r="X2323" s="43"/>
      <c r="Y2323" s="20"/>
      <c r="AC2323" s="20"/>
    </row>
    <row r="2324" customFormat="false" ht="15.75" hidden="false" customHeight="true" outlineLevel="0" collapsed="false">
      <c r="A2324" s="37"/>
      <c r="B2324" s="38"/>
      <c r="C2324" s="39"/>
      <c r="D2324" s="20"/>
      <c r="E2324" s="40"/>
      <c r="F2324" s="40"/>
      <c r="G2324" s="41"/>
      <c r="H2324" s="40"/>
      <c r="I2324" s="40"/>
      <c r="J2324" s="40"/>
      <c r="L2324" s="139"/>
      <c r="M2324" s="43"/>
      <c r="N2324" s="43"/>
      <c r="O2324" s="5"/>
      <c r="P2324" s="43"/>
      <c r="Q2324" s="5"/>
      <c r="R2324" s="5"/>
      <c r="S2324" s="43"/>
      <c r="T2324" s="43"/>
      <c r="U2324" s="20"/>
      <c r="V2324" s="20"/>
      <c r="X2324" s="43"/>
      <c r="Y2324" s="20"/>
      <c r="AC2324" s="20"/>
    </row>
    <row r="2325" customFormat="false" ht="15.75" hidden="false" customHeight="true" outlineLevel="0" collapsed="false">
      <c r="A2325" s="37"/>
      <c r="B2325" s="38"/>
      <c r="C2325" s="39"/>
      <c r="D2325" s="20"/>
      <c r="E2325" s="40"/>
      <c r="F2325" s="40"/>
      <c r="G2325" s="41"/>
      <c r="H2325" s="40"/>
      <c r="I2325" s="40"/>
      <c r="J2325" s="40"/>
      <c r="L2325" s="139"/>
      <c r="M2325" s="43"/>
      <c r="N2325" s="43"/>
      <c r="O2325" s="5"/>
      <c r="P2325" s="43"/>
      <c r="Q2325" s="5"/>
      <c r="R2325" s="5"/>
      <c r="S2325" s="43"/>
      <c r="T2325" s="43"/>
      <c r="U2325" s="20"/>
      <c r="V2325" s="20"/>
      <c r="X2325" s="43"/>
      <c r="Y2325" s="20"/>
      <c r="AC2325" s="20"/>
    </row>
    <row r="2326" customFormat="false" ht="15.75" hidden="false" customHeight="true" outlineLevel="0" collapsed="false">
      <c r="A2326" s="37"/>
      <c r="B2326" s="38"/>
      <c r="C2326" s="39"/>
      <c r="D2326" s="20"/>
      <c r="E2326" s="40"/>
      <c r="F2326" s="40"/>
      <c r="G2326" s="41"/>
      <c r="H2326" s="40"/>
      <c r="I2326" s="40"/>
      <c r="J2326" s="40"/>
      <c r="L2326" s="139"/>
      <c r="M2326" s="43"/>
      <c r="N2326" s="43"/>
      <c r="O2326" s="5"/>
      <c r="P2326" s="43"/>
      <c r="Q2326" s="5"/>
      <c r="R2326" s="5"/>
      <c r="S2326" s="43"/>
      <c r="T2326" s="43"/>
      <c r="U2326" s="20"/>
      <c r="V2326" s="20"/>
      <c r="X2326" s="43"/>
      <c r="Y2326" s="20"/>
      <c r="AC2326" s="20"/>
    </row>
    <row r="2327" customFormat="false" ht="15.75" hidden="false" customHeight="true" outlineLevel="0" collapsed="false">
      <c r="A2327" s="37"/>
      <c r="B2327" s="38"/>
      <c r="C2327" s="39"/>
      <c r="D2327" s="20"/>
      <c r="E2327" s="40"/>
      <c r="F2327" s="40"/>
      <c r="G2327" s="41"/>
      <c r="H2327" s="40"/>
      <c r="I2327" s="40"/>
      <c r="J2327" s="40"/>
      <c r="L2327" s="139"/>
      <c r="M2327" s="43"/>
      <c r="N2327" s="43"/>
      <c r="O2327" s="5"/>
      <c r="P2327" s="43"/>
      <c r="Q2327" s="5"/>
      <c r="R2327" s="5"/>
      <c r="S2327" s="43"/>
      <c r="T2327" s="43"/>
      <c r="U2327" s="20"/>
      <c r="V2327" s="20"/>
      <c r="X2327" s="43"/>
      <c r="Y2327" s="20"/>
      <c r="AC2327" s="20"/>
    </row>
    <row r="2328" customFormat="false" ht="15.75" hidden="false" customHeight="true" outlineLevel="0" collapsed="false">
      <c r="A2328" s="37"/>
      <c r="B2328" s="38"/>
      <c r="C2328" s="39"/>
      <c r="D2328" s="20"/>
      <c r="E2328" s="40"/>
      <c r="F2328" s="40"/>
      <c r="G2328" s="41"/>
      <c r="H2328" s="40"/>
      <c r="I2328" s="40"/>
      <c r="J2328" s="40"/>
      <c r="L2328" s="139"/>
      <c r="M2328" s="43"/>
      <c r="N2328" s="43"/>
      <c r="O2328" s="5"/>
      <c r="P2328" s="43"/>
      <c r="Q2328" s="5"/>
      <c r="R2328" s="5"/>
      <c r="S2328" s="43"/>
      <c r="T2328" s="43"/>
      <c r="U2328" s="20"/>
      <c r="V2328" s="20"/>
      <c r="X2328" s="43"/>
      <c r="Y2328" s="20"/>
      <c r="AC2328" s="20"/>
    </row>
    <row r="2329" customFormat="false" ht="15.75" hidden="false" customHeight="true" outlineLevel="0" collapsed="false">
      <c r="A2329" s="37"/>
      <c r="B2329" s="38"/>
      <c r="C2329" s="39"/>
      <c r="D2329" s="20"/>
      <c r="E2329" s="40"/>
      <c r="F2329" s="40"/>
      <c r="G2329" s="41"/>
      <c r="H2329" s="40"/>
      <c r="I2329" s="40"/>
      <c r="J2329" s="40"/>
      <c r="L2329" s="139"/>
      <c r="M2329" s="43"/>
      <c r="N2329" s="43"/>
      <c r="O2329" s="5"/>
      <c r="P2329" s="43"/>
      <c r="Q2329" s="5"/>
      <c r="R2329" s="5"/>
      <c r="S2329" s="43"/>
      <c r="T2329" s="43"/>
      <c r="U2329" s="20"/>
      <c r="V2329" s="20"/>
      <c r="X2329" s="43"/>
      <c r="Y2329" s="20"/>
      <c r="AC2329" s="20"/>
    </row>
    <row r="2330" customFormat="false" ht="15.75" hidden="false" customHeight="true" outlineLevel="0" collapsed="false">
      <c r="A2330" s="37"/>
      <c r="B2330" s="38"/>
      <c r="C2330" s="39"/>
      <c r="D2330" s="20"/>
      <c r="E2330" s="40"/>
      <c r="F2330" s="40"/>
      <c r="G2330" s="41"/>
      <c r="H2330" s="40"/>
      <c r="I2330" s="40"/>
      <c r="J2330" s="40"/>
      <c r="L2330" s="139"/>
      <c r="M2330" s="43"/>
      <c r="N2330" s="43"/>
      <c r="O2330" s="5"/>
      <c r="P2330" s="43"/>
      <c r="Q2330" s="5"/>
      <c r="R2330" s="5"/>
      <c r="S2330" s="43"/>
      <c r="T2330" s="43"/>
      <c r="U2330" s="20"/>
      <c r="V2330" s="20"/>
      <c r="X2330" s="43"/>
      <c r="Y2330" s="20"/>
      <c r="AC2330" s="20"/>
    </row>
    <row r="2331" customFormat="false" ht="15.75" hidden="false" customHeight="true" outlineLevel="0" collapsed="false">
      <c r="A2331" s="37"/>
      <c r="B2331" s="38"/>
      <c r="C2331" s="39"/>
      <c r="D2331" s="20"/>
      <c r="E2331" s="40"/>
      <c r="F2331" s="40"/>
      <c r="G2331" s="41"/>
      <c r="H2331" s="40"/>
      <c r="I2331" s="40"/>
      <c r="J2331" s="40"/>
      <c r="L2331" s="139"/>
      <c r="M2331" s="43"/>
      <c r="N2331" s="43"/>
      <c r="O2331" s="5"/>
      <c r="P2331" s="43"/>
      <c r="Q2331" s="5"/>
      <c r="R2331" s="5"/>
      <c r="S2331" s="43"/>
      <c r="T2331" s="43"/>
      <c r="U2331" s="20"/>
      <c r="V2331" s="20"/>
      <c r="X2331" s="43"/>
      <c r="Y2331" s="20"/>
      <c r="AC2331" s="20"/>
    </row>
    <row r="2332" customFormat="false" ht="15.75" hidden="false" customHeight="true" outlineLevel="0" collapsed="false">
      <c r="A2332" s="37"/>
      <c r="B2332" s="38"/>
      <c r="C2332" s="39"/>
      <c r="D2332" s="20"/>
      <c r="E2332" s="40"/>
      <c r="F2332" s="40"/>
      <c r="G2332" s="41"/>
      <c r="H2332" s="40"/>
      <c r="I2332" s="40"/>
      <c r="J2332" s="40"/>
      <c r="L2332" s="139"/>
      <c r="M2332" s="43"/>
      <c r="N2332" s="43"/>
      <c r="O2332" s="5"/>
      <c r="P2332" s="43"/>
      <c r="Q2332" s="5"/>
      <c r="R2332" s="5"/>
      <c r="S2332" s="43"/>
      <c r="T2332" s="43"/>
      <c r="U2332" s="20"/>
      <c r="V2332" s="20"/>
      <c r="X2332" s="43"/>
      <c r="Y2332" s="20"/>
      <c r="AC2332" s="20"/>
    </row>
    <row r="2333" customFormat="false" ht="15.75" hidden="false" customHeight="true" outlineLevel="0" collapsed="false">
      <c r="A2333" s="37"/>
      <c r="B2333" s="38"/>
      <c r="C2333" s="39"/>
      <c r="D2333" s="20"/>
      <c r="E2333" s="40"/>
      <c r="F2333" s="40"/>
      <c r="G2333" s="41"/>
      <c r="H2333" s="40"/>
      <c r="I2333" s="40"/>
      <c r="J2333" s="40"/>
      <c r="L2333" s="139"/>
      <c r="M2333" s="43"/>
      <c r="N2333" s="43"/>
      <c r="O2333" s="5"/>
      <c r="P2333" s="43"/>
      <c r="Q2333" s="5"/>
      <c r="R2333" s="5"/>
      <c r="S2333" s="43"/>
      <c r="T2333" s="43"/>
      <c r="U2333" s="20"/>
      <c r="V2333" s="20"/>
      <c r="X2333" s="43"/>
      <c r="Y2333" s="20"/>
      <c r="AC2333" s="20"/>
    </row>
    <row r="2334" customFormat="false" ht="15.75" hidden="false" customHeight="true" outlineLevel="0" collapsed="false">
      <c r="A2334" s="37"/>
      <c r="B2334" s="38"/>
      <c r="C2334" s="39"/>
      <c r="D2334" s="20"/>
      <c r="E2334" s="40"/>
      <c r="F2334" s="40"/>
      <c r="G2334" s="41"/>
      <c r="H2334" s="40"/>
      <c r="I2334" s="40"/>
      <c r="J2334" s="40"/>
      <c r="L2334" s="139"/>
      <c r="M2334" s="43"/>
      <c r="N2334" s="43"/>
      <c r="O2334" s="5"/>
      <c r="P2334" s="43"/>
      <c r="Q2334" s="5"/>
      <c r="R2334" s="5"/>
      <c r="S2334" s="43"/>
      <c r="T2334" s="43"/>
      <c r="U2334" s="20"/>
      <c r="V2334" s="20"/>
      <c r="X2334" s="43"/>
      <c r="Y2334" s="20"/>
      <c r="AC2334" s="20"/>
    </row>
    <row r="2335" customFormat="false" ht="15.75" hidden="false" customHeight="true" outlineLevel="0" collapsed="false">
      <c r="A2335" s="37"/>
      <c r="B2335" s="38"/>
      <c r="C2335" s="39"/>
      <c r="D2335" s="20"/>
      <c r="E2335" s="40"/>
      <c r="F2335" s="40"/>
      <c r="G2335" s="41"/>
      <c r="H2335" s="40"/>
      <c r="I2335" s="40"/>
      <c r="J2335" s="40"/>
      <c r="L2335" s="139"/>
      <c r="M2335" s="43"/>
      <c r="N2335" s="43"/>
      <c r="O2335" s="5"/>
      <c r="P2335" s="43"/>
      <c r="Q2335" s="5"/>
      <c r="R2335" s="5"/>
      <c r="S2335" s="43"/>
      <c r="T2335" s="43"/>
      <c r="U2335" s="20"/>
      <c r="V2335" s="20"/>
      <c r="X2335" s="43"/>
      <c r="Y2335" s="20"/>
      <c r="AC2335" s="20"/>
    </row>
    <row r="2336" customFormat="false" ht="15.75" hidden="false" customHeight="true" outlineLevel="0" collapsed="false">
      <c r="A2336" s="37"/>
      <c r="B2336" s="38"/>
      <c r="C2336" s="39"/>
      <c r="D2336" s="20"/>
      <c r="E2336" s="40"/>
      <c r="F2336" s="40"/>
      <c r="G2336" s="41"/>
      <c r="H2336" s="40"/>
      <c r="I2336" s="40"/>
      <c r="J2336" s="40"/>
      <c r="L2336" s="139"/>
      <c r="M2336" s="43"/>
      <c r="N2336" s="43"/>
      <c r="O2336" s="5"/>
      <c r="P2336" s="43"/>
      <c r="Q2336" s="5"/>
      <c r="R2336" s="5"/>
      <c r="S2336" s="43"/>
      <c r="T2336" s="43"/>
      <c r="U2336" s="20"/>
      <c r="V2336" s="20"/>
      <c r="X2336" s="43"/>
      <c r="Y2336" s="20"/>
      <c r="AC2336" s="20"/>
    </row>
    <row r="2337" customFormat="false" ht="15.75" hidden="false" customHeight="true" outlineLevel="0" collapsed="false">
      <c r="A2337" s="37"/>
      <c r="B2337" s="38"/>
      <c r="C2337" s="39"/>
      <c r="D2337" s="20"/>
      <c r="E2337" s="40"/>
      <c r="F2337" s="40"/>
      <c r="G2337" s="41"/>
      <c r="H2337" s="40"/>
      <c r="I2337" s="40"/>
      <c r="J2337" s="40"/>
      <c r="L2337" s="139"/>
      <c r="M2337" s="43"/>
      <c r="N2337" s="43"/>
      <c r="O2337" s="5"/>
      <c r="P2337" s="43"/>
      <c r="Q2337" s="5"/>
      <c r="R2337" s="5"/>
      <c r="S2337" s="43"/>
      <c r="T2337" s="43"/>
      <c r="U2337" s="20"/>
      <c r="V2337" s="20"/>
      <c r="X2337" s="43"/>
      <c r="Y2337" s="20"/>
      <c r="AC2337" s="20"/>
    </row>
    <row r="2338" customFormat="false" ht="15.75" hidden="false" customHeight="true" outlineLevel="0" collapsed="false">
      <c r="A2338" s="37"/>
      <c r="B2338" s="38"/>
      <c r="C2338" s="39"/>
      <c r="D2338" s="20"/>
      <c r="E2338" s="40"/>
      <c r="F2338" s="40"/>
      <c r="G2338" s="41"/>
      <c r="H2338" s="40"/>
      <c r="I2338" s="40"/>
      <c r="J2338" s="40"/>
      <c r="L2338" s="139"/>
      <c r="M2338" s="43"/>
      <c r="N2338" s="43"/>
      <c r="O2338" s="5"/>
      <c r="P2338" s="43"/>
      <c r="Q2338" s="5"/>
      <c r="R2338" s="5"/>
      <c r="S2338" s="43"/>
      <c r="T2338" s="43"/>
      <c r="U2338" s="20"/>
      <c r="V2338" s="20"/>
      <c r="X2338" s="43"/>
      <c r="Y2338" s="20"/>
      <c r="AC2338" s="20"/>
    </row>
    <row r="2339" customFormat="false" ht="15.75" hidden="false" customHeight="true" outlineLevel="0" collapsed="false">
      <c r="A2339" s="37"/>
      <c r="B2339" s="38"/>
      <c r="C2339" s="39"/>
      <c r="D2339" s="20"/>
      <c r="E2339" s="40"/>
      <c r="F2339" s="40"/>
      <c r="G2339" s="41"/>
      <c r="H2339" s="40"/>
      <c r="I2339" s="40"/>
      <c r="J2339" s="40"/>
      <c r="L2339" s="139"/>
      <c r="M2339" s="43"/>
      <c r="N2339" s="43"/>
      <c r="O2339" s="5"/>
      <c r="P2339" s="43"/>
      <c r="Q2339" s="5"/>
      <c r="R2339" s="5"/>
      <c r="S2339" s="43"/>
      <c r="T2339" s="43"/>
      <c r="U2339" s="20"/>
      <c r="V2339" s="20"/>
      <c r="X2339" s="43"/>
      <c r="Y2339" s="20"/>
      <c r="AC2339" s="20"/>
    </row>
    <row r="2340" customFormat="false" ht="15.75" hidden="false" customHeight="true" outlineLevel="0" collapsed="false">
      <c r="A2340" s="37"/>
      <c r="B2340" s="38"/>
      <c r="C2340" s="39"/>
      <c r="D2340" s="20"/>
      <c r="E2340" s="40"/>
      <c r="F2340" s="40"/>
      <c r="G2340" s="41"/>
      <c r="H2340" s="40"/>
      <c r="I2340" s="40"/>
      <c r="J2340" s="40"/>
      <c r="L2340" s="139"/>
      <c r="M2340" s="43"/>
      <c r="N2340" s="43"/>
      <c r="O2340" s="5"/>
      <c r="P2340" s="43"/>
      <c r="Q2340" s="5"/>
      <c r="R2340" s="5"/>
      <c r="S2340" s="43"/>
      <c r="T2340" s="43"/>
      <c r="U2340" s="20"/>
      <c r="V2340" s="20"/>
      <c r="X2340" s="43"/>
      <c r="Y2340" s="20"/>
      <c r="AC2340" s="20"/>
    </row>
    <row r="2341" customFormat="false" ht="15.75" hidden="false" customHeight="true" outlineLevel="0" collapsed="false">
      <c r="A2341" s="37"/>
      <c r="B2341" s="38"/>
      <c r="C2341" s="39"/>
      <c r="D2341" s="20"/>
      <c r="E2341" s="40"/>
      <c r="F2341" s="40"/>
      <c r="G2341" s="41"/>
      <c r="H2341" s="40"/>
      <c r="I2341" s="40"/>
      <c r="J2341" s="40"/>
      <c r="L2341" s="139"/>
      <c r="M2341" s="43"/>
      <c r="N2341" s="43"/>
      <c r="O2341" s="5"/>
      <c r="P2341" s="43"/>
      <c r="Q2341" s="5"/>
      <c r="R2341" s="5"/>
      <c r="S2341" s="43"/>
      <c r="T2341" s="43"/>
      <c r="U2341" s="20"/>
      <c r="V2341" s="20"/>
      <c r="X2341" s="43"/>
      <c r="Y2341" s="20"/>
      <c r="AC2341" s="20"/>
    </row>
    <row r="2342" customFormat="false" ht="15.75" hidden="false" customHeight="true" outlineLevel="0" collapsed="false">
      <c r="A2342" s="37"/>
      <c r="B2342" s="38"/>
      <c r="C2342" s="39"/>
      <c r="D2342" s="20"/>
      <c r="E2342" s="40"/>
      <c r="F2342" s="40"/>
      <c r="G2342" s="41"/>
      <c r="H2342" s="40"/>
      <c r="I2342" s="40"/>
      <c r="J2342" s="40"/>
      <c r="L2342" s="139"/>
      <c r="M2342" s="43"/>
      <c r="N2342" s="43"/>
      <c r="O2342" s="5"/>
      <c r="P2342" s="43"/>
      <c r="Q2342" s="5"/>
      <c r="R2342" s="5"/>
      <c r="S2342" s="43"/>
      <c r="T2342" s="43"/>
      <c r="U2342" s="20"/>
      <c r="V2342" s="20"/>
      <c r="X2342" s="43"/>
      <c r="Y2342" s="20"/>
      <c r="AC2342" s="20"/>
    </row>
    <row r="2343" customFormat="false" ht="15.75" hidden="false" customHeight="true" outlineLevel="0" collapsed="false">
      <c r="A2343" s="37"/>
      <c r="B2343" s="38"/>
      <c r="C2343" s="39"/>
      <c r="D2343" s="20"/>
      <c r="E2343" s="40"/>
      <c r="F2343" s="40"/>
      <c r="G2343" s="41"/>
      <c r="H2343" s="40"/>
      <c r="I2343" s="40"/>
      <c r="J2343" s="40"/>
      <c r="L2343" s="139"/>
      <c r="M2343" s="43"/>
      <c r="N2343" s="43"/>
      <c r="O2343" s="5"/>
      <c r="P2343" s="43"/>
      <c r="Q2343" s="5"/>
      <c r="R2343" s="5"/>
      <c r="S2343" s="43"/>
      <c r="T2343" s="43"/>
      <c r="U2343" s="20"/>
      <c r="V2343" s="20"/>
      <c r="X2343" s="43"/>
      <c r="Y2343" s="20"/>
      <c r="AC2343" s="20"/>
    </row>
    <row r="2344" customFormat="false" ht="15.75" hidden="false" customHeight="true" outlineLevel="0" collapsed="false">
      <c r="A2344" s="37"/>
      <c r="B2344" s="38"/>
      <c r="C2344" s="39"/>
      <c r="D2344" s="20"/>
      <c r="E2344" s="40"/>
      <c r="F2344" s="40"/>
      <c r="G2344" s="41"/>
      <c r="H2344" s="40"/>
      <c r="I2344" s="40"/>
      <c r="J2344" s="40"/>
      <c r="L2344" s="139"/>
      <c r="M2344" s="43"/>
      <c r="N2344" s="43"/>
      <c r="O2344" s="5"/>
      <c r="P2344" s="43"/>
      <c r="Q2344" s="5"/>
      <c r="R2344" s="5"/>
      <c r="S2344" s="43"/>
      <c r="T2344" s="43"/>
      <c r="U2344" s="20"/>
      <c r="V2344" s="20"/>
      <c r="X2344" s="43"/>
      <c r="Y2344" s="20"/>
      <c r="AC2344" s="20"/>
    </row>
    <row r="2345" customFormat="false" ht="15.75" hidden="false" customHeight="true" outlineLevel="0" collapsed="false">
      <c r="A2345" s="37"/>
      <c r="B2345" s="38"/>
      <c r="C2345" s="39"/>
      <c r="D2345" s="20"/>
      <c r="E2345" s="40"/>
      <c r="F2345" s="40"/>
      <c r="G2345" s="41"/>
      <c r="H2345" s="40"/>
      <c r="I2345" s="40"/>
      <c r="J2345" s="40"/>
      <c r="L2345" s="139"/>
      <c r="M2345" s="43"/>
      <c r="N2345" s="43"/>
      <c r="O2345" s="5"/>
      <c r="P2345" s="43"/>
      <c r="Q2345" s="5"/>
      <c r="R2345" s="5"/>
      <c r="S2345" s="43"/>
      <c r="T2345" s="43"/>
      <c r="U2345" s="20"/>
      <c r="V2345" s="20"/>
      <c r="X2345" s="43"/>
      <c r="Y2345" s="20"/>
      <c r="AC2345" s="20"/>
    </row>
    <row r="2346" customFormat="false" ht="15.75" hidden="false" customHeight="true" outlineLevel="0" collapsed="false">
      <c r="A2346" s="37"/>
      <c r="B2346" s="38"/>
      <c r="C2346" s="39"/>
      <c r="D2346" s="20"/>
      <c r="E2346" s="40"/>
      <c r="F2346" s="40"/>
      <c r="G2346" s="41"/>
      <c r="H2346" s="40"/>
      <c r="I2346" s="40"/>
      <c r="J2346" s="40"/>
      <c r="L2346" s="139"/>
      <c r="M2346" s="43"/>
      <c r="N2346" s="43"/>
      <c r="O2346" s="5"/>
      <c r="P2346" s="43"/>
      <c r="Q2346" s="5"/>
      <c r="R2346" s="5"/>
      <c r="S2346" s="43"/>
      <c r="T2346" s="43"/>
      <c r="U2346" s="20"/>
      <c r="V2346" s="20"/>
      <c r="X2346" s="43"/>
      <c r="Y2346" s="20"/>
      <c r="AC2346" s="20"/>
    </row>
    <row r="2347" customFormat="false" ht="15.75" hidden="false" customHeight="true" outlineLevel="0" collapsed="false">
      <c r="A2347" s="37"/>
      <c r="B2347" s="38"/>
      <c r="C2347" s="39"/>
      <c r="D2347" s="20"/>
      <c r="E2347" s="40"/>
      <c r="F2347" s="40"/>
      <c r="G2347" s="41"/>
      <c r="H2347" s="40"/>
      <c r="I2347" s="40"/>
      <c r="J2347" s="40"/>
      <c r="L2347" s="139"/>
      <c r="M2347" s="43"/>
      <c r="N2347" s="43"/>
      <c r="O2347" s="5"/>
      <c r="P2347" s="43"/>
      <c r="Q2347" s="5"/>
      <c r="R2347" s="5"/>
      <c r="S2347" s="43"/>
      <c r="T2347" s="43"/>
      <c r="U2347" s="20"/>
      <c r="V2347" s="20"/>
      <c r="X2347" s="43"/>
      <c r="Y2347" s="20"/>
      <c r="AC2347" s="20"/>
    </row>
    <row r="2348" customFormat="false" ht="15.75" hidden="false" customHeight="true" outlineLevel="0" collapsed="false">
      <c r="A2348" s="37"/>
      <c r="B2348" s="38"/>
      <c r="C2348" s="39"/>
      <c r="D2348" s="20"/>
      <c r="E2348" s="40"/>
      <c r="F2348" s="40"/>
      <c r="G2348" s="41"/>
      <c r="H2348" s="40"/>
      <c r="I2348" s="40"/>
      <c r="J2348" s="40"/>
      <c r="L2348" s="139"/>
      <c r="M2348" s="43"/>
      <c r="N2348" s="43"/>
      <c r="O2348" s="5"/>
      <c r="P2348" s="43"/>
      <c r="Q2348" s="5"/>
      <c r="R2348" s="5"/>
      <c r="S2348" s="43"/>
      <c r="T2348" s="43"/>
      <c r="U2348" s="20"/>
      <c r="V2348" s="20"/>
      <c r="X2348" s="43"/>
      <c r="Y2348" s="20"/>
      <c r="AC2348" s="20"/>
    </row>
    <row r="2349" customFormat="false" ht="15.75" hidden="false" customHeight="true" outlineLevel="0" collapsed="false">
      <c r="A2349" s="37"/>
      <c r="B2349" s="38"/>
      <c r="C2349" s="39"/>
      <c r="D2349" s="20"/>
      <c r="E2349" s="40"/>
      <c r="F2349" s="40"/>
      <c r="G2349" s="41"/>
      <c r="H2349" s="40"/>
      <c r="I2349" s="40"/>
      <c r="J2349" s="40"/>
      <c r="L2349" s="139"/>
      <c r="M2349" s="43"/>
      <c r="N2349" s="43"/>
      <c r="O2349" s="5"/>
      <c r="P2349" s="43"/>
      <c r="Q2349" s="5"/>
      <c r="R2349" s="5"/>
      <c r="S2349" s="43"/>
      <c r="T2349" s="43"/>
      <c r="U2349" s="20"/>
      <c r="V2349" s="20"/>
      <c r="X2349" s="43"/>
      <c r="Y2349" s="20"/>
      <c r="AC2349" s="20"/>
    </row>
    <row r="2350" customFormat="false" ht="15.75" hidden="false" customHeight="true" outlineLevel="0" collapsed="false">
      <c r="A2350" s="37"/>
      <c r="B2350" s="38"/>
      <c r="C2350" s="39"/>
      <c r="D2350" s="20"/>
      <c r="E2350" s="40"/>
      <c r="F2350" s="40"/>
      <c r="G2350" s="41"/>
      <c r="H2350" s="40"/>
      <c r="I2350" s="40"/>
      <c r="J2350" s="40"/>
      <c r="L2350" s="139"/>
      <c r="M2350" s="43"/>
      <c r="N2350" s="43"/>
      <c r="O2350" s="5"/>
      <c r="P2350" s="43"/>
      <c r="Q2350" s="5"/>
      <c r="R2350" s="5"/>
      <c r="S2350" s="43"/>
      <c r="T2350" s="43"/>
      <c r="U2350" s="20"/>
      <c r="V2350" s="20"/>
      <c r="X2350" s="43"/>
      <c r="Y2350" s="20"/>
      <c r="AC2350" s="20"/>
    </row>
    <row r="2351" customFormat="false" ht="15.75" hidden="false" customHeight="true" outlineLevel="0" collapsed="false">
      <c r="A2351" s="37"/>
      <c r="B2351" s="38"/>
      <c r="C2351" s="39"/>
      <c r="D2351" s="20"/>
      <c r="E2351" s="40"/>
      <c r="F2351" s="40"/>
      <c r="G2351" s="41"/>
      <c r="H2351" s="40"/>
      <c r="I2351" s="40"/>
      <c r="J2351" s="40"/>
      <c r="L2351" s="139"/>
      <c r="M2351" s="43"/>
      <c r="N2351" s="43"/>
      <c r="O2351" s="5"/>
      <c r="P2351" s="43"/>
      <c r="Q2351" s="5"/>
      <c r="R2351" s="5"/>
      <c r="S2351" s="43"/>
      <c r="T2351" s="43"/>
      <c r="U2351" s="20"/>
      <c r="V2351" s="20"/>
      <c r="X2351" s="43"/>
      <c r="Y2351" s="20"/>
      <c r="AC2351" s="20"/>
    </row>
    <row r="2352" customFormat="false" ht="15.75" hidden="false" customHeight="true" outlineLevel="0" collapsed="false">
      <c r="A2352" s="37"/>
      <c r="B2352" s="38"/>
      <c r="C2352" s="39"/>
      <c r="D2352" s="20"/>
      <c r="E2352" s="40"/>
      <c r="F2352" s="40"/>
      <c r="G2352" s="41"/>
      <c r="H2352" s="40"/>
      <c r="I2352" s="40"/>
      <c r="J2352" s="40"/>
      <c r="L2352" s="139"/>
      <c r="M2352" s="43"/>
      <c r="N2352" s="43"/>
      <c r="O2352" s="5"/>
      <c r="P2352" s="43"/>
      <c r="Q2352" s="5"/>
      <c r="R2352" s="5"/>
      <c r="S2352" s="43"/>
      <c r="T2352" s="43"/>
      <c r="U2352" s="20"/>
      <c r="V2352" s="20"/>
      <c r="X2352" s="43"/>
      <c r="Y2352" s="20"/>
      <c r="AC2352" s="20"/>
    </row>
    <row r="2353" customFormat="false" ht="15.75" hidden="false" customHeight="true" outlineLevel="0" collapsed="false">
      <c r="A2353" s="37"/>
      <c r="B2353" s="38"/>
      <c r="C2353" s="39"/>
      <c r="D2353" s="20"/>
      <c r="E2353" s="40"/>
      <c r="F2353" s="40"/>
      <c r="G2353" s="41"/>
      <c r="H2353" s="40"/>
      <c r="I2353" s="40"/>
      <c r="J2353" s="40"/>
      <c r="L2353" s="139"/>
      <c r="M2353" s="43"/>
      <c r="N2353" s="43"/>
      <c r="O2353" s="5"/>
      <c r="P2353" s="43"/>
      <c r="Q2353" s="5"/>
      <c r="R2353" s="5"/>
      <c r="S2353" s="43"/>
      <c r="T2353" s="43"/>
      <c r="U2353" s="20"/>
      <c r="V2353" s="20"/>
      <c r="X2353" s="43"/>
      <c r="Y2353" s="20"/>
      <c r="AC2353" s="20"/>
    </row>
    <row r="2354" customFormat="false" ht="15.75" hidden="false" customHeight="true" outlineLevel="0" collapsed="false">
      <c r="A2354" s="37"/>
      <c r="B2354" s="38"/>
      <c r="C2354" s="39"/>
      <c r="D2354" s="20"/>
      <c r="E2354" s="40"/>
      <c r="F2354" s="40"/>
      <c r="G2354" s="41"/>
      <c r="H2354" s="40"/>
      <c r="I2354" s="40"/>
      <c r="J2354" s="40"/>
      <c r="L2354" s="139"/>
      <c r="M2354" s="43"/>
      <c r="N2354" s="43"/>
      <c r="O2354" s="5"/>
      <c r="P2354" s="43"/>
      <c r="Q2354" s="5"/>
      <c r="R2354" s="5"/>
      <c r="S2354" s="43"/>
      <c r="T2354" s="43"/>
      <c r="U2354" s="20"/>
      <c r="V2354" s="20"/>
      <c r="X2354" s="43"/>
      <c r="Y2354" s="20"/>
      <c r="AC2354" s="20"/>
    </row>
    <row r="2355" customFormat="false" ht="15.75" hidden="false" customHeight="true" outlineLevel="0" collapsed="false">
      <c r="A2355" s="37"/>
      <c r="B2355" s="38"/>
      <c r="C2355" s="39"/>
      <c r="D2355" s="20"/>
      <c r="E2355" s="40"/>
      <c r="F2355" s="40"/>
      <c r="G2355" s="41"/>
      <c r="H2355" s="40"/>
      <c r="I2355" s="40"/>
      <c r="J2355" s="40"/>
      <c r="L2355" s="139"/>
      <c r="M2355" s="43"/>
      <c r="N2355" s="43"/>
      <c r="O2355" s="5"/>
      <c r="P2355" s="43"/>
      <c r="Q2355" s="5"/>
      <c r="R2355" s="5"/>
      <c r="S2355" s="43"/>
      <c r="T2355" s="43"/>
      <c r="U2355" s="20"/>
      <c r="V2355" s="20"/>
      <c r="X2355" s="43"/>
      <c r="Y2355" s="20"/>
      <c r="AC2355" s="20"/>
    </row>
    <row r="2356" customFormat="false" ht="15.75" hidden="false" customHeight="true" outlineLevel="0" collapsed="false">
      <c r="A2356" s="37"/>
      <c r="B2356" s="38"/>
      <c r="C2356" s="39"/>
      <c r="D2356" s="20"/>
      <c r="E2356" s="40"/>
      <c r="F2356" s="40"/>
      <c r="G2356" s="41"/>
      <c r="H2356" s="40"/>
      <c r="I2356" s="40"/>
      <c r="J2356" s="40"/>
      <c r="L2356" s="139"/>
      <c r="M2356" s="43"/>
      <c r="N2356" s="43"/>
      <c r="O2356" s="5"/>
      <c r="P2356" s="43"/>
      <c r="Q2356" s="5"/>
      <c r="R2356" s="5"/>
      <c r="S2356" s="43"/>
      <c r="T2356" s="43"/>
      <c r="U2356" s="20"/>
      <c r="V2356" s="20"/>
      <c r="X2356" s="43"/>
      <c r="Y2356" s="20"/>
      <c r="AC2356" s="20"/>
    </row>
    <row r="2357" customFormat="false" ht="15.75" hidden="false" customHeight="true" outlineLevel="0" collapsed="false">
      <c r="A2357" s="37"/>
      <c r="B2357" s="38"/>
      <c r="C2357" s="39"/>
      <c r="D2357" s="20"/>
      <c r="E2357" s="40"/>
      <c r="F2357" s="40"/>
      <c r="G2357" s="41"/>
      <c r="H2357" s="40"/>
      <c r="I2357" s="40"/>
      <c r="J2357" s="40"/>
      <c r="L2357" s="139"/>
      <c r="M2357" s="43"/>
      <c r="N2357" s="43"/>
      <c r="O2357" s="5"/>
      <c r="P2357" s="43"/>
      <c r="Q2357" s="5"/>
      <c r="R2357" s="5"/>
      <c r="S2357" s="43"/>
      <c r="T2357" s="43"/>
      <c r="U2357" s="20"/>
      <c r="V2357" s="20"/>
      <c r="X2357" s="43"/>
      <c r="Y2357" s="20"/>
      <c r="AC2357" s="20"/>
    </row>
    <row r="2358" customFormat="false" ht="15.75" hidden="false" customHeight="true" outlineLevel="0" collapsed="false">
      <c r="A2358" s="37"/>
      <c r="B2358" s="38"/>
      <c r="C2358" s="39"/>
      <c r="D2358" s="20"/>
      <c r="E2358" s="40"/>
      <c r="F2358" s="40"/>
      <c r="G2358" s="41"/>
      <c r="H2358" s="40"/>
      <c r="I2358" s="40"/>
      <c r="J2358" s="40"/>
      <c r="L2358" s="139"/>
      <c r="M2358" s="43"/>
      <c r="N2358" s="43"/>
      <c r="O2358" s="5"/>
      <c r="P2358" s="43"/>
      <c r="Q2358" s="5"/>
      <c r="R2358" s="5"/>
      <c r="S2358" s="43"/>
      <c r="T2358" s="43"/>
      <c r="U2358" s="20"/>
      <c r="V2358" s="20"/>
      <c r="X2358" s="43"/>
      <c r="Y2358" s="20"/>
      <c r="AC2358" s="20"/>
    </row>
    <row r="2359" customFormat="false" ht="15.75" hidden="false" customHeight="true" outlineLevel="0" collapsed="false">
      <c r="A2359" s="37"/>
      <c r="B2359" s="38"/>
      <c r="C2359" s="39"/>
      <c r="D2359" s="20"/>
      <c r="E2359" s="40"/>
      <c r="F2359" s="40"/>
      <c r="G2359" s="41"/>
      <c r="H2359" s="40"/>
      <c r="I2359" s="40"/>
      <c r="J2359" s="40"/>
      <c r="L2359" s="139"/>
      <c r="M2359" s="43"/>
      <c r="N2359" s="43"/>
      <c r="O2359" s="5"/>
      <c r="P2359" s="43"/>
      <c r="Q2359" s="5"/>
      <c r="R2359" s="5"/>
      <c r="S2359" s="43"/>
      <c r="T2359" s="43"/>
      <c r="U2359" s="20"/>
      <c r="V2359" s="20"/>
      <c r="X2359" s="43"/>
      <c r="Y2359" s="20"/>
      <c r="AC2359" s="20"/>
    </row>
    <row r="2360" customFormat="false" ht="15.75" hidden="false" customHeight="true" outlineLevel="0" collapsed="false">
      <c r="A2360" s="37"/>
      <c r="B2360" s="38"/>
      <c r="C2360" s="39"/>
      <c r="D2360" s="20"/>
      <c r="E2360" s="40"/>
      <c r="F2360" s="40"/>
      <c r="G2360" s="41"/>
      <c r="H2360" s="40"/>
      <c r="I2360" s="40"/>
      <c r="J2360" s="40"/>
      <c r="L2360" s="139"/>
      <c r="M2360" s="43"/>
      <c r="N2360" s="43"/>
      <c r="O2360" s="5"/>
      <c r="P2360" s="43"/>
      <c r="Q2360" s="5"/>
      <c r="R2360" s="5"/>
      <c r="S2360" s="43"/>
      <c r="T2360" s="43"/>
      <c r="U2360" s="20"/>
      <c r="V2360" s="20"/>
      <c r="X2360" s="43"/>
      <c r="Y2360" s="20"/>
      <c r="AC2360" s="20"/>
    </row>
    <row r="2361" customFormat="false" ht="15.75" hidden="false" customHeight="true" outlineLevel="0" collapsed="false">
      <c r="A2361" s="37"/>
      <c r="B2361" s="38"/>
      <c r="C2361" s="39"/>
      <c r="D2361" s="20"/>
      <c r="E2361" s="40"/>
      <c r="F2361" s="40"/>
      <c r="G2361" s="41"/>
      <c r="H2361" s="40"/>
      <c r="I2361" s="40"/>
      <c r="J2361" s="40"/>
      <c r="L2361" s="139"/>
      <c r="M2361" s="43"/>
      <c r="N2361" s="43"/>
      <c r="O2361" s="5"/>
      <c r="P2361" s="43"/>
      <c r="Q2361" s="5"/>
      <c r="R2361" s="5"/>
      <c r="S2361" s="43"/>
      <c r="T2361" s="43"/>
      <c r="U2361" s="20"/>
      <c r="V2361" s="20"/>
      <c r="X2361" s="43"/>
      <c r="Y2361" s="20"/>
      <c r="AC2361" s="20"/>
    </row>
    <row r="2362" customFormat="false" ht="15.75" hidden="false" customHeight="true" outlineLevel="0" collapsed="false">
      <c r="A2362" s="37"/>
      <c r="B2362" s="38"/>
      <c r="C2362" s="39"/>
      <c r="D2362" s="20"/>
      <c r="E2362" s="40"/>
      <c r="F2362" s="40"/>
      <c r="G2362" s="41"/>
      <c r="H2362" s="40"/>
      <c r="I2362" s="40"/>
      <c r="J2362" s="40"/>
      <c r="L2362" s="139"/>
      <c r="M2362" s="43"/>
      <c r="N2362" s="43"/>
      <c r="O2362" s="5"/>
      <c r="P2362" s="43"/>
      <c r="Q2362" s="5"/>
      <c r="R2362" s="5"/>
      <c r="S2362" s="43"/>
      <c r="T2362" s="43"/>
      <c r="U2362" s="20"/>
      <c r="V2362" s="20"/>
      <c r="X2362" s="43"/>
      <c r="Y2362" s="20"/>
      <c r="AC2362" s="20"/>
    </row>
    <row r="2363" customFormat="false" ht="15.75" hidden="false" customHeight="true" outlineLevel="0" collapsed="false">
      <c r="A2363" s="37"/>
      <c r="B2363" s="38"/>
      <c r="C2363" s="39"/>
      <c r="D2363" s="20"/>
      <c r="E2363" s="40"/>
      <c r="F2363" s="40"/>
      <c r="G2363" s="41"/>
      <c r="H2363" s="40"/>
      <c r="I2363" s="40"/>
      <c r="J2363" s="40"/>
      <c r="L2363" s="139"/>
      <c r="M2363" s="43"/>
      <c r="N2363" s="43"/>
      <c r="O2363" s="5"/>
      <c r="P2363" s="43"/>
      <c r="Q2363" s="5"/>
      <c r="R2363" s="5"/>
      <c r="S2363" s="43"/>
      <c r="T2363" s="43"/>
      <c r="U2363" s="20"/>
      <c r="V2363" s="20"/>
      <c r="X2363" s="43"/>
      <c r="Y2363" s="20"/>
      <c r="AC2363" s="20"/>
    </row>
    <row r="2364" customFormat="false" ht="15.75" hidden="false" customHeight="true" outlineLevel="0" collapsed="false">
      <c r="A2364" s="37"/>
      <c r="B2364" s="38"/>
      <c r="C2364" s="39"/>
      <c r="D2364" s="20"/>
      <c r="E2364" s="40"/>
      <c r="F2364" s="40"/>
      <c r="G2364" s="41"/>
      <c r="H2364" s="40"/>
      <c r="I2364" s="40"/>
      <c r="J2364" s="40"/>
      <c r="L2364" s="139"/>
      <c r="M2364" s="43"/>
      <c r="N2364" s="43"/>
      <c r="O2364" s="5"/>
      <c r="P2364" s="43"/>
      <c r="Q2364" s="5"/>
      <c r="R2364" s="5"/>
      <c r="S2364" s="43"/>
      <c r="T2364" s="43"/>
      <c r="U2364" s="20"/>
      <c r="V2364" s="20"/>
      <c r="X2364" s="43"/>
      <c r="Y2364" s="20"/>
      <c r="AC2364" s="20"/>
    </row>
    <row r="2365" customFormat="false" ht="15.75" hidden="false" customHeight="true" outlineLevel="0" collapsed="false">
      <c r="A2365" s="37"/>
      <c r="B2365" s="38"/>
      <c r="C2365" s="39"/>
      <c r="D2365" s="20"/>
      <c r="E2365" s="40"/>
      <c r="F2365" s="40"/>
      <c r="G2365" s="41"/>
      <c r="H2365" s="40"/>
      <c r="I2365" s="40"/>
      <c r="J2365" s="40"/>
      <c r="L2365" s="139"/>
      <c r="M2365" s="43"/>
      <c r="N2365" s="43"/>
      <c r="O2365" s="5"/>
      <c r="P2365" s="43"/>
      <c r="Q2365" s="5"/>
      <c r="R2365" s="5"/>
      <c r="S2365" s="43"/>
      <c r="T2365" s="43"/>
      <c r="U2365" s="20"/>
      <c r="V2365" s="20"/>
      <c r="X2365" s="43"/>
      <c r="Y2365" s="20"/>
      <c r="AC2365" s="20"/>
    </row>
    <row r="2366" customFormat="false" ht="15.75" hidden="false" customHeight="true" outlineLevel="0" collapsed="false">
      <c r="A2366" s="37"/>
      <c r="B2366" s="38"/>
      <c r="C2366" s="39"/>
      <c r="D2366" s="20"/>
      <c r="E2366" s="40"/>
      <c r="F2366" s="40"/>
      <c r="G2366" s="41"/>
      <c r="H2366" s="40"/>
      <c r="I2366" s="40"/>
      <c r="J2366" s="40"/>
      <c r="L2366" s="139"/>
      <c r="M2366" s="43"/>
      <c r="N2366" s="43"/>
      <c r="O2366" s="5"/>
      <c r="P2366" s="43"/>
      <c r="Q2366" s="5"/>
      <c r="R2366" s="5"/>
      <c r="S2366" s="43"/>
      <c r="T2366" s="43"/>
      <c r="U2366" s="20"/>
      <c r="V2366" s="20"/>
      <c r="X2366" s="43"/>
      <c r="Y2366" s="20"/>
      <c r="AC2366" s="20"/>
    </row>
    <row r="2367" customFormat="false" ht="15.75" hidden="false" customHeight="true" outlineLevel="0" collapsed="false">
      <c r="A2367" s="37"/>
      <c r="B2367" s="38"/>
      <c r="C2367" s="39"/>
      <c r="D2367" s="20"/>
      <c r="E2367" s="40"/>
      <c r="F2367" s="40"/>
      <c r="G2367" s="41"/>
      <c r="H2367" s="40"/>
      <c r="I2367" s="40"/>
      <c r="J2367" s="40"/>
      <c r="L2367" s="139"/>
      <c r="M2367" s="43"/>
      <c r="N2367" s="43"/>
      <c r="O2367" s="5"/>
      <c r="P2367" s="43"/>
      <c r="Q2367" s="5"/>
      <c r="R2367" s="5"/>
      <c r="S2367" s="43"/>
      <c r="T2367" s="43"/>
      <c r="U2367" s="20"/>
      <c r="V2367" s="20"/>
      <c r="X2367" s="43"/>
      <c r="Y2367" s="20"/>
      <c r="AC2367" s="20"/>
    </row>
    <row r="2368" customFormat="false" ht="15.75" hidden="false" customHeight="true" outlineLevel="0" collapsed="false">
      <c r="A2368" s="37"/>
      <c r="B2368" s="38"/>
      <c r="C2368" s="39"/>
      <c r="D2368" s="20"/>
      <c r="E2368" s="40"/>
      <c r="F2368" s="40"/>
      <c r="G2368" s="41"/>
      <c r="H2368" s="40"/>
      <c r="I2368" s="40"/>
      <c r="J2368" s="40"/>
      <c r="L2368" s="139"/>
      <c r="M2368" s="43"/>
      <c r="N2368" s="43"/>
      <c r="O2368" s="5"/>
      <c r="P2368" s="43"/>
      <c r="Q2368" s="5"/>
      <c r="R2368" s="5"/>
      <c r="S2368" s="43"/>
      <c r="T2368" s="43"/>
      <c r="U2368" s="20"/>
      <c r="V2368" s="20"/>
      <c r="X2368" s="43"/>
      <c r="Y2368" s="20"/>
      <c r="AC2368" s="20"/>
    </row>
    <row r="2369" customFormat="false" ht="15.75" hidden="false" customHeight="true" outlineLevel="0" collapsed="false">
      <c r="A2369" s="37"/>
      <c r="B2369" s="38"/>
      <c r="C2369" s="39"/>
      <c r="D2369" s="20"/>
      <c r="E2369" s="40"/>
      <c r="F2369" s="40"/>
      <c r="G2369" s="41"/>
      <c r="H2369" s="40"/>
      <c r="I2369" s="40"/>
      <c r="J2369" s="40"/>
      <c r="L2369" s="139"/>
      <c r="M2369" s="43"/>
      <c r="N2369" s="43"/>
      <c r="O2369" s="5"/>
      <c r="P2369" s="43"/>
      <c r="Q2369" s="5"/>
      <c r="R2369" s="5"/>
      <c r="S2369" s="43"/>
      <c r="T2369" s="43"/>
      <c r="U2369" s="20"/>
      <c r="V2369" s="20"/>
      <c r="X2369" s="43"/>
      <c r="Y2369" s="20"/>
      <c r="AC2369" s="20"/>
    </row>
    <row r="2370" customFormat="false" ht="15.75" hidden="false" customHeight="true" outlineLevel="0" collapsed="false">
      <c r="A2370" s="37"/>
      <c r="B2370" s="38"/>
      <c r="C2370" s="39"/>
      <c r="D2370" s="20"/>
      <c r="E2370" s="40"/>
      <c r="F2370" s="40"/>
      <c r="G2370" s="41"/>
      <c r="H2370" s="40"/>
      <c r="I2370" s="40"/>
      <c r="J2370" s="40"/>
      <c r="L2370" s="139"/>
      <c r="M2370" s="43"/>
      <c r="N2370" s="43"/>
      <c r="O2370" s="5"/>
      <c r="P2370" s="43"/>
      <c r="Q2370" s="5"/>
      <c r="R2370" s="5"/>
      <c r="S2370" s="43"/>
      <c r="T2370" s="43"/>
      <c r="U2370" s="20"/>
      <c r="V2370" s="20"/>
      <c r="X2370" s="43"/>
      <c r="Y2370" s="20"/>
      <c r="AC2370" s="20"/>
    </row>
    <row r="2371" customFormat="false" ht="15.75" hidden="false" customHeight="true" outlineLevel="0" collapsed="false">
      <c r="A2371" s="37"/>
      <c r="B2371" s="38"/>
      <c r="C2371" s="39"/>
      <c r="D2371" s="20"/>
      <c r="E2371" s="40"/>
      <c r="F2371" s="40"/>
      <c r="G2371" s="41"/>
      <c r="H2371" s="40"/>
      <c r="I2371" s="40"/>
      <c r="J2371" s="40"/>
      <c r="L2371" s="139"/>
      <c r="M2371" s="43"/>
      <c r="N2371" s="43"/>
      <c r="O2371" s="5"/>
      <c r="P2371" s="43"/>
      <c r="Q2371" s="5"/>
      <c r="R2371" s="5"/>
      <c r="S2371" s="43"/>
      <c r="T2371" s="43"/>
      <c r="U2371" s="20"/>
      <c r="V2371" s="20"/>
      <c r="X2371" s="43"/>
      <c r="Y2371" s="20"/>
      <c r="AC2371" s="20"/>
    </row>
    <row r="2372" customFormat="false" ht="15.75" hidden="false" customHeight="true" outlineLevel="0" collapsed="false">
      <c r="A2372" s="37"/>
      <c r="B2372" s="38"/>
      <c r="C2372" s="39"/>
      <c r="D2372" s="20"/>
      <c r="E2372" s="40"/>
      <c r="F2372" s="40"/>
      <c r="G2372" s="41"/>
      <c r="H2372" s="40"/>
      <c r="I2372" s="40"/>
      <c r="J2372" s="40"/>
      <c r="L2372" s="139"/>
      <c r="M2372" s="43"/>
      <c r="N2372" s="43"/>
      <c r="O2372" s="5"/>
      <c r="P2372" s="43"/>
      <c r="Q2372" s="5"/>
      <c r="R2372" s="5"/>
      <c r="S2372" s="43"/>
      <c r="T2372" s="43"/>
      <c r="U2372" s="20"/>
      <c r="V2372" s="20"/>
      <c r="X2372" s="43"/>
      <c r="Y2372" s="20"/>
      <c r="AC2372" s="20"/>
    </row>
    <row r="2373" customFormat="false" ht="15.75" hidden="false" customHeight="true" outlineLevel="0" collapsed="false">
      <c r="A2373" s="37"/>
      <c r="B2373" s="38"/>
      <c r="C2373" s="39"/>
      <c r="D2373" s="20"/>
      <c r="E2373" s="40"/>
      <c r="F2373" s="40"/>
      <c r="G2373" s="41"/>
      <c r="H2373" s="40"/>
      <c r="I2373" s="40"/>
      <c r="J2373" s="40"/>
      <c r="L2373" s="139"/>
      <c r="M2373" s="43"/>
      <c r="N2373" s="43"/>
      <c r="O2373" s="5"/>
      <c r="P2373" s="43"/>
      <c r="Q2373" s="5"/>
      <c r="R2373" s="5"/>
      <c r="S2373" s="43"/>
      <c r="T2373" s="43"/>
      <c r="U2373" s="20"/>
      <c r="V2373" s="20"/>
      <c r="X2373" s="43"/>
      <c r="Y2373" s="20"/>
      <c r="AC2373" s="20"/>
    </row>
    <row r="2374" customFormat="false" ht="15.75" hidden="false" customHeight="true" outlineLevel="0" collapsed="false">
      <c r="A2374" s="37"/>
      <c r="B2374" s="38"/>
      <c r="C2374" s="39"/>
      <c r="D2374" s="20"/>
      <c r="E2374" s="40"/>
      <c r="F2374" s="40"/>
      <c r="G2374" s="41"/>
      <c r="H2374" s="40"/>
      <c r="I2374" s="40"/>
      <c r="J2374" s="40"/>
      <c r="L2374" s="139"/>
      <c r="M2374" s="43"/>
      <c r="N2374" s="43"/>
      <c r="O2374" s="5"/>
      <c r="P2374" s="43"/>
      <c r="Q2374" s="5"/>
      <c r="R2374" s="5"/>
      <c r="S2374" s="43"/>
      <c r="T2374" s="43"/>
      <c r="U2374" s="20"/>
      <c r="V2374" s="20"/>
      <c r="X2374" s="43"/>
      <c r="Y2374" s="20"/>
      <c r="AC2374" s="20"/>
    </row>
    <row r="2375" customFormat="false" ht="15.75" hidden="false" customHeight="true" outlineLevel="0" collapsed="false">
      <c r="A2375" s="37"/>
      <c r="B2375" s="38"/>
      <c r="C2375" s="39"/>
      <c r="D2375" s="20"/>
      <c r="E2375" s="40"/>
      <c r="F2375" s="40"/>
      <c r="G2375" s="41"/>
      <c r="H2375" s="40"/>
      <c r="I2375" s="40"/>
      <c r="J2375" s="40"/>
      <c r="L2375" s="139"/>
      <c r="M2375" s="43"/>
      <c r="N2375" s="43"/>
      <c r="O2375" s="5"/>
      <c r="P2375" s="43"/>
      <c r="Q2375" s="5"/>
      <c r="R2375" s="5"/>
      <c r="S2375" s="43"/>
      <c r="T2375" s="43"/>
      <c r="U2375" s="20"/>
      <c r="V2375" s="20"/>
      <c r="X2375" s="43"/>
      <c r="Y2375" s="20"/>
      <c r="AC2375" s="20"/>
    </row>
    <row r="2376" customFormat="false" ht="15.75" hidden="false" customHeight="true" outlineLevel="0" collapsed="false">
      <c r="A2376" s="37"/>
      <c r="B2376" s="38"/>
      <c r="C2376" s="39"/>
      <c r="D2376" s="20"/>
      <c r="E2376" s="40"/>
      <c r="F2376" s="40"/>
      <c r="G2376" s="41"/>
      <c r="H2376" s="40"/>
      <c r="I2376" s="40"/>
      <c r="J2376" s="40"/>
      <c r="L2376" s="139"/>
      <c r="M2376" s="43"/>
      <c r="N2376" s="43"/>
      <c r="O2376" s="5"/>
      <c r="P2376" s="43"/>
      <c r="Q2376" s="5"/>
      <c r="R2376" s="5"/>
      <c r="S2376" s="43"/>
      <c r="T2376" s="43"/>
      <c r="U2376" s="20"/>
      <c r="V2376" s="20"/>
      <c r="X2376" s="43"/>
      <c r="Y2376" s="20"/>
      <c r="AC2376" s="20"/>
    </row>
    <row r="2377" customFormat="false" ht="15.75" hidden="false" customHeight="true" outlineLevel="0" collapsed="false">
      <c r="A2377" s="37"/>
      <c r="B2377" s="38"/>
      <c r="C2377" s="39"/>
      <c r="D2377" s="20"/>
      <c r="E2377" s="40"/>
      <c r="F2377" s="40"/>
      <c r="G2377" s="41"/>
      <c r="H2377" s="40"/>
      <c r="I2377" s="40"/>
      <c r="J2377" s="40"/>
      <c r="L2377" s="139"/>
      <c r="M2377" s="43"/>
      <c r="N2377" s="43"/>
      <c r="O2377" s="5"/>
      <c r="P2377" s="43"/>
      <c r="Q2377" s="5"/>
      <c r="R2377" s="5"/>
      <c r="S2377" s="43"/>
      <c r="T2377" s="43"/>
      <c r="U2377" s="20"/>
      <c r="V2377" s="20"/>
      <c r="X2377" s="43"/>
      <c r="Y2377" s="20"/>
      <c r="AC2377" s="20"/>
    </row>
    <row r="2378" customFormat="false" ht="15.75" hidden="false" customHeight="true" outlineLevel="0" collapsed="false">
      <c r="A2378" s="37"/>
      <c r="B2378" s="38"/>
      <c r="C2378" s="39"/>
      <c r="D2378" s="20"/>
      <c r="E2378" s="40"/>
      <c r="F2378" s="40"/>
      <c r="G2378" s="41"/>
      <c r="H2378" s="40"/>
      <c r="I2378" s="40"/>
      <c r="J2378" s="40"/>
      <c r="L2378" s="139"/>
      <c r="M2378" s="43"/>
      <c r="N2378" s="43"/>
      <c r="O2378" s="5"/>
      <c r="P2378" s="43"/>
      <c r="Q2378" s="5"/>
      <c r="R2378" s="5"/>
      <c r="S2378" s="43"/>
      <c r="T2378" s="43"/>
      <c r="U2378" s="20"/>
      <c r="V2378" s="20"/>
      <c r="X2378" s="43"/>
      <c r="Y2378" s="20"/>
      <c r="AC2378" s="20"/>
    </row>
    <row r="2379" customFormat="false" ht="15.75" hidden="false" customHeight="true" outlineLevel="0" collapsed="false">
      <c r="A2379" s="37"/>
      <c r="B2379" s="38"/>
      <c r="C2379" s="39"/>
      <c r="D2379" s="20"/>
      <c r="E2379" s="40"/>
      <c r="F2379" s="40"/>
      <c r="G2379" s="41"/>
      <c r="H2379" s="40"/>
      <c r="I2379" s="40"/>
      <c r="J2379" s="40"/>
      <c r="L2379" s="139"/>
      <c r="M2379" s="43"/>
      <c r="N2379" s="43"/>
      <c r="O2379" s="5"/>
      <c r="P2379" s="43"/>
      <c r="Q2379" s="5"/>
      <c r="R2379" s="5"/>
      <c r="S2379" s="43"/>
      <c r="T2379" s="43"/>
      <c r="U2379" s="20"/>
      <c r="V2379" s="20"/>
      <c r="X2379" s="43"/>
      <c r="Y2379" s="20"/>
      <c r="AC2379" s="20"/>
    </row>
    <row r="2380" customFormat="false" ht="15.75" hidden="false" customHeight="true" outlineLevel="0" collapsed="false">
      <c r="A2380" s="37"/>
      <c r="B2380" s="38"/>
      <c r="C2380" s="39"/>
      <c r="D2380" s="20"/>
      <c r="E2380" s="40"/>
      <c r="F2380" s="40"/>
      <c r="G2380" s="41"/>
      <c r="H2380" s="40"/>
      <c r="I2380" s="40"/>
      <c r="J2380" s="40"/>
      <c r="L2380" s="139"/>
      <c r="M2380" s="43"/>
      <c r="N2380" s="43"/>
      <c r="O2380" s="5"/>
      <c r="P2380" s="43"/>
      <c r="Q2380" s="5"/>
      <c r="R2380" s="5"/>
      <c r="S2380" s="43"/>
      <c r="T2380" s="43"/>
      <c r="U2380" s="20"/>
      <c r="V2380" s="20"/>
      <c r="X2380" s="43"/>
      <c r="Y2380" s="20"/>
      <c r="AC2380" s="20"/>
    </row>
    <row r="2381" customFormat="false" ht="15.75" hidden="false" customHeight="true" outlineLevel="0" collapsed="false">
      <c r="A2381" s="37"/>
      <c r="B2381" s="38"/>
      <c r="C2381" s="39"/>
      <c r="D2381" s="20"/>
      <c r="E2381" s="40"/>
      <c r="F2381" s="40"/>
      <c r="G2381" s="41"/>
      <c r="H2381" s="40"/>
      <c r="I2381" s="40"/>
      <c r="J2381" s="40"/>
      <c r="L2381" s="139"/>
      <c r="M2381" s="43"/>
      <c r="N2381" s="43"/>
      <c r="O2381" s="5"/>
      <c r="P2381" s="43"/>
      <c r="Q2381" s="5"/>
      <c r="R2381" s="5"/>
      <c r="S2381" s="43"/>
      <c r="T2381" s="43"/>
      <c r="U2381" s="20"/>
      <c r="V2381" s="20"/>
      <c r="X2381" s="43"/>
      <c r="Y2381" s="20"/>
      <c r="AC2381" s="20"/>
    </row>
    <row r="2382" customFormat="false" ht="15.75" hidden="false" customHeight="true" outlineLevel="0" collapsed="false">
      <c r="A2382" s="37"/>
      <c r="B2382" s="38"/>
      <c r="C2382" s="39"/>
      <c r="D2382" s="20"/>
      <c r="E2382" s="40"/>
      <c r="F2382" s="40"/>
      <c r="G2382" s="41"/>
      <c r="H2382" s="40"/>
      <c r="I2382" s="40"/>
      <c r="J2382" s="40"/>
      <c r="L2382" s="139"/>
      <c r="M2382" s="43"/>
      <c r="N2382" s="43"/>
      <c r="O2382" s="5"/>
      <c r="P2382" s="43"/>
      <c r="Q2382" s="5"/>
      <c r="R2382" s="5"/>
      <c r="S2382" s="43"/>
      <c r="T2382" s="43"/>
      <c r="U2382" s="20"/>
      <c r="V2382" s="20"/>
      <c r="X2382" s="43"/>
      <c r="Y2382" s="20"/>
      <c r="AC2382" s="20"/>
    </row>
    <row r="2383" customFormat="false" ht="15.75" hidden="false" customHeight="true" outlineLevel="0" collapsed="false">
      <c r="A2383" s="37"/>
      <c r="B2383" s="38"/>
      <c r="C2383" s="39"/>
      <c r="D2383" s="20"/>
      <c r="E2383" s="40"/>
      <c r="F2383" s="40"/>
      <c r="G2383" s="41"/>
      <c r="H2383" s="40"/>
      <c r="I2383" s="40"/>
      <c r="J2383" s="40"/>
      <c r="L2383" s="139"/>
      <c r="M2383" s="43"/>
      <c r="N2383" s="43"/>
      <c r="O2383" s="5"/>
      <c r="P2383" s="43"/>
      <c r="Q2383" s="5"/>
      <c r="R2383" s="5"/>
      <c r="S2383" s="43"/>
      <c r="T2383" s="43"/>
      <c r="U2383" s="20"/>
      <c r="V2383" s="20"/>
      <c r="X2383" s="43"/>
      <c r="Y2383" s="20"/>
      <c r="AC2383" s="20"/>
    </row>
    <row r="2384" customFormat="false" ht="15.75" hidden="false" customHeight="true" outlineLevel="0" collapsed="false">
      <c r="A2384" s="37"/>
      <c r="B2384" s="38"/>
      <c r="C2384" s="39"/>
      <c r="D2384" s="20"/>
      <c r="E2384" s="40"/>
      <c r="F2384" s="40"/>
      <c r="G2384" s="41"/>
      <c r="H2384" s="40"/>
      <c r="I2384" s="40"/>
      <c r="J2384" s="40"/>
      <c r="L2384" s="139"/>
      <c r="M2384" s="43"/>
      <c r="N2384" s="43"/>
      <c r="O2384" s="5"/>
      <c r="P2384" s="43"/>
      <c r="Q2384" s="5"/>
      <c r="R2384" s="5"/>
      <c r="S2384" s="43"/>
      <c r="T2384" s="43"/>
      <c r="U2384" s="20"/>
      <c r="V2384" s="20"/>
      <c r="X2384" s="43"/>
      <c r="Y2384" s="20"/>
      <c r="AC2384" s="20"/>
    </row>
    <row r="2385" customFormat="false" ht="15.75" hidden="false" customHeight="true" outlineLevel="0" collapsed="false">
      <c r="A2385" s="37"/>
      <c r="B2385" s="38"/>
      <c r="C2385" s="39"/>
      <c r="D2385" s="20"/>
      <c r="E2385" s="40"/>
      <c r="F2385" s="40"/>
      <c r="G2385" s="41"/>
      <c r="H2385" s="40"/>
      <c r="I2385" s="40"/>
      <c r="J2385" s="40"/>
      <c r="L2385" s="139"/>
      <c r="M2385" s="43"/>
      <c r="N2385" s="43"/>
      <c r="O2385" s="5"/>
      <c r="P2385" s="43"/>
      <c r="Q2385" s="5"/>
      <c r="R2385" s="5"/>
      <c r="S2385" s="43"/>
      <c r="T2385" s="43"/>
      <c r="U2385" s="20"/>
      <c r="V2385" s="20"/>
      <c r="X2385" s="43"/>
      <c r="Y2385" s="20"/>
      <c r="AC2385" s="20"/>
    </row>
    <row r="2386" customFormat="false" ht="15.75" hidden="false" customHeight="true" outlineLevel="0" collapsed="false">
      <c r="A2386" s="37"/>
      <c r="B2386" s="38"/>
      <c r="C2386" s="39"/>
      <c r="D2386" s="20"/>
      <c r="E2386" s="40"/>
      <c r="F2386" s="40"/>
      <c r="G2386" s="41"/>
      <c r="H2386" s="40"/>
      <c r="I2386" s="40"/>
      <c r="J2386" s="40"/>
      <c r="L2386" s="139"/>
      <c r="M2386" s="43"/>
      <c r="N2386" s="43"/>
      <c r="O2386" s="5"/>
      <c r="P2386" s="43"/>
      <c r="Q2386" s="5"/>
      <c r="R2386" s="5"/>
      <c r="S2386" s="43"/>
      <c r="T2386" s="43"/>
      <c r="U2386" s="20"/>
      <c r="V2386" s="20"/>
      <c r="X2386" s="43"/>
      <c r="Y2386" s="20"/>
      <c r="AC2386" s="20"/>
    </row>
    <row r="2387" customFormat="false" ht="15.75" hidden="false" customHeight="true" outlineLevel="0" collapsed="false">
      <c r="A2387" s="37"/>
      <c r="B2387" s="38"/>
      <c r="C2387" s="39"/>
      <c r="D2387" s="20"/>
      <c r="E2387" s="40"/>
      <c r="F2387" s="40"/>
      <c r="G2387" s="41"/>
      <c r="H2387" s="40"/>
      <c r="I2387" s="40"/>
      <c r="J2387" s="40"/>
      <c r="L2387" s="139"/>
      <c r="M2387" s="43"/>
      <c r="N2387" s="43"/>
      <c r="O2387" s="5"/>
      <c r="P2387" s="43"/>
      <c r="Q2387" s="5"/>
      <c r="R2387" s="5"/>
      <c r="S2387" s="43"/>
      <c r="T2387" s="43"/>
      <c r="U2387" s="20"/>
      <c r="V2387" s="20"/>
      <c r="X2387" s="43"/>
      <c r="Y2387" s="20"/>
      <c r="AC2387" s="20"/>
    </row>
    <row r="2388" customFormat="false" ht="15.75" hidden="false" customHeight="true" outlineLevel="0" collapsed="false">
      <c r="A2388" s="37"/>
      <c r="B2388" s="38"/>
      <c r="C2388" s="39"/>
      <c r="D2388" s="20"/>
      <c r="E2388" s="40"/>
      <c r="F2388" s="40"/>
      <c r="G2388" s="41"/>
      <c r="H2388" s="40"/>
      <c r="I2388" s="40"/>
      <c r="J2388" s="40"/>
      <c r="L2388" s="139"/>
      <c r="M2388" s="43"/>
      <c r="N2388" s="43"/>
      <c r="O2388" s="5"/>
      <c r="P2388" s="43"/>
      <c r="Q2388" s="5"/>
      <c r="R2388" s="5"/>
      <c r="S2388" s="43"/>
      <c r="T2388" s="43"/>
      <c r="U2388" s="20"/>
      <c r="V2388" s="20"/>
      <c r="X2388" s="43"/>
      <c r="Y2388" s="20"/>
      <c r="AC2388" s="20"/>
    </row>
    <row r="2389" customFormat="false" ht="15.75" hidden="false" customHeight="true" outlineLevel="0" collapsed="false">
      <c r="A2389" s="37"/>
      <c r="B2389" s="38"/>
      <c r="C2389" s="39"/>
      <c r="D2389" s="20"/>
      <c r="E2389" s="40"/>
      <c r="F2389" s="40"/>
      <c r="G2389" s="41"/>
      <c r="H2389" s="40"/>
      <c r="I2389" s="40"/>
      <c r="J2389" s="40"/>
      <c r="L2389" s="139"/>
      <c r="M2389" s="43"/>
      <c r="N2389" s="43"/>
      <c r="O2389" s="5"/>
      <c r="P2389" s="43"/>
      <c r="Q2389" s="5"/>
      <c r="R2389" s="5"/>
      <c r="S2389" s="43"/>
      <c r="T2389" s="43"/>
      <c r="U2389" s="20"/>
      <c r="V2389" s="20"/>
      <c r="X2389" s="43"/>
      <c r="Y2389" s="20"/>
      <c r="AC2389" s="20"/>
    </row>
    <row r="2390" customFormat="false" ht="15.75" hidden="false" customHeight="true" outlineLevel="0" collapsed="false">
      <c r="A2390" s="37"/>
      <c r="B2390" s="38"/>
      <c r="C2390" s="39"/>
      <c r="D2390" s="20"/>
      <c r="E2390" s="40"/>
      <c r="F2390" s="40"/>
      <c r="G2390" s="41"/>
      <c r="H2390" s="40"/>
      <c r="I2390" s="40"/>
      <c r="J2390" s="40"/>
      <c r="L2390" s="139"/>
      <c r="M2390" s="43"/>
      <c r="N2390" s="43"/>
      <c r="O2390" s="5"/>
      <c r="P2390" s="43"/>
      <c r="Q2390" s="5"/>
      <c r="R2390" s="5"/>
      <c r="S2390" s="43"/>
      <c r="T2390" s="43"/>
      <c r="U2390" s="20"/>
      <c r="V2390" s="20"/>
      <c r="X2390" s="43"/>
      <c r="Y2390" s="20"/>
      <c r="AC2390" s="20"/>
    </row>
    <row r="2391" customFormat="false" ht="15.75" hidden="false" customHeight="true" outlineLevel="0" collapsed="false">
      <c r="A2391" s="37"/>
      <c r="B2391" s="38"/>
      <c r="C2391" s="39"/>
      <c r="D2391" s="20"/>
      <c r="E2391" s="40"/>
      <c r="F2391" s="40"/>
      <c r="G2391" s="41"/>
      <c r="H2391" s="40"/>
      <c r="I2391" s="40"/>
      <c r="J2391" s="40"/>
      <c r="L2391" s="139"/>
      <c r="M2391" s="43"/>
      <c r="N2391" s="43"/>
      <c r="O2391" s="5"/>
      <c r="P2391" s="43"/>
      <c r="Q2391" s="5"/>
      <c r="R2391" s="5"/>
      <c r="S2391" s="43"/>
      <c r="T2391" s="43"/>
      <c r="U2391" s="20"/>
      <c r="V2391" s="20"/>
      <c r="X2391" s="43"/>
      <c r="Y2391" s="20"/>
      <c r="AC2391" s="20"/>
    </row>
    <row r="2392" customFormat="false" ht="15.75" hidden="false" customHeight="true" outlineLevel="0" collapsed="false">
      <c r="A2392" s="37"/>
      <c r="B2392" s="38"/>
      <c r="C2392" s="39"/>
      <c r="D2392" s="20"/>
      <c r="E2392" s="40"/>
      <c r="F2392" s="40"/>
      <c r="G2392" s="41"/>
      <c r="H2392" s="40"/>
      <c r="I2392" s="40"/>
      <c r="J2392" s="40"/>
      <c r="L2392" s="139"/>
      <c r="M2392" s="43"/>
      <c r="N2392" s="43"/>
      <c r="O2392" s="5"/>
      <c r="P2392" s="43"/>
      <c r="Q2392" s="5"/>
      <c r="R2392" s="5"/>
      <c r="S2392" s="43"/>
      <c r="T2392" s="43"/>
      <c r="U2392" s="20"/>
      <c r="V2392" s="20"/>
      <c r="X2392" s="43"/>
      <c r="Y2392" s="20"/>
      <c r="AC2392" s="20"/>
    </row>
    <row r="2393" customFormat="false" ht="15.75" hidden="false" customHeight="true" outlineLevel="0" collapsed="false">
      <c r="A2393" s="37"/>
      <c r="B2393" s="38"/>
      <c r="C2393" s="39"/>
      <c r="D2393" s="20"/>
      <c r="E2393" s="40"/>
      <c r="F2393" s="40"/>
      <c r="G2393" s="41"/>
      <c r="H2393" s="40"/>
      <c r="I2393" s="40"/>
      <c r="J2393" s="40"/>
      <c r="L2393" s="139"/>
      <c r="M2393" s="43"/>
      <c r="N2393" s="43"/>
      <c r="O2393" s="5"/>
      <c r="P2393" s="43"/>
      <c r="Q2393" s="5"/>
      <c r="R2393" s="5"/>
      <c r="S2393" s="43"/>
      <c r="T2393" s="43"/>
      <c r="U2393" s="20"/>
      <c r="V2393" s="20"/>
      <c r="X2393" s="43"/>
      <c r="Y2393" s="20"/>
      <c r="AC2393" s="20"/>
    </row>
    <row r="2394" customFormat="false" ht="15.75" hidden="false" customHeight="true" outlineLevel="0" collapsed="false">
      <c r="A2394" s="37"/>
      <c r="B2394" s="38"/>
      <c r="C2394" s="39"/>
      <c r="D2394" s="20"/>
      <c r="E2394" s="40"/>
      <c r="F2394" s="40"/>
      <c r="G2394" s="41"/>
      <c r="H2394" s="40"/>
      <c r="I2394" s="40"/>
      <c r="J2394" s="40"/>
      <c r="L2394" s="139"/>
      <c r="M2394" s="43"/>
      <c r="N2394" s="43"/>
      <c r="O2394" s="5"/>
      <c r="P2394" s="43"/>
      <c r="Q2394" s="5"/>
      <c r="R2394" s="5"/>
      <c r="S2394" s="43"/>
      <c r="T2394" s="43"/>
      <c r="U2394" s="20"/>
      <c r="V2394" s="20"/>
      <c r="X2394" s="43"/>
      <c r="Y2394" s="20"/>
      <c r="AC2394" s="20"/>
    </row>
    <row r="2395" customFormat="false" ht="15.75" hidden="false" customHeight="true" outlineLevel="0" collapsed="false">
      <c r="A2395" s="37"/>
      <c r="B2395" s="38"/>
      <c r="C2395" s="39"/>
      <c r="D2395" s="20"/>
      <c r="E2395" s="40"/>
      <c r="F2395" s="40"/>
      <c r="G2395" s="41"/>
      <c r="H2395" s="40"/>
      <c r="I2395" s="40"/>
      <c r="J2395" s="40"/>
      <c r="L2395" s="139"/>
      <c r="M2395" s="43"/>
      <c r="N2395" s="43"/>
      <c r="O2395" s="5"/>
      <c r="P2395" s="43"/>
      <c r="Q2395" s="5"/>
      <c r="R2395" s="5"/>
      <c r="S2395" s="43"/>
      <c r="T2395" s="43"/>
      <c r="U2395" s="20"/>
      <c r="V2395" s="20"/>
      <c r="X2395" s="43"/>
      <c r="Y2395" s="20"/>
      <c r="AC2395" s="20"/>
    </row>
    <row r="2396" customFormat="false" ht="15.75" hidden="false" customHeight="true" outlineLevel="0" collapsed="false">
      <c r="A2396" s="37"/>
      <c r="B2396" s="38"/>
      <c r="C2396" s="39"/>
      <c r="D2396" s="20"/>
      <c r="E2396" s="40"/>
      <c r="F2396" s="40"/>
      <c r="G2396" s="41"/>
      <c r="H2396" s="40"/>
      <c r="I2396" s="40"/>
      <c r="J2396" s="40"/>
      <c r="L2396" s="139"/>
      <c r="M2396" s="43"/>
      <c r="N2396" s="43"/>
      <c r="O2396" s="5"/>
      <c r="P2396" s="43"/>
      <c r="Q2396" s="5"/>
      <c r="R2396" s="5"/>
      <c r="S2396" s="43"/>
      <c r="T2396" s="43"/>
      <c r="U2396" s="20"/>
      <c r="V2396" s="20"/>
      <c r="X2396" s="43"/>
      <c r="Y2396" s="20"/>
      <c r="AC2396" s="20"/>
    </row>
    <row r="2397" customFormat="false" ht="15.75" hidden="false" customHeight="true" outlineLevel="0" collapsed="false">
      <c r="A2397" s="37"/>
      <c r="B2397" s="38"/>
      <c r="C2397" s="39"/>
      <c r="D2397" s="20"/>
      <c r="E2397" s="40"/>
      <c r="F2397" s="40"/>
      <c r="G2397" s="41"/>
      <c r="H2397" s="40"/>
      <c r="I2397" s="40"/>
      <c r="J2397" s="40"/>
      <c r="L2397" s="139"/>
      <c r="M2397" s="43"/>
      <c r="N2397" s="43"/>
      <c r="O2397" s="5"/>
      <c r="P2397" s="43"/>
      <c r="Q2397" s="5"/>
      <c r="R2397" s="5"/>
      <c r="S2397" s="43"/>
      <c r="T2397" s="43"/>
      <c r="U2397" s="20"/>
      <c r="V2397" s="20"/>
      <c r="X2397" s="43"/>
      <c r="Y2397" s="20"/>
      <c r="AC2397" s="20"/>
    </row>
    <row r="2398" customFormat="false" ht="15.75" hidden="false" customHeight="true" outlineLevel="0" collapsed="false">
      <c r="A2398" s="37"/>
      <c r="B2398" s="38"/>
      <c r="C2398" s="39"/>
      <c r="D2398" s="20"/>
      <c r="E2398" s="40"/>
      <c r="F2398" s="40"/>
      <c r="G2398" s="41"/>
      <c r="H2398" s="40"/>
      <c r="I2398" s="40"/>
      <c r="J2398" s="40"/>
      <c r="L2398" s="139"/>
      <c r="M2398" s="43"/>
      <c r="N2398" s="43"/>
      <c r="O2398" s="5"/>
      <c r="P2398" s="43"/>
      <c r="Q2398" s="5"/>
      <c r="R2398" s="5"/>
      <c r="S2398" s="43"/>
      <c r="T2398" s="43"/>
      <c r="U2398" s="20"/>
      <c r="V2398" s="20"/>
      <c r="X2398" s="43"/>
      <c r="Y2398" s="20"/>
      <c r="AC2398" s="20"/>
    </row>
    <row r="2399" customFormat="false" ht="15.75" hidden="false" customHeight="true" outlineLevel="0" collapsed="false">
      <c r="A2399" s="37"/>
      <c r="B2399" s="38"/>
      <c r="C2399" s="39"/>
      <c r="D2399" s="20"/>
      <c r="E2399" s="40"/>
      <c r="F2399" s="40"/>
      <c r="G2399" s="41"/>
      <c r="H2399" s="40"/>
      <c r="I2399" s="40"/>
      <c r="J2399" s="40"/>
      <c r="L2399" s="139"/>
      <c r="M2399" s="43"/>
      <c r="N2399" s="43"/>
      <c r="O2399" s="5"/>
      <c r="P2399" s="43"/>
      <c r="Q2399" s="5"/>
      <c r="R2399" s="5"/>
      <c r="S2399" s="43"/>
      <c r="T2399" s="43"/>
      <c r="U2399" s="20"/>
      <c r="V2399" s="20"/>
      <c r="X2399" s="43"/>
      <c r="Y2399" s="20"/>
      <c r="AC2399" s="20"/>
    </row>
    <row r="2400" customFormat="false" ht="15.75" hidden="false" customHeight="true" outlineLevel="0" collapsed="false">
      <c r="A2400" s="37"/>
      <c r="B2400" s="38"/>
      <c r="C2400" s="39"/>
      <c r="D2400" s="20"/>
      <c r="E2400" s="40"/>
      <c r="F2400" s="40"/>
      <c r="G2400" s="41"/>
      <c r="H2400" s="40"/>
      <c r="I2400" s="40"/>
      <c r="J2400" s="40"/>
      <c r="L2400" s="139"/>
      <c r="M2400" s="43"/>
      <c r="N2400" s="43"/>
      <c r="O2400" s="5"/>
      <c r="P2400" s="43"/>
      <c r="Q2400" s="5"/>
      <c r="R2400" s="5"/>
      <c r="S2400" s="43"/>
      <c r="T2400" s="43"/>
      <c r="U2400" s="20"/>
      <c r="V2400" s="20"/>
      <c r="X2400" s="43"/>
      <c r="Y2400" s="20"/>
      <c r="AC2400" s="20"/>
    </row>
    <row r="2401" customFormat="false" ht="15.75" hidden="false" customHeight="true" outlineLevel="0" collapsed="false">
      <c r="A2401" s="37"/>
      <c r="B2401" s="38"/>
      <c r="C2401" s="39"/>
      <c r="D2401" s="20"/>
      <c r="E2401" s="40"/>
      <c r="F2401" s="40"/>
      <c r="G2401" s="41"/>
      <c r="H2401" s="40"/>
      <c r="I2401" s="40"/>
      <c r="J2401" s="40"/>
      <c r="L2401" s="139"/>
      <c r="M2401" s="43"/>
      <c r="N2401" s="43"/>
      <c r="O2401" s="5"/>
      <c r="P2401" s="43"/>
      <c r="Q2401" s="5"/>
      <c r="R2401" s="5"/>
      <c r="S2401" s="43"/>
      <c r="T2401" s="43"/>
      <c r="U2401" s="20"/>
      <c r="V2401" s="20"/>
      <c r="X2401" s="43"/>
      <c r="Y2401" s="20"/>
      <c r="AC2401" s="20"/>
    </row>
    <row r="2402" customFormat="false" ht="15.75" hidden="false" customHeight="true" outlineLevel="0" collapsed="false">
      <c r="A2402" s="37"/>
      <c r="B2402" s="38"/>
      <c r="C2402" s="39"/>
      <c r="D2402" s="20"/>
      <c r="E2402" s="40"/>
      <c r="F2402" s="40"/>
      <c r="G2402" s="41"/>
      <c r="H2402" s="40"/>
      <c r="I2402" s="40"/>
      <c r="J2402" s="40"/>
      <c r="L2402" s="139"/>
      <c r="M2402" s="43"/>
      <c r="N2402" s="43"/>
      <c r="O2402" s="5"/>
      <c r="P2402" s="43"/>
      <c r="Q2402" s="5"/>
      <c r="R2402" s="5"/>
      <c r="S2402" s="43"/>
      <c r="T2402" s="43"/>
      <c r="U2402" s="20"/>
      <c r="V2402" s="20"/>
      <c r="X2402" s="43"/>
      <c r="Y2402" s="20"/>
      <c r="AC2402" s="20"/>
    </row>
    <row r="2403" customFormat="false" ht="15.75" hidden="false" customHeight="true" outlineLevel="0" collapsed="false">
      <c r="A2403" s="37"/>
      <c r="B2403" s="38"/>
      <c r="C2403" s="39"/>
      <c r="D2403" s="20"/>
      <c r="E2403" s="40"/>
      <c r="F2403" s="40"/>
      <c r="G2403" s="41"/>
      <c r="H2403" s="40"/>
      <c r="I2403" s="40"/>
      <c r="J2403" s="40"/>
      <c r="L2403" s="139"/>
      <c r="M2403" s="43"/>
      <c r="N2403" s="43"/>
      <c r="O2403" s="5"/>
      <c r="P2403" s="43"/>
      <c r="Q2403" s="5"/>
      <c r="R2403" s="5"/>
      <c r="S2403" s="43"/>
      <c r="T2403" s="43"/>
      <c r="U2403" s="20"/>
      <c r="V2403" s="20"/>
      <c r="X2403" s="43"/>
      <c r="Y2403" s="20"/>
      <c r="AC2403" s="20"/>
    </row>
    <row r="2404" customFormat="false" ht="15.75" hidden="false" customHeight="true" outlineLevel="0" collapsed="false">
      <c r="A2404" s="37"/>
      <c r="B2404" s="38"/>
      <c r="C2404" s="39"/>
      <c r="D2404" s="20"/>
      <c r="E2404" s="40"/>
      <c r="F2404" s="40"/>
      <c r="G2404" s="41"/>
      <c r="H2404" s="40"/>
      <c r="I2404" s="40"/>
      <c r="J2404" s="40"/>
      <c r="L2404" s="139"/>
      <c r="M2404" s="43"/>
      <c r="N2404" s="43"/>
      <c r="O2404" s="5"/>
      <c r="P2404" s="43"/>
      <c r="Q2404" s="5"/>
      <c r="R2404" s="5"/>
      <c r="S2404" s="43"/>
      <c r="T2404" s="43"/>
      <c r="U2404" s="20"/>
      <c r="V2404" s="20"/>
      <c r="X2404" s="43"/>
      <c r="Y2404" s="20"/>
      <c r="AC2404" s="20"/>
    </row>
    <row r="2405" customFormat="false" ht="15.75" hidden="false" customHeight="true" outlineLevel="0" collapsed="false">
      <c r="A2405" s="37"/>
      <c r="B2405" s="38"/>
      <c r="C2405" s="39"/>
      <c r="D2405" s="20"/>
      <c r="E2405" s="40"/>
      <c r="F2405" s="40"/>
      <c r="G2405" s="41"/>
      <c r="H2405" s="40"/>
      <c r="I2405" s="40"/>
      <c r="J2405" s="40"/>
      <c r="L2405" s="139"/>
      <c r="M2405" s="43"/>
      <c r="N2405" s="43"/>
      <c r="O2405" s="5"/>
      <c r="P2405" s="43"/>
      <c r="Q2405" s="5"/>
      <c r="R2405" s="5"/>
      <c r="S2405" s="43"/>
      <c r="T2405" s="43"/>
      <c r="U2405" s="20"/>
      <c r="V2405" s="20"/>
      <c r="X2405" s="43"/>
      <c r="Y2405" s="20"/>
      <c r="AC2405" s="20"/>
    </row>
    <row r="2406" customFormat="false" ht="15.75" hidden="false" customHeight="true" outlineLevel="0" collapsed="false">
      <c r="A2406" s="37"/>
      <c r="B2406" s="38"/>
      <c r="C2406" s="39"/>
      <c r="D2406" s="20"/>
      <c r="E2406" s="40"/>
      <c r="F2406" s="40"/>
      <c r="G2406" s="41"/>
      <c r="H2406" s="40"/>
      <c r="I2406" s="40"/>
      <c r="J2406" s="40"/>
      <c r="L2406" s="139"/>
      <c r="M2406" s="43"/>
      <c r="N2406" s="43"/>
      <c r="O2406" s="5"/>
      <c r="P2406" s="43"/>
      <c r="Q2406" s="5"/>
      <c r="R2406" s="5"/>
      <c r="S2406" s="43"/>
      <c r="T2406" s="43"/>
      <c r="U2406" s="20"/>
      <c r="V2406" s="20"/>
      <c r="X2406" s="43"/>
      <c r="Y2406" s="20"/>
      <c r="AC2406" s="20"/>
    </row>
    <row r="2407" customFormat="false" ht="15.75" hidden="false" customHeight="true" outlineLevel="0" collapsed="false">
      <c r="A2407" s="37"/>
      <c r="B2407" s="38"/>
      <c r="C2407" s="39"/>
      <c r="D2407" s="20"/>
      <c r="E2407" s="40"/>
      <c r="F2407" s="40"/>
      <c r="G2407" s="41"/>
      <c r="H2407" s="40"/>
      <c r="I2407" s="40"/>
      <c r="J2407" s="40"/>
      <c r="L2407" s="139"/>
      <c r="M2407" s="43"/>
      <c r="N2407" s="43"/>
      <c r="O2407" s="5"/>
      <c r="P2407" s="43"/>
      <c r="Q2407" s="5"/>
      <c r="R2407" s="5"/>
      <c r="S2407" s="43"/>
      <c r="T2407" s="43"/>
      <c r="U2407" s="20"/>
      <c r="V2407" s="20"/>
      <c r="X2407" s="43"/>
      <c r="Y2407" s="20"/>
      <c r="AC2407" s="20"/>
    </row>
    <row r="2408" customFormat="false" ht="15.75" hidden="false" customHeight="true" outlineLevel="0" collapsed="false">
      <c r="A2408" s="37"/>
      <c r="B2408" s="38"/>
      <c r="C2408" s="39"/>
      <c r="D2408" s="20"/>
      <c r="E2408" s="40"/>
      <c r="F2408" s="40"/>
      <c r="G2408" s="41"/>
      <c r="H2408" s="40"/>
      <c r="I2408" s="40"/>
      <c r="J2408" s="40"/>
      <c r="L2408" s="139"/>
      <c r="M2408" s="43"/>
      <c r="N2408" s="43"/>
      <c r="O2408" s="5"/>
      <c r="P2408" s="43"/>
      <c r="Q2408" s="5"/>
      <c r="R2408" s="5"/>
      <c r="S2408" s="43"/>
      <c r="T2408" s="43"/>
      <c r="U2408" s="20"/>
      <c r="V2408" s="20"/>
      <c r="X2408" s="43"/>
      <c r="Y2408" s="20"/>
      <c r="AC2408" s="20"/>
    </row>
    <row r="2409" customFormat="false" ht="15.75" hidden="false" customHeight="true" outlineLevel="0" collapsed="false">
      <c r="A2409" s="37"/>
      <c r="B2409" s="38"/>
      <c r="C2409" s="39"/>
      <c r="D2409" s="20"/>
      <c r="E2409" s="40"/>
      <c r="F2409" s="40"/>
      <c r="G2409" s="41"/>
      <c r="H2409" s="40"/>
      <c r="I2409" s="40"/>
      <c r="J2409" s="40"/>
      <c r="L2409" s="139"/>
      <c r="M2409" s="43"/>
      <c r="N2409" s="43"/>
      <c r="O2409" s="5"/>
      <c r="P2409" s="43"/>
      <c r="Q2409" s="5"/>
      <c r="R2409" s="5"/>
      <c r="S2409" s="43"/>
      <c r="T2409" s="43"/>
      <c r="U2409" s="20"/>
      <c r="V2409" s="20"/>
      <c r="X2409" s="43"/>
      <c r="Y2409" s="20"/>
      <c r="AC2409" s="20"/>
    </row>
    <row r="2410" customFormat="false" ht="15.75" hidden="false" customHeight="true" outlineLevel="0" collapsed="false">
      <c r="A2410" s="37"/>
      <c r="B2410" s="38"/>
      <c r="C2410" s="39"/>
      <c r="D2410" s="20"/>
      <c r="E2410" s="40"/>
      <c r="F2410" s="40"/>
      <c r="G2410" s="41"/>
      <c r="H2410" s="40"/>
      <c r="I2410" s="40"/>
      <c r="J2410" s="40"/>
      <c r="L2410" s="139"/>
      <c r="M2410" s="43"/>
      <c r="N2410" s="43"/>
      <c r="O2410" s="5"/>
      <c r="P2410" s="43"/>
      <c r="Q2410" s="5"/>
      <c r="R2410" s="5"/>
      <c r="S2410" s="43"/>
      <c r="T2410" s="43"/>
      <c r="U2410" s="20"/>
      <c r="V2410" s="20"/>
      <c r="X2410" s="43"/>
      <c r="Y2410" s="20"/>
      <c r="AC2410" s="20"/>
    </row>
    <row r="2411" customFormat="false" ht="15.75" hidden="false" customHeight="true" outlineLevel="0" collapsed="false">
      <c r="A2411" s="37"/>
      <c r="B2411" s="38"/>
      <c r="C2411" s="39"/>
      <c r="D2411" s="20"/>
      <c r="E2411" s="40"/>
      <c r="F2411" s="40"/>
      <c r="G2411" s="41"/>
      <c r="H2411" s="40"/>
      <c r="I2411" s="40"/>
      <c r="J2411" s="40"/>
      <c r="L2411" s="139"/>
      <c r="M2411" s="43"/>
      <c r="N2411" s="43"/>
      <c r="O2411" s="5"/>
      <c r="P2411" s="43"/>
      <c r="Q2411" s="5"/>
      <c r="R2411" s="5"/>
      <c r="S2411" s="43"/>
      <c r="T2411" s="43"/>
      <c r="U2411" s="20"/>
      <c r="V2411" s="20"/>
      <c r="X2411" s="43"/>
      <c r="Y2411" s="20"/>
      <c r="AC2411" s="20"/>
    </row>
    <row r="2412" customFormat="false" ht="15.75" hidden="false" customHeight="true" outlineLevel="0" collapsed="false">
      <c r="A2412" s="37"/>
      <c r="B2412" s="38"/>
      <c r="C2412" s="39"/>
      <c r="D2412" s="20"/>
      <c r="E2412" s="40"/>
      <c r="F2412" s="40"/>
      <c r="G2412" s="41"/>
      <c r="H2412" s="40"/>
      <c r="I2412" s="40"/>
      <c r="J2412" s="40"/>
      <c r="L2412" s="139"/>
      <c r="M2412" s="43"/>
      <c r="N2412" s="43"/>
      <c r="O2412" s="5"/>
      <c r="P2412" s="43"/>
      <c r="Q2412" s="5"/>
      <c r="R2412" s="5"/>
      <c r="S2412" s="43"/>
      <c r="T2412" s="43"/>
      <c r="U2412" s="20"/>
      <c r="V2412" s="20"/>
      <c r="X2412" s="43"/>
      <c r="Y2412" s="20"/>
      <c r="AC2412" s="20"/>
    </row>
    <row r="2413" customFormat="false" ht="15.75" hidden="false" customHeight="true" outlineLevel="0" collapsed="false">
      <c r="A2413" s="37"/>
      <c r="B2413" s="38"/>
      <c r="C2413" s="39"/>
      <c r="D2413" s="20"/>
      <c r="E2413" s="40"/>
      <c r="F2413" s="40"/>
      <c r="G2413" s="41"/>
      <c r="H2413" s="40"/>
      <c r="I2413" s="40"/>
      <c r="J2413" s="40"/>
      <c r="L2413" s="139"/>
      <c r="M2413" s="43"/>
      <c r="N2413" s="43"/>
      <c r="O2413" s="5"/>
      <c r="P2413" s="43"/>
      <c r="Q2413" s="5"/>
      <c r="R2413" s="5"/>
      <c r="S2413" s="43"/>
      <c r="T2413" s="43"/>
      <c r="U2413" s="20"/>
      <c r="V2413" s="20"/>
      <c r="X2413" s="43"/>
      <c r="Y2413" s="20"/>
      <c r="AC2413" s="20"/>
    </row>
    <row r="2414" customFormat="false" ht="15.75" hidden="false" customHeight="true" outlineLevel="0" collapsed="false">
      <c r="A2414" s="37"/>
      <c r="B2414" s="38"/>
      <c r="C2414" s="39"/>
      <c r="D2414" s="20"/>
      <c r="E2414" s="40"/>
      <c r="F2414" s="40"/>
      <c r="G2414" s="41"/>
      <c r="H2414" s="40"/>
      <c r="I2414" s="40"/>
      <c r="J2414" s="40"/>
      <c r="L2414" s="139"/>
      <c r="M2414" s="43"/>
      <c r="N2414" s="43"/>
      <c r="O2414" s="5"/>
      <c r="P2414" s="43"/>
      <c r="Q2414" s="5"/>
      <c r="R2414" s="5"/>
      <c r="S2414" s="43"/>
      <c r="T2414" s="43"/>
      <c r="U2414" s="20"/>
      <c r="V2414" s="20"/>
      <c r="X2414" s="43"/>
      <c r="Y2414" s="20"/>
      <c r="AC2414" s="20"/>
    </row>
    <row r="2415" customFormat="false" ht="15.75" hidden="false" customHeight="true" outlineLevel="0" collapsed="false">
      <c r="A2415" s="37"/>
      <c r="B2415" s="38"/>
      <c r="C2415" s="39"/>
      <c r="D2415" s="20"/>
      <c r="E2415" s="40"/>
      <c r="F2415" s="40"/>
      <c r="G2415" s="41"/>
      <c r="H2415" s="40"/>
      <c r="I2415" s="40"/>
      <c r="J2415" s="40"/>
      <c r="L2415" s="139"/>
      <c r="M2415" s="43"/>
      <c r="N2415" s="43"/>
      <c r="O2415" s="5"/>
      <c r="P2415" s="43"/>
      <c r="Q2415" s="5"/>
      <c r="R2415" s="5"/>
      <c r="S2415" s="43"/>
      <c r="T2415" s="43"/>
      <c r="U2415" s="20"/>
      <c r="V2415" s="20"/>
      <c r="X2415" s="43"/>
      <c r="Y2415" s="20"/>
      <c r="AC2415" s="20"/>
    </row>
    <row r="2416" customFormat="false" ht="15.75" hidden="false" customHeight="true" outlineLevel="0" collapsed="false">
      <c r="A2416" s="37"/>
      <c r="B2416" s="38"/>
      <c r="C2416" s="39"/>
      <c r="D2416" s="20"/>
      <c r="E2416" s="40"/>
      <c r="F2416" s="40"/>
      <c r="G2416" s="41"/>
      <c r="H2416" s="40"/>
      <c r="I2416" s="40"/>
      <c r="J2416" s="40"/>
      <c r="L2416" s="139"/>
      <c r="M2416" s="43"/>
      <c r="N2416" s="43"/>
      <c r="O2416" s="5"/>
      <c r="P2416" s="43"/>
      <c r="Q2416" s="5"/>
      <c r="R2416" s="5"/>
      <c r="S2416" s="43"/>
      <c r="T2416" s="43"/>
      <c r="U2416" s="20"/>
      <c r="V2416" s="20"/>
      <c r="X2416" s="43"/>
      <c r="Y2416" s="20"/>
      <c r="AC2416" s="20"/>
    </row>
    <row r="2417" customFormat="false" ht="15.75" hidden="false" customHeight="true" outlineLevel="0" collapsed="false">
      <c r="A2417" s="37"/>
      <c r="B2417" s="38"/>
      <c r="C2417" s="39"/>
      <c r="D2417" s="20"/>
      <c r="E2417" s="40"/>
      <c r="F2417" s="40"/>
      <c r="G2417" s="41"/>
      <c r="H2417" s="40"/>
      <c r="I2417" s="40"/>
      <c r="J2417" s="40"/>
      <c r="L2417" s="139"/>
      <c r="M2417" s="43"/>
      <c r="N2417" s="43"/>
      <c r="O2417" s="5"/>
      <c r="P2417" s="43"/>
      <c r="Q2417" s="5"/>
      <c r="R2417" s="5"/>
      <c r="S2417" s="43"/>
      <c r="T2417" s="43"/>
      <c r="U2417" s="20"/>
      <c r="V2417" s="20"/>
      <c r="X2417" s="43"/>
      <c r="Y2417" s="20"/>
      <c r="AC2417" s="20"/>
    </row>
    <row r="2418" customFormat="false" ht="15.75" hidden="false" customHeight="true" outlineLevel="0" collapsed="false">
      <c r="A2418" s="37"/>
      <c r="B2418" s="38"/>
      <c r="C2418" s="39"/>
      <c r="D2418" s="20"/>
      <c r="E2418" s="40"/>
      <c r="F2418" s="40"/>
      <c r="G2418" s="41"/>
      <c r="H2418" s="40"/>
      <c r="I2418" s="40"/>
      <c r="J2418" s="40"/>
      <c r="L2418" s="139"/>
      <c r="M2418" s="43"/>
      <c r="N2418" s="43"/>
      <c r="O2418" s="5"/>
      <c r="P2418" s="43"/>
      <c r="Q2418" s="5"/>
      <c r="R2418" s="5"/>
      <c r="S2418" s="43"/>
      <c r="T2418" s="43"/>
      <c r="U2418" s="20"/>
      <c r="V2418" s="20"/>
      <c r="X2418" s="43"/>
      <c r="Y2418" s="20"/>
      <c r="AC2418" s="20"/>
    </row>
    <row r="2419" customFormat="false" ht="15.75" hidden="false" customHeight="true" outlineLevel="0" collapsed="false">
      <c r="A2419" s="37"/>
      <c r="B2419" s="38"/>
      <c r="C2419" s="39"/>
      <c r="D2419" s="20"/>
      <c r="E2419" s="40"/>
      <c r="F2419" s="40"/>
      <c r="G2419" s="41"/>
      <c r="H2419" s="40"/>
      <c r="I2419" s="40"/>
      <c r="J2419" s="40"/>
      <c r="L2419" s="139"/>
      <c r="M2419" s="43"/>
      <c r="N2419" s="43"/>
      <c r="O2419" s="5"/>
      <c r="P2419" s="43"/>
      <c r="Q2419" s="5"/>
      <c r="R2419" s="5"/>
      <c r="S2419" s="43"/>
      <c r="T2419" s="43"/>
      <c r="U2419" s="20"/>
      <c r="V2419" s="20"/>
      <c r="X2419" s="43"/>
      <c r="Y2419" s="20"/>
      <c r="AC2419" s="20"/>
    </row>
    <row r="2420" customFormat="false" ht="15.75" hidden="false" customHeight="true" outlineLevel="0" collapsed="false">
      <c r="A2420" s="37"/>
      <c r="B2420" s="38"/>
      <c r="C2420" s="39"/>
      <c r="D2420" s="20"/>
      <c r="E2420" s="40"/>
      <c r="F2420" s="40"/>
      <c r="G2420" s="41"/>
      <c r="H2420" s="40"/>
      <c r="I2420" s="40"/>
      <c r="J2420" s="40"/>
      <c r="L2420" s="139"/>
      <c r="M2420" s="43"/>
      <c r="N2420" s="43"/>
      <c r="O2420" s="5"/>
      <c r="P2420" s="43"/>
      <c r="Q2420" s="5"/>
      <c r="R2420" s="5"/>
      <c r="S2420" s="43"/>
      <c r="T2420" s="43"/>
      <c r="U2420" s="20"/>
      <c r="V2420" s="20"/>
      <c r="X2420" s="43"/>
      <c r="Y2420" s="20"/>
      <c r="AC2420" s="20"/>
    </row>
    <row r="2421" customFormat="false" ht="15.75" hidden="false" customHeight="true" outlineLevel="0" collapsed="false">
      <c r="A2421" s="37"/>
      <c r="B2421" s="38"/>
      <c r="C2421" s="39"/>
      <c r="D2421" s="20"/>
      <c r="E2421" s="40"/>
      <c r="F2421" s="40"/>
      <c r="G2421" s="41"/>
      <c r="H2421" s="40"/>
      <c r="I2421" s="40"/>
      <c r="J2421" s="40"/>
      <c r="L2421" s="139"/>
      <c r="M2421" s="43"/>
      <c r="N2421" s="43"/>
      <c r="O2421" s="5"/>
      <c r="P2421" s="43"/>
      <c r="Q2421" s="5"/>
      <c r="R2421" s="5"/>
      <c r="S2421" s="43"/>
      <c r="T2421" s="43"/>
      <c r="U2421" s="20"/>
      <c r="V2421" s="20"/>
      <c r="X2421" s="43"/>
      <c r="Y2421" s="20"/>
      <c r="AC2421" s="20"/>
    </row>
    <row r="2422" customFormat="false" ht="15.75" hidden="false" customHeight="true" outlineLevel="0" collapsed="false">
      <c r="A2422" s="37"/>
      <c r="B2422" s="38"/>
      <c r="C2422" s="39"/>
      <c r="D2422" s="20"/>
      <c r="E2422" s="40"/>
      <c r="F2422" s="40"/>
      <c r="G2422" s="41"/>
      <c r="H2422" s="40"/>
      <c r="I2422" s="40"/>
      <c r="J2422" s="40"/>
      <c r="L2422" s="139"/>
      <c r="M2422" s="43"/>
      <c r="N2422" s="43"/>
      <c r="O2422" s="5"/>
      <c r="P2422" s="43"/>
      <c r="Q2422" s="5"/>
      <c r="R2422" s="5"/>
      <c r="S2422" s="43"/>
      <c r="T2422" s="43"/>
      <c r="U2422" s="20"/>
      <c r="V2422" s="20"/>
      <c r="X2422" s="43"/>
      <c r="Y2422" s="20"/>
      <c r="AC2422" s="20"/>
    </row>
    <row r="2423" customFormat="false" ht="15.75" hidden="false" customHeight="true" outlineLevel="0" collapsed="false">
      <c r="A2423" s="37"/>
      <c r="B2423" s="38"/>
      <c r="C2423" s="39"/>
      <c r="D2423" s="20"/>
      <c r="E2423" s="40"/>
      <c r="F2423" s="40"/>
      <c r="G2423" s="41"/>
      <c r="H2423" s="40"/>
      <c r="I2423" s="40"/>
      <c r="J2423" s="40"/>
      <c r="L2423" s="139"/>
      <c r="M2423" s="43"/>
      <c r="N2423" s="43"/>
      <c r="O2423" s="5"/>
      <c r="P2423" s="43"/>
      <c r="Q2423" s="5"/>
      <c r="R2423" s="5"/>
      <c r="S2423" s="43"/>
      <c r="T2423" s="43"/>
      <c r="U2423" s="20"/>
      <c r="V2423" s="20"/>
      <c r="X2423" s="43"/>
      <c r="Y2423" s="20"/>
      <c r="AC2423" s="20"/>
    </row>
    <row r="2424" customFormat="false" ht="15.75" hidden="false" customHeight="true" outlineLevel="0" collapsed="false">
      <c r="A2424" s="37"/>
      <c r="B2424" s="38"/>
      <c r="C2424" s="39"/>
      <c r="D2424" s="20"/>
      <c r="E2424" s="40"/>
      <c r="F2424" s="40"/>
      <c r="G2424" s="41"/>
      <c r="H2424" s="40"/>
      <c r="I2424" s="40"/>
      <c r="J2424" s="40"/>
      <c r="L2424" s="139"/>
      <c r="M2424" s="43"/>
      <c r="N2424" s="43"/>
      <c r="O2424" s="5"/>
      <c r="P2424" s="43"/>
      <c r="Q2424" s="5"/>
      <c r="R2424" s="5"/>
      <c r="S2424" s="43"/>
      <c r="T2424" s="43"/>
      <c r="U2424" s="20"/>
      <c r="V2424" s="20"/>
      <c r="X2424" s="43"/>
      <c r="Y2424" s="20"/>
      <c r="AC2424" s="20"/>
    </row>
    <row r="2425" customFormat="false" ht="15.75" hidden="false" customHeight="true" outlineLevel="0" collapsed="false">
      <c r="A2425" s="37"/>
      <c r="B2425" s="38"/>
      <c r="C2425" s="39"/>
      <c r="D2425" s="20"/>
      <c r="E2425" s="40"/>
      <c r="F2425" s="40"/>
      <c r="G2425" s="41"/>
      <c r="H2425" s="40"/>
      <c r="I2425" s="40"/>
      <c r="J2425" s="40"/>
      <c r="L2425" s="139"/>
      <c r="M2425" s="43"/>
      <c r="N2425" s="43"/>
      <c r="O2425" s="5"/>
      <c r="P2425" s="43"/>
      <c r="Q2425" s="5"/>
      <c r="R2425" s="5"/>
      <c r="S2425" s="43"/>
      <c r="T2425" s="43"/>
      <c r="U2425" s="20"/>
      <c r="V2425" s="20"/>
      <c r="X2425" s="43"/>
      <c r="Y2425" s="20"/>
      <c r="AC2425" s="20"/>
    </row>
    <row r="2426" customFormat="false" ht="15.75" hidden="false" customHeight="true" outlineLevel="0" collapsed="false">
      <c r="A2426" s="37"/>
      <c r="B2426" s="38"/>
      <c r="C2426" s="39"/>
      <c r="D2426" s="20"/>
      <c r="E2426" s="40"/>
      <c r="F2426" s="40"/>
      <c r="G2426" s="41"/>
      <c r="H2426" s="40"/>
      <c r="I2426" s="40"/>
      <c r="J2426" s="40"/>
      <c r="L2426" s="139"/>
      <c r="M2426" s="43"/>
      <c r="N2426" s="43"/>
      <c r="O2426" s="5"/>
      <c r="P2426" s="43"/>
      <c r="Q2426" s="5"/>
      <c r="R2426" s="5"/>
      <c r="S2426" s="43"/>
      <c r="T2426" s="43"/>
      <c r="U2426" s="20"/>
      <c r="V2426" s="20"/>
      <c r="X2426" s="43"/>
      <c r="Y2426" s="20"/>
      <c r="AC2426" s="20"/>
    </row>
    <row r="2427" customFormat="false" ht="15.75" hidden="false" customHeight="true" outlineLevel="0" collapsed="false">
      <c r="A2427" s="37"/>
      <c r="B2427" s="38"/>
      <c r="C2427" s="39"/>
      <c r="D2427" s="20"/>
      <c r="E2427" s="40"/>
      <c r="F2427" s="40"/>
      <c r="G2427" s="41"/>
      <c r="H2427" s="40"/>
      <c r="I2427" s="40"/>
      <c r="J2427" s="40"/>
      <c r="L2427" s="139"/>
      <c r="M2427" s="43"/>
      <c r="N2427" s="43"/>
      <c r="O2427" s="5"/>
      <c r="P2427" s="43"/>
      <c r="Q2427" s="5"/>
      <c r="R2427" s="5"/>
      <c r="S2427" s="43"/>
      <c r="T2427" s="43"/>
      <c r="U2427" s="20"/>
      <c r="V2427" s="20"/>
      <c r="X2427" s="43"/>
      <c r="Y2427" s="20"/>
      <c r="AC2427" s="20"/>
    </row>
    <row r="2428" customFormat="false" ht="15.75" hidden="false" customHeight="true" outlineLevel="0" collapsed="false">
      <c r="A2428" s="37"/>
      <c r="B2428" s="38"/>
      <c r="C2428" s="39"/>
      <c r="D2428" s="20"/>
      <c r="E2428" s="40"/>
      <c r="F2428" s="40"/>
      <c r="G2428" s="41"/>
      <c r="H2428" s="40"/>
      <c r="I2428" s="40"/>
      <c r="J2428" s="40"/>
      <c r="L2428" s="139"/>
      <c r="M2428" s="43"/>
      <c r="N2428" s="43"/>
      <c r="O2428" s="5"/>
      <c r="P2428" s="43"/>
      <c r="Q2428" s="5"/>
      <c r="R2428" s="5"/>
      <c r="S2428" s="43"/>
      <c r="T2428" s="43"/>
      <c r="U2428" s="20"/>
      <c r="V2428" s="20"/>
      <c r="X2428" s="43"/>
      <c r="Y2428" s="20"/>
      <c r="AC2428" s="20"/>
    </row>
    <row r="2429" customFormat="false" ht="15.75" hidden="false" customHeight="true" outlineLevel="0" collapsed="false">
      <c r="A2429" s="37"/>
      <c r="B2429" s="38"/>
      <c r="C2429" s="39"/>
      <c r="D2429" s="20"/>
      <c r="E2429" s="40"/>
      <c r="F2429" s="40"/>
      <c r="G2429" s="41"/>
      <c r="H2429" s="40"/>
      <c r="I2429" s="40"/>
      <c r="J2429" s="40"/>
      <c r="L2429" s="139"/>
      <c r="M2429" s="43"/>
      <c r="N2429" s="43"/>
      <c r="O2429" s="5"/>
      <c r="P2429" s="43"/>
      <c r="Q2429" s="5"/>
      <c r="R2429" s="5"/>
      <c r="S2429" s="43"/>
      <c r="T2429" s="43"/>
      <c r="U2429" s="20"/>
      <c r="V2429" s="20"/>
      <c r="X2429" s="43"/>
      <c r="Y2429" s="20"/>
      <c r="AC2429" s="20"/>
    </row>
    <row r="2430" customFormat="false" ht="15.75" hidden="false" customHeight="true" outlineLevel="0" collapsed="false">
      <c r="A2430" s="37"/>
      <c r="B2430" s="38"/>
      <c r="C2430" s="39"/>
      <c r="D2430" s="20"/>
      <c r="E2430" s="40"/>
      <c r="F2430" s="40"/>
      <c r="G2430" s="41"/>
      <c r="H2430" s="40"/>
      <c r="I2430" s="40"/>
      <c r="J2430" s="40"/>
      <c r="L2430" s="139"/>
      <c r="M2430" s="43"/>
      <c r="N2430" s="43"/>
      <c r="O2430" s="5"/>
      <c r="P2430" s="43"/>
      <c r="Q2430" s="5"/>
      <c r="R2430" s="5"/>
      <c r="S2430" s="43"/>
      <c r="T2430" s="43"/>
      <c r="U2430" s="20"/>
      <c r="V2430" s="20"/>
      <c r="X2430" s="43"/>
      <c r="Y2430" s="20"/>
      <c r="AC2430" s="20"/>
    </row>
    <row r="2431" customFormat="false" ht="15.75" hidden="false" customHeight="true" outlineLevel="0" collapsed="false">
      <c r="A2431" s="37"/>
      <c r="B2431" s="38"/>
      <c r="C2431" s="39"/>
      <c r="D2431" s="20"/>
      <c r="E2431" s="40"/>
      <c r="F2431" s="40"/>
      <c r="G2431" s="41"/>
      <c r="H2431" s="40"/>
      <c r="I2431" s="40"/>
      <c r="J2431" s="40"/>
      <c r="L2431" s="139"/>
      <c r="M2431" s="43"/>
      <c r="N2431" s="43"/>
      <c r="O2431" s="5"/>
      <c r="P2431" s="43"/>
      <c r="Q2431" s="5"/>
      <c r="R2431" s="5"/>
      <c r="S2431" s="43"/>
      <c r="T2431" s="43"/>
      <c r="U2431" s="20"/>
      <c r="V2431" s="20"/>
      <c r="X2431" s="43"/>
      <c r="Y2431" s="20"/>
      <c r="AC2431" s="20"/>
    </row>
    <row r="2432" customFormat="false" ht="15.75" hidden="false" customHeight="true" outlineLevel="0" collapsed="false">
      <c r="A2432" s="37"/>
      <c r="B2432" s="38"/>
      <c r="C2432" s="39"/>
      <c r="D2432" s="20"/>
      <c r="E2432" s="40"/>
      <c r="F2432" s="40"/>
      <c r="G2432" s="41"/>
      <c r="H2432" s="40"/>
      <c r="I2432" s="40"/>
      <c r="J2432" s="40"/>
      <c r="L2432" s="139"/>
      <c r="M2432" s="43"/>
      <c r="N2432" s="43"/>
      <c r="O2432" s="5"/>
      <c r="P2432" s="43"/>
      <c r="Q2432" s="5"/>
      <c r="R2432" s="5"/>
      <c r="S2432" s="43"/>
      <c r="T2432" s="43"/>
      <c r="U2432" s="20"/>
      <c r="V2432" s="20"/>
      <c r="X2432" s="43"/>
      <c r="Y2432" s="20"/>
      <c r="AC2432" s="20"/>
    </row>
    <row r="2433" customFormat="false" ht="15.75" hidden="false" customHeight="true" outlineLevel="0" collapsed="false">
      <c r="A2433" s="37"/>
      <c r="B2433" s="38"/>
      <c r="C2433" s="39"/>
      <c r="D2433" s="20"/>
      <c r="E2433" s="40"/>
      <c r="F2433" s="40"/>
      <c r="G2433" s="41"/>
      <c r="H2433" s="40"/>
      <c r="I2433" s="40"/>
      <c r="J2433" s="40"/>
      <c r="L2433" s="139"/>
      <c r="M2433" s="43"/>
      <c r="N2433" s="43"/>
      <c r="O2433" s="5"/>
      <c r="P2433" s="43"/>
      <c r="Q2433" s="5"/>
      <c r="R2433" s="5"/>
      <c r="S2433" s="43"/>
      <c r="T2433" s="43"/>
      <c r="U2433" s="20"/>
      <c r="V2433" s="20"/>
      <c r="X2433" s="43"/>
      <c r="Y2433" s="20"/>
      <c r="AC2433" s="20"/>
    </row>
    <row r="2434" customFormat="false" ht="15.75" hidden="false" customHeight="true" outlineLevel="0" collapsed="false">
      <c r="A2434" s="37"/>
      <c r="B2434" s="38"/>
      <c r="C2434" s="39"/>
      <c r="D2434" s="20"/>
      <c r="E2434" s="40"/>
      <c r="F2434" s="40"/>
      <c r="G2434" s="41"/>
      <c r="H2434" s="40"/>
      <c r="I2434" s="40"/>
      <c r="J2434" s="40"/>
      <c r="L2434" s="139"/>
      <c r="M2434" s="43"/>
      <c r="N2434" s="43"/>
      <c r="O2434" s="5"/>
      <c r="P2434" s="43"/>
      <c r="Q2434" s="5"/>
      <c r="R2434" s="5"/>
      <c r="S2434" s="43"/>
      <c r="T2434" s="43"/>
      <c r="U2434" s="20"/>
      <c r="V2434" s="20"/>
      <c r="X2434" s="43"/>
      <c r="Y2434" s="20"/>
      <c r="AC2434" s="20"/>
    </row>
    <row r="2435" customFormat="false" ht="15.75" hidden="false" customHeight="true" outlineLevel="0" collapsed="false">
      <c r="A2435" s="37"/>
      <c r="B2435" s="38"/>
      <c r="C2435" s="39"/>
      <c r="D2435" s="20"/>
      <c r="E2435" s="40"/>
      <c r="F2435" s="40"/>
      <c r="G2435" s="41"/>
      <c r="H2435" s="40"/>
      <c r="I2435" s="40"/>
      <c r="J2435" s="40"/>
      <c r="L2435" s="139"/>
      <c r="M2435" s="43"/>
      <c r="N2435" s="43"/>
      <c r="O2435" s="5"/>
      <c r="P2435" s="43"/>
      <c r="Q2435" s="5"/>
      <c r="R2435" s="5"/>
      <c r="S2435" s="43"/>
      <c r="T2435" s="43"/>
      <c r="U2435" s="20"/>
      <c r="V2435" s="20"/>
      <c r="X2435" s="43"/>
      <c r="Y2435" s="20"/>
      <c r="AC2435" s="20"/>
    </row>
    <row r="2436" customFormat="false" ht="15.75" hidden="false" customHeight="true" outlineLevel="0" collapsed="false">
      <c r="A2436" s="37"/>
      <c r="B2436" s="38"/>
      <c r="C2436" s="39"/>
      <c r="D2436" s="20"/>
      <c r="E2436" s="40"/>
      <c r="F2436" s="40"/>
      <c r="G2436" s="41"/>
      <c r="H2436" s="40"/>
      <c r="I2436" s="40"/>
      <c r="J2436" s="40"/>
      <c r="L2436" s="139"/>
      <c r="M2436" s="43"/>
      <c r="N2436" s="43"/>
      <c r="O2436" s="5"/>
      <c r="P2436" s="43"/>
      <c r="Q2436" s="5"/>
      <c r="R2436" s="5"/>
      <c r="S2436" s="43"/>
      <c r="T2436" s="43"/>
      <c r="U2436" s="20"/>
      <c r="V2436" s="20"/>
      <c r="X2436" s="43"/>
      <c r="Y2436" s="20"/>
      <c r="AC2436" s="20"/>
    </row>
    <row r="2437" customFormat="false" ht="15.75" hidden="false" customHeight="true" outlineLevel="0" collapsed="false">
      <c r="A2437" s="37"/>
      <c r="B2437" s="38"/>
      <c r="C2437" s="39"/>
      <c r="D2437" s="20"/>
      <c r="E2437" s="40"/>
      <c r="F2437" s="40"/>
      <c r="G2437" s="41"/>
      <c r="H2437" s="40"/>
      <c r="I2437" s="40"/>
      <c r="J2437" s="40"/>
      <c r="L2437" s="139"/>
      <c r="M2437" s="43"/>
      <c r="N2437" s="43"/>
      <c r="O2437" s="5"/>
      <c r="P2437" s="43"/>
      <c r="Q2437" s="5"/>
      <c r="R2437" s="5"/>
      <c r="S2437" s="43"/>
      <c r="T2437" s="43"/>
      <c r="U2437" s="20"/>
      <c r="V2437" s="20"/>
      <c r="X2437" s="43"/>
      <c r="Y2437" s="20"/>
      <c r="AC2437" s="20"/>
    </row>
    <row r="2438" customFormat="false" ht="15.75" hidden="false" customHeight="true" outlineLevel="0" collapsed="false">
      <c r="A2438" s="37"/>
      <c r="B2438" s="38"/>
      <c r="C2438" s="39"/>
      <c r="D2438" s="20"/>
      <c r="E2438" s="40"/>
      <c r="F2438" s="40"/>
      <c r="G2438" s="41"/>
      <c r="H2438" s="40"/>
      <c r="I2438" s="40"/>
      <c r="J2438" s="40"/>
      <c r="L2438" s="139"/>
      <c r="M2438" s="43"/>
      <c r="N2438" s="43"/>
      <c r="O2438" s="5"/>
      <c r="P2438" s="43"/>
      <c r="Q2438" s="5"/>
      <c r="R2438" s="5"/>
      <c r="S2438" s="43"/>
      <c r="T2438" s="43"/>
      <c r="U2438" s="20"/>
      <c r="V2438" s="20"/>
      <c r="X2438" s="43"/>
      <c r="Y2438" s="20"/>
      <c r="AC2438" s="20"/>
    </row>
    <row r="2439" customFormat="false" ht="15.75" hidden="false" customHeight="true" outlineLevel="0" collapsed="false">
      <c r="A2439" s="37"/>
      <c r="B2439" s="38"/>
      <c r="C2439" s="39"/>
      <c r="D2439" s="20"/>
      <c r="E2439" s="40"/>
      <c r="F2439" s="40"/>
      <c r="G2439" s="41"/>
      <c r="H2439" s="40"/>
      <c r="I2439" s="40"/>
      <c r="J2439" s="40"/>
      <c r="L2439" s="139"/>
      <c r="M2439" s="43"/>
      <c r="N2439" s="43"/>
      <c r="O2439" s="5"/>
      <c r="P2439" s="43"/>
      <c r="Q2439" s="5"/>
      <c r="R2439" s="5"/>
      <c r="S2439" s="43"/>
      <c r="T2439" s="43"/>
      <c r="U2439" s="20"/>
      <c r="V2439" s="20"/>
      <c r="X2439" s="43"/>
      <c r="Y2439" s="20"/>
      <c r="AC2439" s="20"/>
    </row>
    <row r="2440" customFormat="false" ht="15.75" hidden="false" customHeight="true" outlineLevel="0" collapsed="false">
      <c r="A2440" s="37"/>
      <c r="B2440" s="38"/>
      <c r="C2440" s="39"/>
      <c r="D2440" s="20"/>
      <c r="E2440" s="40"/>
      <c r="F2440" s="40"/>
      <c r="G2440" s="41"/>
      <c r="H2440" s="40"/>
      <c r="I2440" s="40"/>
      <c r="J2440" s="40"/>
      <c r="L2440" s="139"/>
      <c r="M2440" s="43"/>
      <c r="N2440" s="43"/>
      <c r="O2440" s="5"/>
      <c r="P2440" s="43"/>
      <c r="Q2440" s="5"/>
      <c r="R2440" s="5"/>
      <c r="S2440" s="43"/>
      <c r="T2440" s="43"/>
      <c r="U2440" s="20"/>
      <c r="V2440" s="20"/>
      <c r="X2440" s="43"/>
      <c r="Y2440" s="20"/>
      <c r="AC2440" s="20"/>
    </row>
    <row r="2441" customFormat="false" ht="15.75" hidden="false" customHeight="true" outlineLevel="0" collapsed="false">
      <c r="A2441" s="37"/>
      <c r="B2441" s="38"/>
      <c r="C2441" s="39"/>
      <c r="D2441" s="20"/>
      <c r="E2441" s="40"/>
      <c r="F2441" s="40"/>
      <c r="G2441" s="41"/>
      <c r="H2441" s="40"/>
      <c r="I2441" s="40"/>
      <c r="J2441" s="40"/>
      <c r="L2441" s="139"/>
      <c r="M2441" s="43"/>
      <c r="N2441" s="43"/>
      <c r="O2441" s="5"/>
      <c r="P2441" s="43"/>
      <c r="Q2441" s="5"/>
      <c r="R2441" s="5"/>
      <c r="S2441" s="43"/>
      <c r="T2441" s="43"/>
      <c r="U2441" s="20"/>
      <c r="V2441" s="20"/>
      <c r="X2441" s="43"/>
      <c r="Y2441" s="20"/>
      <c r="AC2441" s="20"/>
    </row>
    <row r="2442" customFormat="false" ht="15.75" hidden="false" customHeight="true" outlineLevel="0" collapsed="false">
      <c r="A2442" s="37"/>
      <c r="B2442" s="38"/>
      <c r="C2442" s="39"/>
      <c r="D2442" s="20"/>
      <c r="E2442" s="40"/>
      <c r="F2442" s="40"/>
      <c r="G2442" s="41"/>
      <c r="H2442" s="40"/>
      <c r="I2442" s="40"/>
      <c r="J2442" s="40"/>
      <c r="L2442" s="139"/>
      <c r="M2442" s="43"/>
      <c r="N2442" s="43"/>
      <c r="O2442" s="5"/>
      <c r="P2442" s="43"/>
      <c r="Q2442" s="5"/>
      <c r="R2442" s="5"/>
      <c r="S2442" s="43"/>
      <c r="T2442" s="43"/>
      <c r="U2442" s="20"/>
      <c r="V2442" s="20"/>
      <c r="X2442" s="43"/>
      <c r="Y2442" s="20"/>
      <c r="AC2442" s="20"/>
    </row>
  </sheetData>
  <autoFilter ref="A1:AA1647">
    <filterColumn colId="7">
      <filters>
        <filter val="PW"/>
      </filters>
    </filterColumn>
  </autoFilter>
  <mergeCells count="1">
    <mergeCell ref="C967:D967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9900"/>
    <pageSetUpPr fitToPage="true"/>
  </sheetPr>
  <dimension ref="A1:AU102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2" style="1" width="11.14"/>
    <col collapsed="false" customWidth="true" hidden="false" outlineLevel="0" max="3" min="3" style="1" width="18.86"/>
    <col collapsed="false" customWidth="true" hidden="false" outlineLevel="0" max="4" min="4" style="1" width="17.43"/>
    <col collapsed="false" customWidth="true" hidden="false" outlineLevel="0" max="5" min="5" style="1" width="22.43"/>
    <col collapsed="false" customWidth="true" hidden="false" outlineLevel="0" max="6" min="6" style="1" width="19.43"/>
    <col collapsed="false" customWidth="true" hidden="false" outlineLevel="0" max="25" min="25" style="1" width="7.16"/>
    <col collapsed="false" customWidth="true" hidden="false" outlineLevel="0" max="32" min="32" style="1" width="6"/>
  </cols>
  <sheetData>
    <row r="1" customFormat="false" ht="15" hidden="false" customHeight="false" outlineLevel="0" collapsed="false">
      <c r="A1" s="48" t="s">
        <v>158</v>
      </c>
      <c r="B1" s="49"/>
      <c r="C1" s="47"/>
      <c r="D1" s="47"/>
      <c r="E1" s="47"/>
      <c r="F1" s="47"/>
    </row>
    <row r="2" customFormat="false" ht="15" hidden="false" customHeight="false" outlineLevel="0" collapsed="false">
      <c r="A2" s="50" t="n">
        <v>45461</v>
      </c>
      <c r="B2" s="49"/>
      <c r="C2" s="47"/>
      <c r="D2" s="47"/>
      <c r="E2" s="47"/>
      <c r="F2" s="47"/>
    </row>
    <row r="3" customFormat="false" ht="15" hidden="false" customHeight="false" outlineLevel="0" collapsed="false">
      <c r="B3" s="49"/>
      <c r="C3" s="47"/>
      <c r="D3" s="47"/>
      <c r="E3" s="47"/>
      <c r="F3" s="47"/>
    </row>
    <row r="4" customFormat="false" ht="15" hidden="false" customHeight="false" outlineLevel="0" collapsed="false">
      <c r="A4" s="119"/>
      <c r="B4" s="120" t="s">
        <v>159</v>
      </c>
      <c r="C4" s="247"/>
      <c r="D4" s="247"/>
      <c r="E4" s="247"/>
      <c r="F4" s="247"/>
      <c r="G4" s="247"/>
      <c r="H4" s="247"/>
      <c r="I4" s="121"/>
      <c r="K4" s="89" t="s">
        <v>25</v>
      </c>
      <c r="L4" s="53"/>
      <c r="M4" s="53"/>
      <c r="N4" s="53"/>
      <c r="O4" s="54"/>
      <c r="V4" s="49"/>
      <c r="W4" s="47"/>
      <c r="X4" s="47"/>
      <c r="Y4" s="47"/>
      <c r="Z4" s="47"/>
    </row>
    <row r="5" customFormat="false" ht="15" hidden="false" customHeight="false" outlineLevel="0" collapsed="false">
      <c r="A5" s="122" t="s">
        <v>1189</v>
      </c>
      <c r="B5" s="123" t="s">
        <v>160</v>
      </c>
      <c r="C5" s="248" t="s">
        <v>161</v>
      </c>
      <c r="D5" s="248" t="s">
        <v>162</v>
      </c>
      <c r="E5" s="248" t="s">
        <v>163</v>
      </c>
      <c r="F5" s="248" t="s">
        <v>164</v>
      </c>
      <c r="G5" s="248" t="s">
        <v>165</v>
      </c>
      <c r="H5" s="248" t="s">
        <v>166</v>
      </c>
      <c r="I5" s="124" t="s">
        <v>167</v>
      </c>
      <c r="K5" s="92" t="s">
        <v>171</v>
      </c>
      <c r="L5" s="57" t="s">
        <v>35</v>
      </c>
      <c r="M5" s="57" t="s">
        <v>49</v>
      </c>
      <c r="N5" s="57" t="s">
        <v>191</v>
      </c>
      <c r="O5" s="110" t="s">
        <v>168</v>
      </c>
      <c r="P5" s="47"/>
      <c r="Q5" s="47"/>
      <c r="R5" s="47"/>
      <c r="S5" s="47"/>
      <c r="V5" s="49"/>
      <c r="W5" s="47"/>
      <c r="X5" s="47"/>
      <c r="Y5" s="47"/>
      <c r="Z5" s="47"/>
    </row>
    <row r="6" customFormat="false" ht="15" hidden="false" customHeight="false" outlineLevel="0" collapsed="false">
      <c r="A6" s="125" t="s">
        <v>31</v>
      </c>
      <c r="B6" s="249" t="n">
        <v>340</v>
      </c>
      <c r="C6" s="250" t="n">
        <v>16312.7</v>
      </c>
      <c r="D6" s="250" t="n">
        <v>271443.318</v>
      </c>
      <c r="E6" s="250" t="n">
        <v>50895.624</v>
      </c>
      <c r="F6" s="251"/>
      <c r="G6" s="252" t="n">
        <v>322338.9528</v>
      </c>
      <c r="H6" s="252" t="n">
        <v>271443.3288</v>
      </c>
      <c r="I6" s="253"/>
      <c r="K6" s="98" t="n">
        <v>6651</v>
      </c>
      <c r="L6" s="131" t="n">
        <v>16323</v>
      </c>
      <c r="M6" s="131" t="n">
        <v>4598</v>
      </c>
      <c r="N6" s="132" t="n">
        <v>0</v>
      </c>
      <c r="O6" s="118" t="n">
        <v>27572</v>
      </c>
      <c r="P6" s="47"/>
      <c r="Q6" s="47"/>
      <c r="R6" s="47"/>
      <c r="S6" s="47"/>
      <c r="V6" s="49"/>
      <c r="W6" s="47"/>
      <c r="X6" s="47"/>
      <c r="Y6" s="47"/>
      <c r="Z6" s="47"/>
    </row>
    <row r="7" customFormat="false" ht="15" hidden="false" customHeight="false" outlineLevel="0" collapsed="false">
      <c r="A7" s="254" t="s">
        <v>328</v>
      </c>
      <c r="B7" s="255" t="n">
        <v>2544</v>
      </c>
      <c r="C7" s="256" t="n">
        <v>121795.32</v>
      </c>
      <c r="D7" s="256" t="n">
        <v>2410274.76232</v>
      </c>
      <c r="E7" s="256" t="n">
        <v>217627.95106</v>
      </c>
      <c r="F7" s="257" t="n">
        <v>309312.05</v>
      </c>
      <c r="G7" s="257" t="n">
        <v>2936001.35218</v>
      </c>
      <c r="H7" s="257" t="n">
        <v>2718373.40112</v>
      </c>
      <c r="I7" s="258"/>
      <c r="P7" s="47"/>
      <c r="Q7" s="47"/>
      <c r="R7" s="47"/>
      <c r="S7" s="47"/>
      <c r="V7" s="49"/>
      <c r="W7" s="47"/>
      <c r="X7" s="47"/>
      <c r="Y7" s="47"/>
      <c r="Z7" s="47"/>
    </row>
    <row r="8" customFormat="false" ht="15" hidden="false" customHeight="false" outlineLevel="0" collapsed="false">
      <c r="A8" s="254" t="s">
        <v>312</v>
      </c>
      <c r="B8" s="255" t="n">
        <v>5694</v>
      </c>
      <c r="C8" s="256" t="n">
        <v>254546.070000001</v>
      </c>
      <c r="D8" s="256" t="n">
        <v>4224048.2424</v>
      </c>
      <c r="E8" s="256" t="n">
        <v>796596.32</v>
      </c>
      <c r="F8" s="259"/>
      <c r="G8" s="257" t="n">
        <v>5020643.6566</v>
      </c>
      <c r="H8" s="257" t="n">
        <v>4224047.33660001</v>
      </c>
      <c r="I8" s="260" t="n">
        <v>523192.424800001</v>
      </c>
      <c r="P8" s="47"/>
      <c r="Q8" s="47"/>
      <c r="R8" s="47"/>
      <c r="S8" s="47"/>
      <c r="V8" s="49"/>
      <c r="W8" s="47"/>
      <c r="X8" s="47"/>
      <c r="Y8" s="47"/>
      <c r="Z8" s="47"/>
    </row>
    <row r="9" customFormat="false" ht="15" hidden="false" customHeight="false" outlineLevel="0" collapsed="false">
      <c r="A9" s="254" t="s">
        <v>1084</v>
      </c>
      <c r="B9" s="255" t="n">
        <v>85</v>
      </c>
      <c r="C9" s="256" t="n">
        <v>4526.925</v>
      </c>
      <c r="D9" s="256" t="n">
        <v>104119.275</v>
      </c>
      <c r="E9" s="259"/>
      <c r="F9" s="257" t="n">
        <v>13580.775</v>
      </c>
      <c r="G9" s="257" t="n">
        <v>117700.05</v>
      </c>
      <c r="H9" s="257" t="n">
        <v>117700.05</v>
      </c>
      <c r="I9" s="258"/>
      <c r="L9" s="49"/>
      <c r="M9" s="59"/>
      <c r="N9" s="47"/>
      <c r="O9" s="47"/>
      <c r="P9" s="47"/>
      <c r="Q9" s="47"/>
      <c r="R9" s="47"/>
      <c r="S9" s="47"/>
      <c r="V9" s="49"/>
      <c r="W9" s="47"/>
      <c r="X9" s="47"/>
      <c r="Y9" s="47"/>
      <c r="Z9" s="47"/>
    </row>
    <row r="10" customFormat="false" ht="15" hidden="false" customHeight="false" outlineLevel="0" collapsed="false">
      <c r="A10" s="254" t="s">
        <v>171</v>
      </c>
      <c r="B10" s="255" t="n">
        <v>6651</v>
      </c>
      <c r="C10" s="256" t="n">
        <v>303993.155</v>
      </c>
      <c r="D10" s="256" t="n">
        <v>5338777.653665</v>
      </c>
      <c r="E10" s="256" t="n">
        <v>208838.339355</v>
      </c>
      <c r="F10" s="257" t="n">
        <v>1308502.161535</v>
      </c>
      <c r="G10" s="257" t="n">
        <v>6880682.458605</v>
      </c>
      <c r="H10" s="257" t="n">
        <v>6671844.11925</v>
      </c>
      <c r="I10" s="260" t="n">
        <v>354084.43904</v>
      </c>
      <c r="L10" s="49"/>
      <c r="M10" s="59"/>
      <c r="N10" s="47"/>
      <c r="O10" s="47"/>
      <c r="P10" s="47"/>
      <c r="Q10" s="47"/>
      <c r="R10" s="47"/>
      <c r="S10" s="47"/>
      <c r="V10" s="49"/>
      <c r="W10" s="47"/>
      <c r="X10" s="47"/>
      <c r="Y10" s="47"/>
      <c r="Z10" s="47"/>
    </row>
    <row r="11" customFormat="false" ht="15" hidden="false" customHeight="false" outlineLevel="0" collapsed="false">
      <c r="A11" s="254" t="s">
        <v>47</v>
      </c>
      <c r="B11" s="255" t="n">
        <v>2799</v>
      </c>
      <c r="C11" s="256" t="n">
        <v>141044.095</v>
      </c>
      <c r="D11" s="256" t="n">
        <v>2346613.5746</v>
      </c>
      <c r="E11" s="256" t="n">
        <v>440346.776175</v>
      </c>
      <c r="F11" s="259"/>
      <c r="G11" s="257" t="n">
        <v>2786960.362275</v>
      </c>
      <c r="H11" s="257" t="n">
        <v>2346613.5861</v>
      </c>
      <c r="I11" s="258"/>
      <c r="L11" s="49"/>
      <c r="M11" s="59"/>
      <c r="N11" s="47"/>
      <c r="O11" s="47"/>
      <c r="P11" s="47"/>
      <c r="Q11" s="47"/>
      <c r="R11" s="47"/>
      <c r="S11" s="47"/>
      <c r="V11" s="49"/>
      <c r="W11" s="47"/>
      <c r="X11" s="47"/>
      <c r="Y11" s="47"/>
      <c r="Z11" s="47"/>
    </row>
    <row r="12" customFormat="false" ht="15" hidden="false" customHeight="false" outlineLevel="0" collapsed="false">
      <c r="A12" s="254" t="s">
        <v>1164</v>
      </c>
      <c r="B12" s="255" t="n">
        <v>160</v>
      </c>
      <c r="C12" s="256" t="n">
        <v>8460.8</v>
      </c>
      <c r="D12" s="256" t="n">
        <v>194598.4</v>
      </c>
      <c r="E12" s="259"/>
      <c r="F12" s="257" t="n">
        <v>48252.265</v>
      </c>
      <c r="G12" s="257" t="n">
        <v>242850.665</v>
      </c>
      <c r="H12" s="257" t="n">
        <v>242850.665</v>
      </c>
      <c r="I12" s="258"/>
      <c r="L12" s="49"/>
      <c r="M12" s="59"/>
      <c r="N12" s="47"/>
      <c r="O12" s="47"/>
      <c r="P12" s="47"/>
      <c r="Q12" s="47"/>
      <c r="R12" s="47"/>
      <c r="S12" s="47"/>
      <c r="V12" s="49"/>
      <c r="W12" s="47"/>
      <c r="X12" s="47"/>
      <c r="Y12" s="47"/>
      <c r="Z12" s="47"/>
    </row>
    <row r="13" customFormat="false" ht="15" hidden="false" customHeight="false" outlineLevel="0" collapsed="false">
      <c r="A13" s="254" t="s">
        <v>282</v>
      </c>
      <c r="B13" s="255" t="n">
        <v>4107</v>
      </c>
      <c r="C13" s="256" t="n">
        <v>209968.834999999</v>
      </c>
      <c r="D13" s="256" t="n">
        <v>3487743.81739999</v>
      </c>
      <c r="E13" s="256" t="n">
        <v>668380.624199999</v>
      </c>
      <c r="F13" s="257" t="n">
        <v>2158.725</v>
      </c>
      <c r="G13" s="257" t="n">
        <v>4158283.22959999</v>
      </c>
      <c r="H13" s="257" t="n">
        <v>3489902.60539999</v>
      </c>
      <c r="I13" s="260" t="n">
        <v>417693.677999998</v>
      </c>
      <c r="L13" s="49"/>
      <c r="M13" s="59"/>
      <c r="N13" s="47"/>
      <c r="O13" s="47"/>
      <c r="P13" s="47"/>
      <c r="Q13" s="47"/>
      <c r="R13" s="47"/>
      <c r="S13" s="47"/>
      <c r="V13" s="49"/>
      <c r="W13" s="47"/>
      <c r="X13" s="47"/>
      <c r="Y13" s="47"/>
      <c r="Z13" s="47"/>
    </row>
    <row r="14" customFormat="false" ht="15" hidden="false" customHeight="false" outlineLevel="0" collapsed="false">
      <c r="A14" s="254" t="s">
        <v>358</v>
      </c>
      <c r="B14" s="255" t="n">
        <v>98</v>
      </c>
      <c r="C14" s="256" t="n">
        <v>4763.69</v>
      </c>
      <c r="D14" s="256" t="n">
        <v>82715.3186</v>
      </c>
      <c r="E14" s="256" t="n">
        <v>15360.24755</v>
      </c>
      <c r="F14" s="257" t="n">
        <v>1185.72</v>
      </c>
      <c r="G14" s="257" t="n">
        <v>99261.32435</v>
      </c>
      <c r="H14" s="257" t="n">
        <v>83901.0768</v>
      </c>
      <c r="I14" s="258"/>
      <c r="L14" s="49"/>
      <c r="M14" s="59"/>
      <c r="N14" s="47"/>
      <c r="O14" s="47"/>
      <c r="P14" s="47"/>
      <c r="Q14" s="47"/>
      <c r="R14" s="47"/>
      <c r="S14" s="47"/>
      <c r="V14" s="49"/>
      <c r="W14" s="47"/>
      <c r="X14" s="47"/>
      <c r="Y14" s="47"/>
      <c r="Z14" s="47"/>
    </row>
    <row r="15" customFormat="false" ht="15" hidden="false" customHeight="false" outlineLevel="0" collapsed="false">
      <c r="A15" s="254" t="s">
        <v>314</v>
      </c>
      <c r="B15" s="255" t="n">
        <v>3339</v>
      </c>
      <c r="C15" s="256" t="n">
        <v>148602.795</v>
      </c>
      <c r="D15" s="256" t="n">
        <v>2485358.88536</v>
      </c>
      <c r="E15" s="256" t="n">
        <v>431736.534755</v>
      </c>
      <c r="F15" s="257" t="n">
        <v>34747.65</v>
      </c>
      <c r="G15" s="257" t="n">
        <v>2951843.014715</v>
      </c>
      <c r="H15" s="257" t="n">
        <v>2520106.47996</v>
      </c>
      <c r="I15" s="260" t="n">
        <v>301498.93037</v>
      </c>
      <c r="L15" s="49"/>
      <c r="M15" s="59"/>
      <c r="N15" s="47"/>
      <c r="O15" s="47"/>
      <c r="P15" s="47"/>
      <c r="Q15" s="47"/>
      <c r="R15" s="47"/>
      <c r="S15" s="47"/>
      <c r="V15" s="49"/>
      <c r="W15" s="47"/>
      <c r="X15" s="47"/>
      <c r="Y15" s="47"/>
      <c r="Z15" s="47"/>
    </row>
    <row r="16" customFormat="false" ht="15" hidden="false" customHeight="false" outlineLevel="0" collapsed="false">
      <c r="A16" s="254" t="s">
        <v>685</v>
      </c>
      <c r="B16" s="255" t="n">
        <v>116</v>
      </c>
      <c r="C16" s="256" t="n">
        <v>5632.98</v>
      </c>
      <c r="D16" s="256" t="n">
        <v>93732.7872</v>
      </c>
      <c r="E16" s="256" t="n">
        <v>17574.8976</v>
      </c>
      <c r="F16" s="259"/>
      <c r="G16" s="257" t="n">
        <v>111307.68</v>
      </c>
      <c r="H16" s="257" t="n">
        <v>93732.7824</v>
      </c>
      <c r="I16" s="258"/>
      <c r="L16" s="49"/>
      <c r="M16" s="59"/>
      <c r="N16" s="47"/>
      <c r="O16" s="47"/>
      <c r="P16" s="47"/>
      <c r="Q16" s="47"/>
      <c r="R16" s="47"/>
      <c r="S16" s="47"/>
      <c r="V16" s="49"/>
      <c r="W16" s="47"/>
      <c r="X16" s="47"/>
      <c r="Y16" s="47"/>
      <c r="Z16" s="47"/>
    </row>
    <row r="17" customFormat="false" ht="15" hidden="false" customHeight="false" outlineLevel="0" collapsed="false">
      <c r="A17" s="254" t="s">
        <v>1008</v>
      </c>
      <c r="B17" s="261" t="n">
        <v>1639</v>
      </c>
      <c r="C17" s="262" t="n">
        <v>84529.295</v>
      </c>
      <c r="D17" s="262" t="n">
        <v>1893946.8704</v>
      </c>
      <c r="E17" s="263"/>
      <c r="F17" s="264" t="n">
        <v>494968.9472</v>
      </c>
      <c r="G17" s="264" t="n">
        <v>2388915.8176</v>
      </c>
      <c r="H17" s="264" t="n">
        <v>2388915.8176</v>
      </c>
      <c r="I17" s="265"/>
      <c r="L17" s="49"/>
      <c r="M17" s="59"/>
      <c r="N17" s="47"/>
      <c r="O17" s="47"/>
      <c r="P17" s="47"/>
      <c r="Q17" s="47"/>
      <c r="R17" s="47"/>
      <c r="S17" s="47"/>
    </row>
    <row r="18" customFormat="false" ht="15" hidden="false" customHeight="false" outlineLevel="0" collapsed="false">
      <c r="A18" s="128" t="s">
        <v>168</v>
      </c>
      <c r="B18" s="129" t="n">
        <v>27572</v>
      </c>
      <c r="C18" s="266" t="n">
        <v>1304176.66</v>
      </c>
      <c r="D18" s="266" t="n">
        <v>22933372.904945</v>
      </c>
      <c r="E18" s="266" t="n">
        <v>2847357.314695</v>
      </c>
      <c r="F18" s="267" t="n">
        <v>2212708.293735</v>
      </c>
      <c r="G18" s="267" t="n">
        <v>28016788.563725</v>
      </c>
      <c r="H18" s="267" t="n">
        <v>25169431.24903</v>
      </c>
      <c r="I18" s="268" t="n">
        <v>1596469.47220999</v>
      </c>
    </row>
    <row r="19" customFormat="false" ht="15" hidden="false" customHeight="false" outlineLevel="0" collapsed="false">
      <c r="A19" s="20" t="s">
        <v>25</v>
      </c>
      <c r="B19" s="20" t="s">
        <v>160</v>
      </c>
      <c r="C19" s="20" t="s">
        <v>161</v>
      </c>
      <c r="D19" s="20" t="s">
        <v>162</v>
      </c>
      <c r="E19" s="20" t="s">
        <v>163</v>
      </c>
      <c r="F19" s="20" t="s">
        <v>164</v>
      </c>
      <c r="G19" s="20" t="s">
        <v>165</v>
      </c>
      <c r="H19" s="20" t="s">
        <v>166</v>
      </c>
      <c r="I19" s="20" t="s">
        <v>167</v>
      </c>
    </row>
    <row r="20" customFormat="false" ht="15" hidden="false" customHeight="false" outlineLevel="0" collapsed="false">
      <c r="A20" s="20" t="s">
        <v>171</v>
      </c>
      <c r="B20" s="20" t="n">
        <v>6651</v>
      </c>
      <c r="C20" s="269" t="n">
        <v>303993.155</v>
      </c>
      <c r="D20" s="18" t="n">
        <v>5338777.653665</v>
      </c>
      <c r="E20" s="18" t="n">
        <v>208838.339355</v>
      </c>
      <c r="F20" s="18" t="n">
        <v>1308502.161535</v>
      </c>
      <c r="G20" s="18" t="n">
        <v>6880682.458555</v>
      </c>
      <c r="H20" s="18" t="n">
        <v>6671844.1192</v>
      </c>
      <c r="I20" s="18" t="n">
        <v>354084.43904</v>
      </c>
    </row>
    <row r="21" customFormat="false" ht="15" hidden="false" customHeight="false" outlineLevel="0" collapsed="false">
      <c r="A21" s="20" t="s">
        <v>35</v>
      </c>
      <c r="B21" s="20" t="n">
        <v>16323</v>
      </c>
      <c r="C21" s="20" t="n">
        <v>766149.314999995</v>
      </c>
      <c r="D21" s="18" t="n">
        <v>13159436.40628</v>
      </c>
      <c r="E21" s="18" t="n">
        <v>2198172.199165</v>
      </c>
      <c r="F21" s="18" t="n">
        <v>360984.92</v>
      </c>
      <c r="G21" s="18" t="n">
        <v>15717379.260245</v>
      </c>
      <c r="H21" s="18" t="n">
        <v>13519207.06108</v>
      </c>
      <c r="I21" s="18" t="n">
        <v>1242385.03316999</v>
      </c>
    </row>
    <row r="22" customFormat="false" ht="15" hidden="false" customHeight="false" outlineLevel="0" collapsed="false">
      <c r="A22" s="20" t="s">
        <v>49</v>
      </c>
      <c r="B22" s="20" t="n">
        <v>4598</v>
      </c>
      <c r="C22" s="269" t="n">
        <v>234034.19</v>
      </c>
      <c r="D22" s="18" t="n">
        <v>4435158.845</v>
      </c>
      <c r="E22" s="18" t="n">
        <v>440346.776175</v>
      </c>
      <c r="F22" s="18" t="n">
        <v>543221.2122</v>
      </c>
      <c r="G22" s="18" t="n">
        <v>5418726.844875</v>
      </c>
      <c r="H22" s="18" t="n">
        <v>4978380.0687</v>
      </c>
      <c r="I22" s="18" t="n">
        <v>0</v>
      </c>
    </row>
    <row r="23" customFormat="false" ht="15" hidden="false" customHeight="false" outlineLevel="0" collapsed="false">
      <c r="A23" s="20" t="s">
        <v>188</v>
      </c>
      <c r="B23" s="49" t="n">
        <v>27572</v>
      </c>
      <c r="C23" s="47" t="n">
        <v>1304176.66</v>
      </c>
      <c r="D23" s="47" t="n">
        <v>22933372.904945</v>
      </c>
      <c r="E23" s="47" t="n">
        <v>2847357.314695</v>
      </c>
      <c r="F23" s="47" t="n">
        <v>2212708.293735</v>
      </c>
      <c r="G23" s="18" t="n">
        <v>28016788.563675</v>
      </c>
      <c r="H23" s="18" t="n">
        <v>25169431.24898</v>
      </c>
      <c r="I23" s="18" t="n">
        <v>1596469.47220999</v>
      </c>
    </row>
    <row r="24" customFormat="false" ht="15" hidden="false" customHeight="false" outlineLevel="0" collapsed="false">
      <c r="B24" s="49"/>
      <c r="C24" s="47"/>
      <c r="D24" s="47"/>
      <c r="E24" s="47"/>
      <c r="F24" s="47"/>
    </row>
    <row r="25" customFormat="false" ht="15" hidden="false" customHeight="false" outlineLevel="0" collapsed="false">
      <c r="A25" s="270"/>
      <c r="B25" s="271"/>
      <c r="C25" s="120" t="s">
        <v>159</v>
      </c>
      <c r="D25" s="247"/>
      <c r="E25" s="247"/>
      <c r="F25" s="247"/>
      <c r="G25" s="247"/>
      <c r="H25" s="247"/>
      <c r="I25" s="247"/>
      <c r="J25" s="121"/>
    </row>
    <row r="26" customFormat="false" ht="15" hidden="false" customHeight="false" outlineLevel="0" collapsed="false">
      <c r="A26" s="122" t="s">
        <v>7</v>
      </c>
      <c r="B26" s="272" t="s">
        <v>25</v>
      </c>
      <c r="C26" s="123" t="s">
        <v>160</v>
      </c>
      <c r="D26" s="248" t="s">
        <v>161</v>
      </c>
      <c r="E26" s="248" t="s">
        <v>162</v>
      </c>
      <c r="F26" s="248" t="s">
        <v>163</v>
      </c>
      <c r="G26" s="248" t="s">
        <v>164</v>
      </c>
      <c r="H26" s="248" t="s">
        <v>165</v>
      </c>
      <c r="I26" s="248" t="s">
        <v>166</v>
      </c>
      <c r="J26" s="124" t="s">
        <v>167</v>
      </c>
    </row>
    <row r="27" customFormat="false" ht="15" hidden="false" customHeight="false" outlineLevel="0" collapsed="false">
      <c r="A27" s="125" t="s">
        <v>122</v>
      </c>
      <c r="B27" s="273" t="s">
        <v>171</v>
      </c>
      <c r="C27" s="249" t="n">
        <v>974</v>
      </c>
      <c r="D27" s="250" t="n">
        <v>47556.47</v>
      </c>
      <c r="E27" s="250" t="n">
        <v>1077973.175</v>
      </c>
      <c r="F27" s="250" t="n">
        <v>15825.6</v>
      </c>
      <c r="G27" s="252" t="n">
        <v>244045.665</v>
      </c>
      <c r="H27" s="252" t="n">
        <v>1337844.44</v>
      </c>
      <c r="I27" s="252" t="n">
        <v>1322018.84</v>
      </c>
      <c r="J27" s="274" t="n">
        <v>31153.155</v>
      </c>
    </row>
    <row r="28" customFormat="false" ht="15" hidden="false" customHeight="false" outlineLevel="0" collapsed="false">
      <c r="A28" s="254"/>
      <c r="B28" s="275" t="s">
        <v>35</v>
      </c>
      <c r="C28" s="255" t="n">
        <v>3120</v>
      </c>
      <c r="D28" s="256" t="n">
        <v>149870.6</v>
      </c>
      <c r="E28" s="256" t="n">
        <v>3092810.455</v>
      </c>
      <c r="F28" s="256" t="n">
        <v>352548.38</v>
      </c>
      <c r="G28" s="257" t="n">
        <v>279547.04</v>
      </c>
      <c r="H28" s="257" t="n">
        <v>3724905.885</v>
      </c>
      <c r="I28" s="257" t="n">
        <v>3372357.505</v>
      </c>
      <c r="J28" s="260" t="n">
        <v>126508.07</v>
      </c>
    </row>
    <row r="29" customFormat="false" ht="15" hidden="false" customHeight="false" outlineLevel="0" collapsed="false">
      <c r="A29" s="276"/>
      <c r="B29" s="277" t="s">
        <v>49</v>
      </c>
      <c r="C29" s="261" t="n">
        <v>1618</v>
      </c>
      <c r="D29" s="262" t="n">
        <v>85074.29</v>
      </c>
      <c r="E29" s="262" t="n">
        <v>1953447.145</v>
      </c>
      <c r="F29" s="262" t="n">
        <v>3261.54</v>
      </c>
      <c r="G29" s="264" t="n">
        <v>490071.645</v>
      </c>
      <c r="H29" s="264" t="n">
        <v>2446780.33</v>
      </c>
      <c r="I29" s="264" t="n">
        <v>2443518.79</v>
      </c>
      <c r="J29" s="265"/>
    </row>
    <row r="30" customFormat="false" ht="15" hidden="false" customHeight="false" outlineLevel="0" collapsed="false">
      <c r="A30" s="278" t="s">
        <v>1190</v>
      </c>
      <c r="B30" s="279"/>
      <c r="C30" s="280" t="n">
        <v>5712</v>
      </c>
      <c r="D30" s="281" t="n">
        <v>282501.36</v>
      </c>
      <c r="E30" s="281" t="n">
        <v>6124230.775</v>
      </c>
      <c r="F30" s="281" t="n">
        <v>371635.52</v>
      </c>
      <c r="G30" s="282" t="n">
        <v>1013664.35</v>
      </c>
      <c r="H30" s="282" t="n">
        <v>7509530.655</v>
      </c>
      <c r="I30" s="282" t="n">
        <v>7137895.135</v>
      </c>
      <c r="J30" s="283" t="n">
        <v>157661.225</v>
      </c>
    </row>
    <row r="31" customFormat="false" ht="15" hidden="false" customHeight="false" outlineLevel="0" collapsed="false">
      <c r="A31" s="125" t="s">
        <v>33</v>
      </c>
      <c r="B31" s="273" t="s">
        <v>171</v>
      </c>
      <c r="C31" s="249" t="n">
        <v>5677</v>
      </c>
      <c r="D31" s="250" t="n">
        <v>256436.685</v>
      </c>
      <c r="E31" s="250" t="n">
        <v>4260804.478665</v>
      </c>
      <c r="F31" s="250" t="n">
        <v>193012.739355</v>
      </c>
      <c r="G31" s="252" t="n">
        <v>1064456.496535</v>
      </c>
      <c r="H31" s="252" t="n">
        <v>5542838.018605</v>
      </c>
      <c r="I31" s="252" t="n">
        <v>5349825.27925</v>
      </c>
      <c r="J31" s="274" t="n">
        <v>322931.28404</v>
      </c>
    </row>
    <row r="32" customFormat="false" ht="15" hidden="false" customHeight="false" outlineLevel="0" collapsed="false">
      <c r="A32" s="254"/>
      <c r="B32" s="275" t="s">
        <v>35</v>
      </c>
      <c r="C32" s="255" t="n">
        <v>13203</v>
      </c>
      <c r="D32" s="256" t="n">
        <v>616278.714999995</v>
      </c>
      <c r="E32" s="256" t="n">
        <v>10066625.95128</v>
      </c>
      <c r="F32" s="256" t="n">
        <v>1845623.819165</v>
      </c>
      <c r="G32" s="257" t="n">
        <v>81437.88</v>
      </c>
      <c r="H32" s="257" t="n">
        <v>11992473.375245</v>
      </c>
      <c r="I32" s="257" t="n">
        <v>10146849.55608</v>
      </c>
      <c r="J32" s="260" t="n">
        <v>1115876.96317</v>
      </c>
    </row>
    <row r="33" customFormat="false" ht="15" hidden="false" customHeight="false" outlineLevel="0" collapsed="false">
      <c r="A33" s="276"/>
      <c r="B33" s="277" t="s">
        <v>49</v>
      </c>
      <c r="C33" s="261" t="n">
        <v>2980</v>
      </c>
      <c r="D33" s="262" t="n">
        <v>148959.9</v>
      </c>
      <c r="E33" s="262" t="n">
        <v>2481711.7</v>
      </c>
      <c r="F33" s="262" t="n">
        <v>437085.236175</v>
      </c>
      <c r="G33" s="264" t="n">
        <v>53149.5672</v>
      </c>
      <c r="H33" s="264" t="n">
        <v>2971946.514875</v>
      </c>
      <c r="I33" s="264" t="n">
        <v>2534861.2787</v>
      </c>
      <c r="J33" s="265"/>
    </row>
    <row r="34" customFormat="false" ht="15" hidden="false" customHeight="false" outlineLevel="0" collapsed="false">
      <c r="A34" s="278" t="s">
        <v>1191</v>
      </c>
      <c r="B34" s="279"/>
      <c r="C34" s="280" t="n">
        <v>21860</v>
      </c>
      <c r="D34" s="281" t="n">
        <v>1021675.29999999</v>
      </c>
      <c r="E34" s="281" t="n">
        <v>16809142.129945</v>
      </c>
      <c r="F34" s="281" t="n">
        <v>2475721.794695</v>
      </c>
      <c r="G34" s="282" t="n">
        <v>1199043.943735</v>
      </c>
      <c r="H34" s="282" t="n">
        <v>20507257.908725</v>
      </c>
      <c r="I34" s="282" t="n">
        <v>18031536.11403</v>
      </c>
      <c r="J34" s="283" t="n">
        <v>1438808.24721</v>
      </c>
    </row>
    <row r="35" customFormat="false" ht="15" hidden="false" customHeight="false" outlineLevel="0" collapsed="false">
      <c r="A35" s="284" t="s">
        <v>168</v>
      </c>
      <c r="B35" s="285"/>
      <c r="C35" s="129" t="n">
        <v>27572</v>
      </c>
      <c r="D35" s="266" t="n">
        <v>1304176.66</v>
      </c>
      <c r="E35" s="266" t="n">
        <v>22933372.904945</v>
      </c>
      <c r="F35" s="266" t="n">
        <v>2847357.314695</v>
      </c>
      <c r="G35" s="267" t="n">
        <v>2212708.293735</v>
      </c>
      <c r="H35" s="267" t="n">
        <v>28016788.563725</v>
      </c>
      <c r="I35" s="267" t="n">
        <v>25169431.24903</v>
      </c>
      <c r="J35" s="268" t="n">
        <v>1596469.47220999</v>
      </c>
    </row>
    <row r="36" customFormat="false" ht="15" hidden="false" customHeight="false" outlineLevel="0" collapsed="false">
      <c r="A36" s="119"/>
      <c r="B36" s="120" t="s">
        <v>159</v>
      </c>
      <c r="C36" s="247"/>
      <c r="D36" s="247"/>
      <c r="E36" s="247"/>
      <c r="F36" s="247"/>
      <c r="G36" s="247"/>
      <c r="H36" s="247"/>
      <c r="I36" s="121"/>
    </row>
    <row r="37" customFormat="false" ht="15" hidden="false" customHeight="false" outlineLevel="0" collapsed="false">
      <c r="A37" s="122" t="s">
        <v>0</v>
      </c>
      <c r="B37" s="123" t="s">
        <v>160</v>
      </c>
      <c r="C37" s="248" t="s">
        <v>161</v>
      </c>
      <c r="D37" s="248" t="s">
        <v>162</v>
      </c>
      <c r="E37" s="248" t="s">
        <v>163</v>
      </c>
      <c r="F37" s="248" t="s">
        <v>164</v>
      </c>
      <c r="G37" s="248" t="s">
        <v>165</v>
      </c>
      <c r="H37" s="248" t="s">
        <v>166</v>
      </c>
      <c r="I37" s="124" t="s">
        <v>167</v>
      </c>
    </row>
    <row r="38" customFormat="false" ht="15" hidden="false" customHeight="false" outlineLevel="0" collapsed="false">
      <c r="A38" s="125" t="s">
        <v>150</v>
      </c>
      <c r="B38" s="249" t="n">
        <v>2868</v>
      </c>
      <c r="C38" s="250" t="n">
        <v>132612.54</v>
      </c>
      <c r="D38" s="250" t="n">
        <v>2294270.71764</v>
      </c>
      <c r="E38" s="250" t="n">
        <v>360694.84737</v>
      </c>
      <c r="F38" s="252" t="n">
        <v>101693.91</v>
      </c>
      <c r="G38" s="252" t="n">
        <v>2756659.47501</v>
      </c>
      <c r="H38" s="252" t="n">
        <v>2395964.62764</v>
      </c>
      <c r="I38" s="274" t="n">
        <v>237025.91958</v>
      </c>
    </row>
    <row r="39" customFormat="false" ht="15" hidden="false" customHeight="false" outlineLevel="0" collapsed="false">
      <c r="A39" s="254" t="s">
        <v>468</v>
      </c>
      <c r="B39" s="255" t="n">
        <v>2637</v>
      </c>
      <c r="C39" s="256" t="n">
        <v>120350.485</v>
      </c>
      <c r="D39" s="256" t="n">
        <v>2082858.278575</v>
      </c>
      <c r="E39" s="256" t="n">
        <v>261266.474665</v>
      </c>
      <c r="F39" s="257" t="n">
        <v>212987.33601</v>
      </c>
      <c r="G39" s="257" t="n">
        <v>2557111.15485</v>
      </c>
      <c r="H39" s="257" t="n">
        <v>2295844.680185</v>
      </c>
      <c r="I39" s="260" t="n">
        <v>144821.99791</v>
      </c>
    </row>
    <row r="40" customFormat="false" ht="15" hidden="false" customHeight="false" outlineLevel="0" collapsed="false">
      <c r="A40" s="254" t="s">
        <v>315</v>
      </c>
      <c r="B40" s="255" t="n">
        <v>3044</v>
      </c>
      <c r="C40" s="256" t="n">
        <v>139038.82</v>
      </c>
      <c r="D40" s="256" t="n">
        <v>2355121.7126</v>
      </c>
      <c r="E40" s="256" t="n">
        <v>408850.6108</v>
      </c>
      <c r="F40" s="257" t="n">
        <v>48198.385</v>
      </c>
      <c r="G40" s="257" t="n">
        <v>2812170.7084</v>
      </c>
      <c r="H40" s="257" t="n">
        <v>2403320.0976</v>
      </c>
      <c r="I40" s="260" t="n">
        <v>266793.4808</v>
      </c>
    </row>
    <row r="41" customFormat="false" ht="15" hidden="false" customHeight="false" outlineLevel="0" collapsed="false">
      <c r="A41" s="254" t="s">
        <v>29</v>
      </c>
      <c r="B41" s="255" t="n">
        <v>4002</v>
      </c>
      <c r="C41" s="256" t="n">
        <v>193799.81</v>
      </c>
      <c r="D41" s="256" t="n">
        <v>3453367.98076</v>
      </c>
      <c r="E41" s="256" t="n">
        <v>495296.15858</v>
      </c>
      <c r="F41" s="257" t="n">
        <v>188359.33</v>
      </c>
      <c r="G41" s="257" t="n">
        <v>4135810.11934</v>
      </c>
      <c r="H41" s="257" t="n">
        <v>3640513.96076</v>
      </c>
      <c r="I41" s="260" t="n">
        <v>150559.8152</v>
      </c>
    </row>
    <row r="42" customFormat="false" ht="15" hidden="false" customHeight="false" outlineLevel="0" collapsed="false">
      <c r="A42" s="254" t="s">
        <v>45</v>
      </c>
      <c r="B42" s="255" t="n">
        <v>3727</v>
      </c>
      <c r="C42" s="256" t="n">
        <v>189258.935</v>
      </c>
      <c r="D42" s="256" t="n">
        <v>3522292.32576</v>
      </c>
      <c r="E42" s="256" t="n">
        <v>383007.717255</v>
      </c>
      <c r="F42" s="257" t="n">
        <v>390036.8922</v>
      </c>
      <c r="G42" s="257" t="n">
        <v>4295336.946715</v>
      </c>
      <c r="H42" s="257" t="n">
        <v>3912329.22946</v>
      </c>
      <c r="I42" s="258"/>
    </row>
    <row r="43" customFormat="false" ht="15" hidden="false" customHeight="false" outlineLevel="0" collapsed="false">
      <c r="A43" s="254" t="s">
        <v>731</v>
      </c>
      <c r="B43" s="255" t="n">
        <v>5574</v>
      </c>
      <c r="C43" s="256" t="n">
        <v>254159.47</v>
      </c>
      <c r="D43" s="256" t="n">
        <v>4498817.96576</v>
      </c>
      <c r="E43" s="256" t="n">
        <v>208838.339355</v>
      </c>
      <c r="F43" s="257" t="n">
        <v>1021118.698945</v>
      </c>
      <c r="G43" s="257" t="n">
        <v>5753339.30806</v>
      </c>
      <c r="H43" s="257" t="n">
        <v>5544500.968705</v>
      </c>
      <c r="I43" s="260" t="n">
        <v>345011.53904</v>
      </c>
    </row>
    <row r="44" customFormat="false" ht="15" hidden="false" customHeight="false" outlineLevel="0" collapsed="false">
      <c r="A44" s="254" t="s">
        <v>329</v>
      </c>
      <c r="B44" s="255" t="n">
        <v>3642</v>
      </c>
      <c r="C44" s="256" t="n">
        <v>170982.01</v>
      </c>
      <c r="D44" s="256" t="n">
        <v>2912788.86005</v>
      </c>
      <c r="E44" s="256" t="n">
        <v>396629.38252</v>
      </c>
      <c r="F44" s="257" t="n">
        <v>233388.52158</v>
      </c>
      <c r="G44" s="257" t="n">
        <v>3542806.7834</v>
      </c>
      <c r="H44" s="257" t="n">
        <v>3146177.40088</v>
      </c>
      <c r="I44" s="260" t="n">
        <v>258259.29568</v>
      </c>
    </row>
    <row r="45" customFormat="false" ht="15" hidden="false" customHeight="false" outlineLevel="0" collapsed="false">
      <c r="A45" s="254" t="s">
        <v>593</v>
      </c>
      <c r="B45" s="261" t="n">
        <v>2078</v>
      </c>
      <c r="C45" s="262" t="n">
        <v>103974.59</v>
      </c>
      <c r="D45" s="262" t="n">
        <v>1813855.0638</v>
      </c>
      <c r="E45" s="262" t="n">
        <v>332773.784149999</v>
      </c>
      <c r="F45" s="264" t="n">
        <v>16925.22</v>
      </c>
      <c r="G45" s="264" t="n">
        <v>2163554.06795</v>
      </c>
      <c r="H45" s="264" t="n">
        <v>1830780.2838</v>
      </c>
      <c r="I45" s="286" t="n">
        <v>193997.424</v>
      </c>
    </row>
    <row r="46" customFormat="false" ht="15" hidden="false" customHeight="false" outlineLevel="0" collapsed="false">
      <c r="A46" s="128" t="s">
        <v>168</v>
      </c>
      <c r="B46" s="129" t="n">
        <v>27572</v>
      </c>
      <c r="C46" s="266" t="n">
        <v>1304176.66</v>
      </c>
      <c r="D46" s="266" t="n">
        <v>22933372.904945</v>
      </c>
      <c r="E46" s="266" t="n">
        <v>2847357.314695</v>
      </c>
      <c r="F46" s="267" t="n">
        <v>2212708.293735</v>
      </c>
      <c r="G46" s="267" t="n">
        <v>28016788.563725</v>
      </c>
      <c r="H46" s="267" t="n">
        <v>25169431.24903</v>
      </c>
      <c r="I46" s="268" t="n">
        <v>1596469.47220999</v>
      </c>
      <c r="U46" s="81" t="s">
        <v>3</v>
      </c>
      <c r="V46" s="82" t="s">
        <v>169</v>
      </c>
      <c r="Y46" s="0"/>
      <c r="AB46" s="81" t="s">
        <v>3</v>
      </c>
      <c r="AC46" s="82" t="s">
        <v>169</v>
      </c>
      <c r="AF46" s="0"/>
      <c r="AI46" s="81" t="s">
        <v>3</v>
      </c>
      <c r="AJ46" s="82" t="s">
        <v>169</v>
      </c>
      <c r="AP46" s="20"/>
    </row>
    <row r="47" customFormat="false" ht="15" hidden="false" customHeight="false" outlineLevel="0" collapsed="false">
      <c r="B47" s="49"/>
      <c r="C47" s="47"/>
      <c r="D47" s="47"/>
      <c r="E47" s="47"/>
      <c r="F47" s="47"/>
      <c r="I47" s="20"/>
      <c r="J47" s="20"/>
      <c r="K47" s="20" t="s">
        <v>170</v>
      </c>
      <c r="L47" s="20"/>
      <c r="M47" s="20"/>
      <c r="N47" s="20"/>
      <c r="O47" s="20"/>
      <c r="P47" s="20"/>
      <c r="Q47" s="20"/>
      <c r="R47" s="20"/>
      <c r="S47" s="20"/>
      <c r="T47" s="20"/>
      <c r="Y47" s="0"/>
      <c r="AA47" s="20"/>
      <c r="AF47" s="0"/>
      <c r="AH47" s="20"/>
      <c r="AO47" s="20"/>
      <c r="AP47" s="20" t="s">
        <v>171</v>
      </c>
    </row>
    <row r="48" customFormat="false" ht="15" hidden="false" customHeight="false" outlineLevel="0" collapsed="false">
      <c r="A48" s="51"/>
      <c r="B48" s="52" t="s">
        <v>159</v>
      </c>
      <c r="C48" s="53"/>
      <c r="D48" s="53"/>
      <c r="E48" s="53"/>
      <c r="F48" s="53"/>
      <c r="G48" s="53"/>
      <c r="H48" s="53"/>
      <c r="I48" s="54"/>
      <c r="K48" s="89" t="s">
        <v>159</v>
      </c>
      <c r="L48" s="53"/>
      <c r="M48" s="53"/>
      <c r="N48" s="53"/>
      <c r="O48" s="53"/>
      <c r="P48" s="53"/>
      <c r="Q48" s="53"/>
      <c r="R48" s="54"/>
      <c r="U48" s="89" t="s">
        <v>159</v>
      </c>
      <c r="V48" s="53"/>
      <c r="W48" s="53"/>
      <c r="X48" s="53"/>
      <c r="Y48" s="54"/>
      <c r="AB48" s="89" t="s">
        <v>159</v>
      </c>
      <c r="AC48" s="53"/>
      <c r="AD48" s="53"/>
      <c r="AE48" s="53"/>
      <c r="AF48" s="54"/>
      <c r="AI48" s="89" t="s">
        <v>159</v>
      </c>
      <c r="AJ48" s="53"/>
      <c r="AK48" s="53"/>
      <c r="AL48" s="53"/>
      <c r="AM48" s="54"/>
      <c r="AP48" s="90" t="s">
        <v>26</v>
      </c>
      <c r="AQ48" s="91" t="s">
        <v>160</v>
      </c>
      <c r="AR48" s="91" t="s">
        <v>161</v>
      </c>
      <c r="AS48" s="91" t="s">
        <v>167</v>
      </c>
      <c r="AT48" s="91" t="s">
        <v>165</v>
      </c>
      <c r="AU48" s="91" t="s">
        <v>162</v>
      </c>
    </row>
    <row r="49" customFormat="false" ht="15" hidden="false" customHeight="false" outlineLevel="0" collapsed="false">
      <c r="A49" s="55" t="s">
        <v>192</v>
      </c>
      <c r="B49" s="56" t="s">
        <v>160</v>
      </c>
      <c r="C49" s="57" t="s">
        <v>161</v>
      </c>
      <c r="D49" s="57" t="s">
        <v>162</v>
      </c>
      <c r="E49" s="57" t="s">
        <v>163</v>
      </c>
      <c r="F49" s="57" t="s">
        <v>164</v>
      </c>
      <c r="G49" s="57" t="s">
        <v>165</v>
      </c>
      <c r="H49" s="57" t="s">
        <v>166</v>
      </c>
      <c r="I49" s="58" t="s">
        <v>167</v>
      </c>
      <c r="K49" s="92" t="s">
        <v>160</v>
      </c>
      <c r="L49" s="57" t="s">
        <v>161</v>
      </c>
      <c r="M49" s="57" t="s">
        <v>162</v>
      </c>
      <c r="N49" s="57" t="s">
        <v>163</v>
      </c>
      <c r="O49" s="57" t="s">
        <v>164</v>
      </c>
      <c r="P49" s="57" t="s">
        <v>165</v>
      </c>
      <c r="Q49" s="57" t="s">
        <v>166</v>
      </c>
      <c r="R49" s="58" t="s">
        <v>167</v>
      </c>
      <c r="U49" s="92" t="s">
        <v>160</v>
      </c>
      <c r="V49" s="57" t="s">
        <v>161</v>
      </c>
      <c r="W49" s="57" t="s">
        <v>167</v>
      </c>
      <c r="X49" s="57" t="s">
        <v>165</v>
      </c>
      <c r="Y49" s="58" t="s">
        <v>162</v>
      </c>
      <c r="AB49" s="92" t="s">
        <v>160</v>
      </c>
      <c r="AC49" s="57" t="s">
        <v>161</v>
      </c>
      <c r="AD49" s="57" t="s">
        <v>167</v>
      </c>
      <c r="AE49" s="57" t="s">
        <v>165</v>
      </c>
      <c r="AF49" s="58" t="s">
        <v>162</v>
      </c>
      <c r="AI49" s="92" t="s">
        <v>160</v>
      </c>
      <c r="AJ49" s="57" t="s">
        <v>161</v>
      </c>
      <c r="AK49" s="57" t="s">
        <v>167</v>
      </c>
      <c r="AL49" s="57" t="s">
        <v>165</v>
      </c>
      <c r="AM49" s="58" t="s">
        <v>162</v>
      </c>
      <c r="AP49" s="93" t="s">
        <v>172</v>
      </c>
      <c r="AQ49" s="94" t="n">
        <v>5</v>
      </c>
      <c r="AR49" s="95" t="n">
        <v>208.525</v>
      </c>
      <c r="AS49" s="96" t="n">
        <v>0</v>
      </c>
      <c r="AT49" s="96" t="n">
        <v>4120.44</v>
      </c>
      <c r="AU49" s="96" t="n">
        <v>3469.856</v>
      </c>
    </row>
    <row r="50" customFormat="false" ht="15" hidden="false" customHeight="false" outlineLevel="0" collapsed="false">
      <c r="A50" s="60" t="s">
        <v>193</v>
      </c>
      <c r="B50" s="61" t="n">
        <v>38</v>
      </c>
      <c r="C50" s="287" t="n">
        <v>1837.39</v>
      </c>
      <c r="D50" s="287" t="n">
        <v>34910.41</v>
      </c>
      <c r="E50" s="287" t="n">
        <v>7349.56</v>
      </c>
      <c r="F50" s="64"/>
      <c r="G50" s="287" t="n">
        <v>42259.97</v>
      </c>
      <c r="H50" s="287" t="n">
        <v>34910.41</v>
      </c>
      <c r="I50" s="66"/>
      <c r="K50" s="98" t="n">
        <v>27572</v>
      </c>
      <c r="L50" s="99" t="n">
        <v>1304176.66</v>
      </c>
      <c r="M50" s="99" t="n">
        <v>22933372.904945</v>
      </c>
      <c r="N50" s="99" t="n">
        <v>2847357.314695</v>
      </c>
      <c r="O50" s="99" t="n">
        <v>2212708.293735</v>
      </c>
      <c r="P50" s="99" t="n">
        <v>28016788.563675</v>
      </c>
      <c r="Q50" s="99" t="n">
        <v>25169431.24898</v>
      </c>
      <c r="R50" s="100" t="n">
        <v>1596469.47220999</v>
      </c>
      <c r="U50" s="98" t="n">
        <v>27572</v>
      </c>
      <c r="V50" s="99" t="n">
        <v>1304176.66</v>
      </c>
      <c r="W50" s="99" t="n">
        <v>1596469.47220999</v>
      </c>
      <c r="X50" s="99" t="n">
        <v>28016788.563675</v>
      </c>
      <c r="Y50" s="100" t="n">
        <v>22933372.904945</v>
      </c>
      <c r="AB50" s="98" t="n">
        <v>27572</v>
      </c>
      <c r="AC50" s="99" t="n">
        <v>1304176.66</v>
      </c>
      <c r="AD50" s="99" t="n">
        <v>1596469.47220999</v>
      </c>
      <c r="AE50" s="99" t="n">
        <v>28016788.563675</v>
      </c>
      <c r="AF50" s="100" t="n">
        <v>22933372.904945</v>
      </c>
      <c r="AI50" s="98" t="n">
        <v>27572</v>
      </c>
      <c r="AJ50" s="99" t="n">
        <v>1304176.66</v>
      </c>
      <c r="AK50" s="99" t="n">
        <v>1596469.47220999</v>
      </c>
      <c r="AL50" s="99" t="n">
        <v>28016788.563675</v>
      </c>
      <c r="AM50" s="100" t="n">
        <v>22933372.904945</v>
      </c>
      <c r="AP50" s="93" t="s">
        <v>174</v>
      </c>
      <c r="AQ50" s="94" t="n">
        <v>133</v>
      </c>
      <c r="AR50" s="95" t="n">
        <v>5786.365</v>
      </c>
      <c r="AS50" s="96" t="n">
        <v>7524.738</v>
      </c>
      <c r="AT50" s="96" t="n">
        <v>137484.2231</v>
      </c>
      <c r="AU50" s="96" t="n">
        <v>95090.4464</v>
      </c>
    </row>
    <row r="51" customFormat="false" ht="15" hidden="false" customHeight="false" outlineLevel="0" collapsed="false">
      <c r="A51" s="67" t="s">
        <v>194</v>
      </c>
      <c r="B51" s="83" t="n">
        <v>759</v>
      </c>
      <c r="C51" s="288" t="n">
        <v>37076.895</v>
      </c>
      <c r="D51" s="288" t="n">
        <v>645726.015</v>
      </c>
      <c r="E51" s="288" t="n">
        <v>128729.25</v>
      </c>
      <c r="F51" s="86"/>
      <c r="G51" s="288" t="n">
        <v>774455.265000001</v>
      </c>
      <c r="H51" s="288" t="n">
        <v>645726.015</v>
      </c>
      <c r="I51" s="289" t="n">
        <v>74153.79</v>
      </c>
      <c r="AP51" s="93" t="s">
        <v>176</v>
      </c>
      <c r="AQ51" s="102" t="n">
        <v>436</v>
      </c>
      <c r="AR51" s="103" t="n">
        <v>18886.58</v>
      </c>
      <c r="AS51" s="103" t="n">
        <v>76206.1126</v>
      </c>
      <c r="AT51" s="104" t="n">
        <v>364826.2162</v>
      </c>
      <c r="AU51" s="104" t="n">
        <v>307222.0768</v>
      </c>
    </row>
    <row r="52" customFormat="false" ht="15" hidden="false" customHeight="false" outlineLevel="0" collapsed="false">
      <c r="A52" s="67" t="s">
        <v>195</v>
      </c>
      <c r="B52" s="83" t="n">
        <v>3</v>
      </c>
      <c r="C52" s="288" t="n">
        <v>130.715</v>
      </c>
      <c r="D52" s="288" t="n">
        <v>2175.09</v>
      </c>
      <c r="E52" s="288" t="n">
        <v>407.8308</v>
      </c>
      <c r="F52" s="86"/>
      <c r="G52" s="288" t="n">
        <v>2582.9228</v>
      </c>
      <c r="H52" s="288" t="n">
        <v>2175.092</v>
      </c>
      <c r="I52" s="289" t="n">
        <v>271.8872</v>
      </c>
      <c r="AP52" s="93" t="s">
        <v>178</v>
      </c>
      <c r="AQ52" s="102" t="n">
        <v>529</v>
      </c>
      <c r="AR52" s="103" t="n">
        <v>23770.745</v>
      </c>
      <c r="AS52" s="103" t="n">
        <v>79388.149845</v>
      </c>
      <c r="AT52" s="104" t="n">
        <v>472018.849285</v>
      </c>
      <c r="AU52" s="103" t="n">
        <v>396031.93624</v>
      </c>
    </row>
    <row r="53" customFormat="false" ht="15" hidden="false" customHeight="false" outlineLevel="0" collapsed="false">
      <c r="A53" s="67" t="s">
        <v>196</v>
      </c>
      <c r="B53" s="83" t="n">
        <v>849</v>
      </c>
      <c r="C53" s="288" t="n">
        <v>40114.345</v>
      </c>
      <c r="D53" s="288" t="n">
        <v>662533.1006</v>
      </c>
      <c r="E53" s="288" t="n">
        <v>124832.5848</v>
      </c>
      <c r="F53" s="86"/>
      <c r="G53" s="288" t="n">
        <v>787365.6854</v>
      </c>
      <c r="H53" s="288" t="n">
        <v>662533.1006</v>
      </c>
      <c r="I53" s="289" t="n">
        <v>81931.9572</v>
      </c>
      <c r="AP53" s="93" t="s">
        <v>179</v>
      </c>
      <c r="AQ53" s="102" t="n">
        <v>429</v>
      </c>
      <c r="AR53" s="103" t="n">
        <v>19179.245</v>
      </c>
      <c r="AS53" s="103" t="n">
        <v>88803.87535</v>
      </c>
      <c r="AT53" s="104" t="n">
        <v>359525.79133</v>
      </c>
      <c r="AU53" s="103" t="n">
        <v>302758.56112</v>
      </c>
    </row>
    <row r="54" customFormat="false" ht="15" hidden="false" customHeight="false" outlineLevel="0" collapsed="false">
      <c r="A54" s="67" t="s">
        <v>197</v>
      </c>
      <c r="B54" s="83" t="n">
        <v>463</v>
      </c>
      <c r="C54" s="288" t="n">
        <v>23310.015</v>
      </c>
      <c r="D54" s="288" t="n">
        <v>375380.947</v>
      </c>
      <c r="E54" s="288" t="n">
        <v>70602.786</v>
      </c>
      <c r="F54" s="86"/>
      <c r="G54" s="288" t="n">
        <v>445983.736</v>
      </c>
      <c r="H54" s="288" t="n">
        <v>375380.95</v>
      </c>
      <c r="I54" s="289" t="n">
        <v>46749.284</v>
      </c>
      <c r="AP54" s="93" t="s">
        <v>180</v>
      </c>
      <c r="AQ54" s="102" t="n">
        <v>702</v>
      </c>
      <c r="AR54" s="103" t="n">
        <v>30849.31</v>
      </c>
      <c r="AS54" s="103" t="n">
        <v>6838.89</v>
      </c>
      <c r="AT54" s="104" t="n">
        <v>673469.5228</v>
      </c>
      <c r="AU54" s="103" t="n">
        <v>497781.8212</v>
      </c>
    </row>
    <row r="55" customFormat="false" ht="15" hidden="false" customHeight="false" outlineLevel="0" collapsed="false">
      <c r="A55" s="67" t="s">
        <v>198</v>
      </c>
      <c r="B55" s="83" t="n">
        <v>855</v>
      </c>
      <c r="C55" s="288" t="n">
        <v>42792.775</v>
      </c>
      <c r="D55" s="288" t="n">
        <v>704049.4068</v>
      </c>
      <c r="E55" s="288" t="n">
        <v>133457.9194</v>
      </c>
      <c r="F55" s="86"/>
      <c r="G55" s="288" t="n">
        <v>837507.284</v>
      </c>
      <c r="H55" s="288" t="n">
        <v>704049.3646</v>
      </c>
      <c r="I55" s="289" t="n">
        <v>86778.7296</v>
      </c>
      <c r="AP55" s="93" t="s">
        <v>181</v>
      </c>
      <c r="AQ55" s="94" t="n">
        <v>967</v>
      </c>
      <c r="AR55" s="103" t="n">
        <v>45654.135</v>
      </c>
      <c r="AS55" s="104" t="n">
        <v>57452.488245</v>
      </c>
      <c r="AT55" s="104" t="n">
        <v>977374.681855</v>
      </c>
      <c r="AU55" s="103" t="n">
        <v>764872.28275</v>
      </c>
    </row>
    <row r="56" customFormat="false" ht="15" hidden="false" customHeight="false" outlineLevel="0" collapsed="false">
      <c r="A56" s="67" t="s">
        <v>199</v>
      </c>
      <c r="B56" s="83" t="n">
        <v>118</v>
      </c>
      <c r="C56" s="288" t="n">
        <v>5982.79</v>
      </c>
      <c r="D56" s="288" t="n">
        <v>96443.215</v>
      </c>
      <c r="E56" s="288" t="n">
        <v>18187.875</v>
      </c>
      <c r="F56" s="86"/>
      <c r="G56" s="288" t="n">
        <v>114631.105</v>
      </c>
      <c r="H56" s="288" t="n">
        <v>96443.23</v>
      </c>
      <c r="I56" s="289" t="n">
        <v>10668.05</v>
      </c>
      <c r="AP56" s="93" t="s">
        <v>182</v>
      </c>
      <c r="AQ56" s="94" t="n">
        <v>910</v>
      </c>
      <c r="AR56" s="103" t="n">
        <v>40715.55</v>
      </c>
      <c r="AS56" s="104" t="n">
        <v>9072.9</v>
      </c>
      <c r="AT56" s="104" t="n">
        <v>925249.06579</v>
      </c>
      <c r="AU56" s="103" t="n">
        <v>690585.79921</v>
      </c>
    </row>
    <row r="57" customFormat="false" ht="15" hidden="false" customHeight="false" outlineLevel="0" collapsed="false">
      <c r="A57" s="67" t="s">
        <v>200</v>
      </c>
      <c r="B57" s="83" t="n">
        <v>217</v>
      </c>
      <c r="C57" s="288" t="n">
        <v>10942.385</v>
      </c>
      <c r="D57" s="288" t="n">
        <v>175078.16</v>
      </c>
      <c r="E57" s="288" t="n">
        <v>32827.155</v>
      </c>
      <c r="F57" s="86"/>
      <c r="G57" s="288" t="n">
        <v>207905.315</v>
      </c>
      <c r="H57" s="288" t="n">
        <v>175078.16</v>
      </c>
      <c r="I57" s="289" t="n">
        <v>21884.77</v>
      </c>
      <c r="AP57" s="93" t="s">
        <v>183</v>
      </c>
      <c r="AQ57" s="94" t="n">
        <v>1121</v>
      </c>
      <c r="AR57" s="103" t="n">
        <v>51220.505</v>
      </c>
      <c r="AS57" s="104" t="n">
        <v>21813.105</v>
      </c>
      <c r="AT57" s="104" t="n">
        <v>1208451.91</v>
      </c>
      <c r="AU57" s="103" t="n">
        <v>923540.845</v>
      </c>
    </row>
    <row r="58" customFormat="false" ht="15" hidden="false" customHeight="false" outlineLevel="0" collapsed="false">
      <c r="A58" s="67" t="s">
        <v>201</v>
      </c>
      <c r="B58" s="83" t="n">
        <v>101</v>
      </c>
      <c r="C58" s="288" t="n">
        <v>4623.405</v>
      </c>
      <c r="D58" s="288" t="n">
        <v>87844.695</v>
      </c>
      <c r="E58" s="288" t="n">
        <v>18493.62</v>
      </c>
      <c r="F58" s="86"/>
      <c r="G58" s="288" t="n">
        <v>106338.315</v>
      </c>
      <c r="H58" s="288" t="n">
        <v>87844.695</v>
      </c>
      <c r="I58" s="289" t="n">
        <v>9246.81</v>
      </c>
      <c r="AP58" s="93" t="s">
        <v>184</v>
      </c>
      <c r="AQ58" s="94" t="n">
        <v>624</v>
      </c>
      <c r="AR58" s="103" t="n">
        <v>29493.72</v>
      </c>
      <c r="AS58" s="104" t="n">
        <v>6984.18</v>
      </c>
      <c r="AT58" s="104" t="n">
        <v>721863.19438</v>
      </c>
      <c r="AU58" s="103" t="n">
        <v>549893.34802</v>
      </c>
    </row>
    <row r="59" customFormat="false" ht="15" hidden="false" customHeight="false" outlineLevel="0" collapsed="false">
      <c r="A59" s="67" t="s">
        <v>202</v>
      </c>
      <c r="B59" s="83" t="n">
        <v>217</v>
      </c>
      <c r="C59" s="288" t="n">
        <v>10988.385</v>
      </c>
      <c r="D59" s="288" t="n">
        <v>181061.76</v>
      </c>
      <c r="E59" s="288" t="n">
        <v>34714.355</v>
      </c>
      <c r="F59" s="86"/>
      <c r="G59" s="288" t="n">
        <v>215776.115</v>
      </c>
      <c r="H59" s="288" t="n">
        <v>181061.76</v>
      </c>
      <c r="I59" s="289" t="n">
        <v>21976.77</v>
      </c>
      <c r="AP59" s="93" t="s">
        <v>185</v>
      </c>
      <c r="AQ59" s="94" t="n">
        <v>260</v>
      </c>
      <c r="AR59" s="103" t="n">
        <v>13007.3</v>
      </c>
      <c r="AS59" s="104" t="n">
        <v>0</v>
      </c>
      <c r="AT59" s="104" t="n">
        <v>349904.750075</v>
      </c>
      <c r="AU59" s="103" t="n">
        <v>272040.790925</v>
      </c>
    </row>
    <row r="60" customFormat="false" ht="15" hidden="false" customHeight="false" outlineLevel="0" collapsed="false">
      <c r="A60" s="67" t="s">
        <v>203</v>
      </c>
      <c r="B60" s="83" t="n">
        <v>295</v>
      </c>
      <c r="C60" s="288" t="n">
        <v>15653.975</v>
      </c>
      <c r="D60" s="288" t="n">
        <v>251062.46</v>
      </c>
      <c r="E60" s="288" t="n">
        <v>47161.545</v>
      </c>
      <c r="F60" s="86"/>
      <c r="G60" s="288" t="n">
        <v>298224.005</v>
      </c>
      <c r="H60" s="288" t="n">
        <v>251062.46</v>
      </c>
      <c r="I60" s="289" t="n">
        <v>31307.95</v>
      </c>
      <c r="AP60" s="93" t="s">
        <v>186</v>
      </c>
      <c r="AQ60" s="94" t="n">
        <v>462</v>
      </c>
      <c r="AR60" s="103" t="n">
        <v>21751.11</v>
      </c>
      <c r="AS60" s="104" t="n">
        <v>0</v>
      </c>
      <c r="AT60" s="104" t="n">
        <v>585761.93374</v>
      </c>
      <c r="AU60" s="103" t="n">
        <v>455678.4</v>
      </c>
    </row>
    <row r="61" customFormat="false" ht="15" hidden="false" customHeight="false" outlineLevel="0" collapsed="false">
      <c r="A61" s="67" t="s">
        <v>204</v>
      </c>
      <c r="B61" s="83" t="n">
        <v>392</v>
      </c>
      <c r="C61" s="288" t="n">
        <v>19598.76</v>
      </c>
      <c r="D61" s="288" t="n">
        <v>317732.624</v>
      </c>
      <c r="E61" s="288" t="n">
        <v>59574.867</v>
      </c>
      <c r="F61" s="86"/>
      <c r="G61" s="288" t="n">
        <v>377306.692</v>
      </c>
      <c r="H61" s="288" t="n">
        <v>317731.825</v>
      </c>
      <c r="I61" s="289" t="n">
        <v>39716.578</v>
      </c>
      <c r="AP61" s="93" t="s">
        <v>187</v>
      </c>
      <c r="AQ61" s="94" t="n">
        <v>73</v>
      </c>
      <c r="AR61" s="103" t="n">
        <v>3470.065</v>
      </c>
      <c r="AS61" s="104" t="n">
        <v>0</v>
      </c>
      <c r="AT61" s="104" t="n">
        <v>100631.88</v>
      </c>
      <c r="AU61" s="103" t="n">
        <v>79811.49</v>
      </c>
    </row>
    <row r="62" customFormat="false" ht="15" hidden="false" customHeight="false" outlineLevel="0" collapsed="false">
      <c r="A62" s="67" t="s">
        <v>205</v>
      </c>
      <c r="B62" s="83" t="n">
        <v>405</v>
      </c>
      <c r="C62" s="288" t="n">
        <v>19415.525</v>
      </c>
      <c r="D62" s="288" t="n">
        <v>319332.4224</v>
      </c>
      <c r="E62" s="288" t="n">
        <v>59874.8292</v>
      </c>
      <c r="F62" s="86"/>
      <c r="G62" s="288" t="n">
        <v>379207.1672</v>
      </c>
      <c r="H62" s="288" t="n">
        <v>319332.338</v>
      </c>
      <c r="I62" s="289" t="n">
        <v>34139.6928</v>
      </c>
      <c r="AP62" s="106" t="s">
        <v>188</v>
      </c>
      <c r="AQ62" s="107" t="n">
        <v>6651</v>
      </c>
      <c r="AR62" s="108" t="n">
        <v>303993.155</v>
      </c>
      <c r="AS62" s="109" t="n">
        <v>354084.43904</v>
      </c>
      <c r="AT62" s="109" t="n">
        <v>6880682.458555</v>
      </c>
      <c r="AU62" s="109" t="n">
        <v>5338777.653665</v>
      </c>
    </row>
    <row r="63" customFormat="false" ht="15" hidden="false" customHeight="false" outlineLevel="0" collapsed="false">
      <c r="A63" s="67" t="s">
        <v>206</v>
      </c>
      <c r="B63" s="83" t="n">
        <v>967</v>
      </c>
      <c r="C63" s="288" t="n">
        <v>44895.135</v>
      </c>
      <c r="D63" s="288" t="n">
        <v>744299.538</v>
      </c>
      <c r="E63" s="288" t="n">
        <v>139764.439</v>
      </c>
      <c r="F63" s="86"/>
      <c r="G63" s="288" t="n">
        <v>884063.9686</v>
      </c>
      <c r="H63" s="288" t="n">
        <v>744299.5296</v>
      </c>
      <c r="I63" s="289" t="n">
        <v>56788.7696</v>
      </c>
    </row>
    <row r="64" customFormat="false" ht="15" hidden="false" customHeight="false" outlineLevel="0" collapsed="false">
      <c r="A64" s="67" t="s">
        <v>207</v>
      </c>
      <c r="B64" s="83" t="n">
        <v>74</v>
      </c>
      <c r="C64" s="288" t="n">
        <v>3771.97</v>
      </c>
      <c r="D64" s="288" t="n">
        <v>67898.3802</v>
      </c>
      <c r="E64" s="288" t="n">
        <v>13682.4716</v>
      </c>
      <c r="F64" s="86"/>
      <c r="G64" s="288" t="n">
        <v>81580.855</v>
      </c>
      <c r="H64" s="288" t="n">
        <v>67898.3834</v>
      </c>
      <c r="I64" s="88"/>
    </row>
    <row r="65" customFormat="false" ht="15" hidden="false" customHeight="false" outlineLevel="0" collapsed="false">
      <c r="A65" s="67" t="s">
        <v>208</v>
      </c>
      <c r="B65" s="83" t="n">
        <v>1</v>
      </c>
      <c r="C65" s="288" t="n">
        <v>51.905</v>
      </c>
      <c r="D65" s="288" t="n">
        <v>863.6992</v>
      </c>
      <c r="E65" s="288" t="n">
        <v>161.9436</v>
      </c>
      <c r="F65" s="86"/>
      <c r="G65" s="288" t="n">
        <v>1025.64</v>
      </c>
      <c r="H65" s="288" t="n">
        <v>863.6964</v>
      </c>
      <c r="I65" s="88"/>
    </row>
    <row r="66" customFormat="false" ht="15" hidden="false" customHeight="false" outlineLevel="0" collapsed="false">
      <c r="A66" s="67" t="s">
        <v>209</v>
      </c>
      <c r="B66" s="83" t="n">
        <v>819</v>
      </c>
      <c r="C66" s="288" t="n">
        <v>37675.195</v>
      </c>
      <c r="D66" s="288" t="n">
        <v>626733.0442</v>
      </c>
      <c r="E66" s="288" t="n">
        <v>118010.9486</v>
      </c>
      <c r="F66" s="86"/>
      <c r="G66" s="288" t="n">
        <v>744744.0126</v>
      </c>
      <c r="H66" s="288" t="n">
        <v>626733.064</v>
      </c>
      <c r="I66" s="289" t="n">
        <v>77405.3984</v>
      </c>
    </row>
    <row r="67" customFormat="false" ht="15" hidden="false" customHeight="false" outlineLevel="0" collapsed="false">
      <c r="A67" s="67" t="s">
        <v>210</v>
      </c>
      <c r="B67" s="83" t="n">
        <v>835</v>
      </c>
      <c r="C67" s="288" t="n">
        <v>40726.675</v>
      </c>
      <c r="D67" s="288" t="n">
        <v>677732.9582</v>
      </c>
      <c r="E67" s="288" t="n">
        <v>127622.0006</v>
      </c>
      <c r="F67" s="86"/>
      <c r="G67" s="288" t="n">
        <v>805355.0084</v>
      </c>
      <c r="H67" s="288" t="n">
        <v>677733.0078</v>
      </c>
      <c r="I67" s="289" t="n">
        <v>15245.7316</v>
      </c>
    </row>
    <row r="68" customFormat="false" ht="15" hidden="false" customHeight="false" outlineLevel="0" collapsed="false">
      <c r="A68" s="67" t="s">
        <v>211</v>
      </c>
      <c r="B68" s="83" t="n">
        <v>1838</v>
      </c>
      <c r="C68" s="288" t="n">
        <v>84768.39</v>
      </c>
      <c r="D68" s="288" t="n">
        <v>1437844.0398</v>
      </c>
      <c r="E68" s="288" t="n">
        <v>275702.6184</v>
      </c>
      <c r="F68" s="86"/>
      <c r="G68" s="288" t="n">
        <v>1713546.5878</v>
      </c>
      <c r="H68" s="288" t="n">
        <v>1437843.9694</v>
      </c>
      <c r="I68" s="289" t="n">
        <v>126666.4728</v>
      </c>
    </row>
    <row r="69" customFormat="false" ht="15" hidden="false" customHeight="false" outlineLevel="0" collapsed="false">
      <c r="A69" s="67" t="s">
        <v>212</v>
      </c>
      <c r="B69" s="83" t="n">
        <v>1010</v>
      </c>
      <c r="C69" s="288" t="n">
        <v>47915.05</v>
      </c>
      <c r="D69" s="288" t="n">
        <v>788540.11124</v>
      </c>
      <c r="E69" s="288" t="n">
        <v>148396.31492</v>
      </c>
      <c r="F69" s="86"/>
      <c r="G69" s="288" t="n">
        <v>936936.43056</v>
      </c>
      <c r="H69" s="288" t="n">
        <v>788540.11564</v>
      </c>
      <c r="I69" s="289" t="n">
        <v>69157.99518</v>
      </c>
      <c r="L69" s="49"/>
      <c r="M69" s="47"/>
      <c r="N69" s="47"/>
      <c r="O69" s="47"/>
      <c r="P69" s="47"/>
    </row>
    <row r="70" customFormat="false" ht="15" hidden="false" customHeight="false" outlineLevel="0" collapsed="false">
      <c r="A70" s="67" t="s">
        <v>214</v>
      </c>
      <c r="B70" s="83" t="n">
        <v>1345</v>
      </c>
      <c r="C70" s="288" t="n">
        <v>63242.225</v>
      </c>
      <c r="D70" s="288" t="n">
        <v>1045605.3672</v>
      </c>
      <c r="E70" s="288" t="n">
        <v>198836.3326</v>
      </c>
      <c r="F70" s="86"/>
      <c r="G70" s="288" t="n">
        <v>1244441.7002</v>
      </c>
      <c r="H70" s="288" t="n">
        <v>1045605.3676</v>
      </c>
      <c r="I70" s="289" t="n">
        <v>79347.5512</v>
      </c>
      <c r="L70" s="49"/>
      <c r="M70" s="47"/>
      <c r="N70" s="47"/>
      <c r="O70" s="47"/>
      <c r="P70" s="47"/>
    </row>
    <row r="71" customFormat="false" ht="15" hidden="false" customHeight="false" outlineLevel="0" collapsed="false">
      <c r="A71" s="67" t="s">
        <v>216</v>
      </c>
      <c r="B71" s="83" t="n">
        <v>25</v>
      </c>
      <c r="C71" s="288" t="n">
        <v>1169.625</v>
      </c>
      <c r="D71" s="288" t="n">
        <v>19462.56</v>
      </c>
      <c r="E71" s="288" t="n">
        <v>3649.23</v>
      </c>
      <c r="F71" s="86"/>
      <c r="G71" s="288" t="n">
        <v>23111.776</v>
      </c>
      <c r="H71" s="288" t="n">
        <v>19462.546</v>
      </c>
      <c r="I71" s="88"/>
      <c r="L71" s="49"/>
      <c r="M71" s="47"/>
      <c r="N71" s="47"/>
      <c r="O71" s="47"/>
      <c r="P71" s="47"/>
    </row>
    <row r="72" customFormat="false" ht="15" hidden="false" customHeight="false" outlineLevel="0" collapsed="false">
      <c r="A72" s="67" t="s">
        <v>217</v>
      </c>
      <c r="B72" s="83" t="n">
        <v>797</v>
      </c>
      <c r="C72" s="288" t="n">
        <v>37979.285</v>
      </c>
      <c r="D72" s="288" t="n">
        <v>625183.32424</v>
      </c>
      <c r="E72" s="288" t="n">
        <v>118069.04392</v>
      </c>
      <c r="F72" s="86"/>
      <c r="G72" s="288" t="n">
        <v>767816.70816</v>
      </c>
      <c r="H72" s="288" t="n">
        <v>649747.66424</v>
      </c>
      <c r="I72" s="289" t="n">
        <v>38680.87</v>
      </c>
      <c r="K72" s="20" t="s">
        <v>189</v>
      </c>
      <c r="L72" s="49"/>
      <c r="M72" s="47"/>
      <c r="N72" s="47"/>
      <c r="O72" s="47"/>
      <c r="P72" s="47"/>
    </row>
    <row r="73" customFormat="false" ht="15" hidden="false" customHeight="false" outlineLevel="0" collapsed="false">
      <c r="A73" s="67" t="s">
        <v>218</v>
      </c>
      <c r="B73" s="83" t="n">
        <v>712</v>
      </c>
      <c r="C73" s="288" t="n">
        <v>32340.36</v>
      </c>
      <c r="D73" s="288" t="n">
        <v>522024.25184</v>
      </c>
      <c r="E73" s="288" t="n">
        <v>97960.75597</v>
      </c>
      <c r="F73" s="86"/>
      <c r="G73" s="288" t="n">
        <v>619985.00976</v>
      </c>
      <c r="H73" s="288" t="n">
        <v>522024.25379</v>
      </c>
      <c r="I73" s="289" t="n">
        <v>46706.11208</v>
      </c>
      <c r="K73" s="89" t="s">
        <v>3</v>
      </c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4"/>
    </row>
    <row r="74" customFormat="false" ht="15" hidden="false" customHeight="false" outlineLevel="0" collapsed="false">
      <c r="A74" s="67" t="s">
        <v>219</v>
      </c>
      <c r="B74" s="83" t="n">
        <v>370</v>
      </c>
      <c r="C74" s="288" t="n">
        <v>18076.85</v>
      </c>
      <c r="D74" s="288" t="n">
        <v>299705.61344</v>
      </c>
      <c r="E74" s="288" t="n">
        <v>56310.928145</v>
      </c>
      <c r="F74" s="86"/>
      <c r="G74" s="288" t="n">
        <v>356016.5311</v>
      </c>
      <c r="H74" s="288" t="n">
        <v>299705.602955</v>
      </c>
      <c r="I74" s="88"/>
      <c r="K74" s="92" t="s">
        <v>31</v>
      </c>
      <c r="L74" s="57" t="s">
        <v>328</v>
      </c>
      <c r="M74" s="57" t="s">
        <v>312</v>
      </c>
      <c r="N74" s="57" t="s">
        <v>1084</v>
      </c>
      <c r="O74" s="57" t="s">
        <v>171</v>
      </c>
      <c r="P74" s="57" t="s">
        <v>47</v>
      </c>
      <c r="Q74" s="57" t="s">
        <v>1164</v>
      </c>
      <c r="R74" s="57" t="s">
        <v>282</v>
      </c>
      <c r="S74" s="57" t="s">
        <v>358</v>
      </c>
      <c r="T74" s="57" t="s">
        <v>314</v>
      </c>
      <c r="U74" s="57" t="s">
        <v>685</v>
      </c>
      <c r="V74" s="57" t="s">
        <v>1008</v>
      </c>
      <c r="W74" s="57" t="s">
        <v>191</v>
      </c>
      <c r="X74" s="110" t="s">
        <v>168</v>
      </c>
    </row>
    <row r="75" customFormat="false" ht="15" hidden="false" customHeight="false" outlineLevel="0" collapsed="false">
      <c r="A75" s="67" t="s">
        <v>220</v>
      </c>
      <c r="B75" s="83" t="n">
        <v>86</v>
      </c>
      <c r="C75" s="288" t="n">
        <v>4020.83</v>
      </c>
      <c r="D75" s="288" t="n">
        <v>66714.19736</v>
      </c>
      <c r="E75" s="288" t="n">
        <v>12508.912005</v>
      </c>
      <c r="F75" s="86"/>
      <c r="G75" s="288" t="n">
        <v>79223.092</v>
      </c>
      <c r="H75" s="288" t="n">
        <v>66714.179995</v>
      </c>
      <c r="I75" s="289" t="n">
        <v>7524.738</v>
      </c>
      <c r="K75" s="98" t="n">
        <v>340</v>
      </c>
      <c r="L75" s="131" t="n">
        <v>2544</v>
      </c>
      <c r="M75" s="131" t="n">
        <v>5694</v>
      </c>
      <c r="N75" s="131" t="n">
        <v>85</v>
      </c>
      <c r="O75" s="131" t="n">
        <v>6651</v>
      </c>
      <c r="P75" s="131" t="n">
        <v>2799</v>
      </c>
      <c r="Q75" s="131" t="n">
        <v>160</v>
      </c>
      <c r="R75" s="131" t="n">
        <v>4107</v>
      </c>
      <c r="S75" s="131" t="n">
        <v>98</v>
      </c>
      <c r="T75" s="131" t="n">
        <v>3339</v>
      </c>
      <c r="U75" s="131" t="n">
        <v>116</v>
      </c>
      <c r="V75" s="131" t="n">
        <v>1639</v>
      </c>
      <c r="W75" s="132" t="n">
        <v>0</v>
      </c>
      <c r="X75" s="118" t="n">
        <v>27572</v>
      </c>
    </row>
    <row r="76" customFormat="false" ht="15" hidden="false" customHeight="false" outlineLevel="0" collapsed="false">
      <c r="A76" s="67" t="s">
        <v>221</v>
      </c>
      <c r="B76" s="83" t="n">
        <v>699</v>
      </c>
      <c r="C76" s="288" t="n">
        <v>31692.595</v>
      </c>
      <c r="D76" s="288" t="n">
        <v>514052.09968</v>
      </c>
      <c r="E76" s="288" t="n">
        <v>97736.083065</v>
      </c>
      <c r="F76" s="86"/>
      <c r="G76" s="288" t="n">
        <v>610574.797945</v>
      </c>
      <c r="H76" s="288" t="n">
        <v>512838.71488</v>
      </c>
      <c r="I76" s="289" t="n">
        <v>50677.17031</v>
      </c>
    </row>
    <row r="77" customFormat="false" ht="15" hidden="false" customHeight="false" outlineLevel="0" collapsed="false">
      <c r="A77" s="67" t="s">
        <v>222</v>
      </c>
      <c r="B77" s="83" t="n">
        <v>1018</v>
      </c>
      <c r="C77" s="288" t="n">
        <v>48345.29</v>
      </c>
      <c r="D77" s="288" t="n">
        <v>814764.80108</v>
      </c>
      <c r="E77" s="288" t="n">
        <v>155830.998015</v>
      </c>
      <c r="F77" s="86"/>
      <c r="G77" s="288" t="n">
        <v>970595.833895</v>
      </c>
      <c r="H77" s="288" t="n">
        <v>814764.83588</v>
      </c>
      <c r="I77" s="289" t="n">
        <v>51010.0976</v>
      </c>
    </row>
    <row r="78" customFormat="false" ht="15" hidden="false" customHeight="false" outlineLevel="0" collapsed="false">
      <c r="A78" s="67" t="s">
        <v>223</v>
      </c>
      <c r="B78" s="83" t="n">
        <v>357</v>
      </c>
      <c r="C78" s="288" t="n">
        <v>16540.085</v>
      </c>
      <c r="D78" s="288" t="n">
        <v>284783.8226</v>
      </c>
      <c r="E78" s="288" t="n">
        <v>55168.6208</v>
      </c>
      <c r="F78" s="86"/>
      <c r="G78" s="288" t="n">
        <v>339952.4434</v>
      </c>
      <c r="H78" s="288" t="n">
        <v>284783.8226</v>
      </c>
      <c r="I78" s="289" t="n">
        <v>35010.6532</v>
      </c>
    </row>
    <row r="79" customFormat="false" ht="15" hidden="false" customHeight="false" outlineLevel="0" collapsed="false">
      <c r="A79" s="67" t="s">
        <v>224</v>
      </c>
      <c r="B79" s="83" t="n">
        <v>677</v>
      </c>
      <c r="C79" s="288" t="n">
        <v>30334.685</v>
      </c>
      <c r="D79" s="288" t="n">
        <v>498479.4516</v>
      </c>
      <c r="E79" s="288" t="n">
        <v>93819.4178</v>
      </c>
      <c r="F79" s="86"/>
      <c r="G79" s="288" t="n">
        <v>592298.8794</v>
      </c>
      <c r="H79" s="288" t="n">
        <v>498479.4616</v>
      </c>
      <c r="I79" s="289" t="n">
        <v>85470.5732</v>
      </c>
    </row>
    <row r="80" customFormat="false" ht="15" hidden="false" customHeight="false" outlineLevel="0" collapsed="false">
      <c r="A80" s="67" t="s">
        <v>225</v>
      </c>
      <c r="B80" s="83" t="n">
        <v>741</v>
      </c>
      <c r="C80" s="288" t="n">
        <v>34833.605</v>
      </c>
      <c r="D80" s="288" t="n">
        <v>584962.799</v>
      </c>
      <c r="E80" s="288" t="n">
        <v>111823.222625</v>
      </c>
      <c r="F80" s="86"/>
      <c r="G80" s="288" t="n">
        <v>696786.021625</v>
      </c>
      <c r="H80" s="288" t="n">
        <v>584962.799</v>
      </c>
      <c r="I80" s="289" t="n">
        <v>37822.5052</v>
      </c>
    </row>
    <row r="81" customFormat="false" ht="15" hidden="false" customHeight="false" outlineLevel="0" collapsed="false">
      <c r="A81" s="67" t="s">
        <v>226</v>
      </c>
      <c r="B81" s="83" t="n">
        <v>119</v>
      </c>
      <c r="C81" s="288" t="n">
        <v>5420.695</v>
      </c>
      <c r="D81" s="288" t="n">
        <v>89527.9648</v>
      </c>
      <c r="E81" s="288" t="n">
        <v>16786.4934</v>
      </c>
      <c r="F81" s="86"/>
      <c r="G81" s="288" t="n">
        <v>106314.4582</v>
      </c>
      <c r="H81" s="288" t="n">
        <v>89527.9648</v>
      </c>
      <c r="I81" s="289" t="n">
        <v>12210.9122</v>
      </c>
    </row>
    <row r="82" customFormat="false" ht="15" hidden="false" customHeight="false" outlineLevel="0" collapsed="false">
      <c r="A82" s="67" t="s">
        <v>227</v>
      </c>
      <c r="B82" s="83" t="n">
        <v>513</v>
      </c>
      <c r="C82" s="288" t="n">
        <v>22234.265</v>
      </c>
      <c r="D82" s="288" t="n">
        <v>367512.92192</v>
      </c>
      <c r="E82" s="288" t="n">
        <v>68908.67286</v>
      </c>
      <c r="F82" s="86"/>
      <c r="G82" s="288" t="n">
        <v>436421.59478</v>
      </c>
      <c r="H82" s="288" t="n">
        <v>367512.92192</v>
      </c>
      <c r="I82" s="289" t="n">
        <v>46905.4298</v>
      </c>
    </row>
    <row r="83" customFormat="false" ht="15" hidden="false" customHeight="false" outlineLevel="0" collapsed="false">
      <c r="A83" s="67" t="s">
        <v>228</v>
      </c>
      <c r="B83" s="83" t="n">
        <v>139</v>
      </c>
      <c r="C83" s="288" t="n">
        <v>6521.795</v>
      </c>
      <c r="D83" s="288" t="n">
        <v>107325.24268</v>
      </c>
      <c r="E83" s="288" t="n">
        <v>20188.983315</v>
      </c>
      <c r="F83" s="86"/>
      <c r="G83" s="288" t="n">
        <v>127514.225995</v>
      </c>
      <c r="H83" s="288" t="n">
        <v>107325.24268</v>
      </c>
      <c r="I83" s="289" t="n">
        <v>9234.575</v>
      </c>
    </row>
    <row r="84" customFormat="false" ht="15" hidden="false" customHeight="false" outlineLevel="0" collapsed="false">
      <c r="A84" s="67" t="s">
        <v>229</v>
      </c>
      <c r="B84" s="83" t="n">
        <v>305</v>
      </c>
      <c r="C84" s="288" t="n">
        <v>14015.025</v>
      </c>
      <c r="D84" s="288" t="n">
        <v>240903.3796</v>
      </c>
      <c r="E84" s="288" t="n">
        <v>47341.7068</v>
      </c>
      <c r="F84" s="86"/>
      <c r="G84" s="288" t="n">
        <v>288245.0864</v>
      </c>
      <c r="H84" s="288" t="n">
        <v>240903.3796</v>
      </c>
      <c r="I84" s="289" t="n">
        <v>36069.0024</v>
      </c>
    </row>
    <row r="85" customFormat="false" ht="15" hidden="false" customHeight="false" outlineLevel="0" collapsed="false">
      <c r="A85" s="67" t="s">
        <v>230</v>
      </c>
      <c r="B85" s="83" t="n">
        <v>48</v>
      </c>
      <c r="C85" s="288" t="n">
        <v>2206.44</v>
      </c>
      <c r="D85" s="288" t="n">
        <v>40900.362</v>
      </c>
      <c r="E85" s="288" t="n">
        <v>8444.676</v>
      </c>
      <c r="F85" s="86"/>
      <c r="G85" s="288" t="n">
        <v>49345.038</v>
      </c>
      <c r="H85" s="288" t="n">
        <v>40900.362</v>
      </c>
      <c r="I85" s="289" t="n">
        <v>4447.524</v>
      </c>
    </row>
    <row r="86" customFormat="false" ht="15" hidden="false" customHeight="false" outlineLevel="0" collapsed="false">
      <c r="A86" s="67" t="s">
        <v>231</v>
      </c>
      <c r="B86" s="83" t="n">
        <v>123</v>
      </c>
      <c r="C86" s="288" t="n">
        <v>5396.315</v>
      </c>
      <c r="D86" s="288" t="n">
        <v>87686.96664</v>
      </c>
      <c r="E86" s="288" t="n">
        <v>16441.306245</v>
      </c>
      <c r="F86" s="86"/>
      <c r="G86" s="288" t="n">
        <v>104128.272885</v>
      </c>
      <c r="H86" s="288" t="n">
        <v>87686.96664</v>
      </c>
      <c r="I86" s="289" t="n">
        <v>19489.656245</v>
      </c>
    </row>
    <row r="87" customFormat="false" ht="15" hidden="false" customHeight="false" outlineLevel="0" collapsed="false">
      <c r="A87" s="67" t="s">
        <v>232</v>
      </c>
      <c r="B87" s="83" t="n">
        <v>83</v>
      </c>
      <c r="C87" s="288" t="n">
        <v>3500.115</v>
      </c>
      <c r="D87" s="288" t="n">
        <v>60334.942</v>
      </c>
      <c r="E87" s="288" t="n">
        <v>11809.596</v>
      </c>
      <c r="F87" s="86"/>
      <c r="G87" s="288" t="n">
        <v>72144.538</v>
      </c>
      <c r="H87" s="288" t="n">
        <v>60334.942</v>
      </c>
      <c r="I87" s="289" t="n">
        <v>7116.044</v>
      </c>
    </row>
    <row r="88" customFormat="false" ht="15" hidden="false" customHeight="false" outlineLevel="0" collapsed="false">
      <c r="A88" s="67" t="s">
        <v>233</v>
      </c>
      <c r="B88" s="83" t="n">
        <v>268</v>
      </c>
      <c r="C88" s="288" t="n">
        <v>12379.54</v>
      </c>
      <c r="D88" s="288" t="n">
        <v>201722.73052</v>
      </c>
      <c r="E88" s="288" t="n">
        <v>38821.97541</v>
      </c>
      <c r="F88" s="86"/>
      <c r="G88" s="288" t="n">
        <v>240544.70593</v>
      </c>
      <c r="H88" s="288" t="n">
        <v>201722.73052</v>
      </c>
      <c r="I88" s="289" t="n">
        <v>48997.71215</v>
      </c>
    </row>
    <row r="89" customFormat="false" ht="15" hidden="false" customHeight="false" outlineLevel="0" collapsed="false">
      <c r="A89" s="67" t="s">
        <v>234</v>
      </c>
      <c r="B89" s="83" t="n">
        <v>210</v>
      </c>
      <c r="C89" s="288" t="n">
        <v>9132.05</v>
      </c>
      <c r="D89" s="288" t="n">
        <v>152690.3176</v>
      </c>
      <c r="E89" s="288" t="n">
        <v>29466.7308</v>
      </c>
      <c r="F89" s="86"/>
      <c r="G89" s="288" t="n">
        <v>182157.0484</v>
      </c>
      <c r="H89" s="288" t="n">
        <v>152690.3176</v>
      </c>
      <c r="I89" s="289" t="n">
        <v>29600.726</v>
      </c>
    </row>
    <row r="90" customFormat="false" ht="15" hidden="false" customHeight="false" outlineLevel="0" collapsed="false">
      <c r="A90" s="67" t="s">
        <v>235</v>
      </c>
      <c r="B90" s="83" t="n">
        <v>26</v>
      </c>
      <c r="C90" s="288" t="n">
        <v>1219.53</v>
      </c>
      <c r="D90" s="288" t="n">
        <v>23171.07</v>
      </c>
      <c r="E90" s="288" t="n">
        <v>4878.12</v>
      </c>
      <c r="F90" s="86"/>
      <c r="G90" s="288" t="n">
        <v>28049.19</v>
      </c>
      <c r="H90" s="288" t="n">
        <v>23171.07</v>
      </c>
      <c r="I90" s="289" t="n">
        <v>2439.06</v>
      </c>
    </row>
    <row r="91" customFormat="false" ht="15" hidden="false" customHeight="false" outlineLevel="0" collapsed="false">
      <c r="A91" s="67" t="s">
        <v>236</v>
      </c>
      <c r="B91" s="83" t="n">
        <v>43</v>
      </c>
      <c r="C91" s="288" t="n">
        <v>2151.915</v>
      </c>
      <c r="D91" s="288" t="n">
        <v>40886.385</v>
      </c>
      <c r="E91" s="288" t="n">
        <v>8607.66</v>
      </c>
      <c r="F91" s="86"/>
      <c r="G91" s="288" t="n">
        <v>49494.045</v>
      </c>
      <c r="H91" s="288" t="n">
        <v>40886.385</v>
      </c>
      <c r="I91" s="88"/>
    </row>
    <row r="92" customFormat="false" ht="15" hidden="false" customHeight="false" outlineLevel="0" collapsed="false">
      <c r="A92" s="67" t="s">
        <v>237</v>
      </c>
      <c r="B92" s="83" t="n">
        <v>109</v>
      </c>
      <c r="C92" s="288" t="n">
        <v>4797.645</v>
      </c>
      <c r="D92" s="288" t="n">
        <v>76762.32</v>
      </c>
      <c r="E92" s="288" t="n">
        <v>14392.935</v>
      </c>
      <c r="F92" s="86"/>
      <c r="G92" s="288" t="n">
        <v>91155.255</v>
      </c>
      <c r="H92" s="288" t="n">
        <v>76762.32</v>
      </c>
      <c r="I92" s="289" t="n">
        <v>23294.65</v>
      </c>
    </row>
    <row r="93" customFormat="false" ht="15" hidden="false" customHeight="false" outlineLevel="0" collapsed="false">
      <c r="A93" s="67" t="s">
        <v>238</v>
      </c>
      <c r="B93" s="83" t="n">
        <v>7</v>
      </c>
      <c r="C93" s="288" t="n">
        <v>326.335</v>
      </c>
      <c r="D93" s="288" t="n">
        <v>7505.705</v>
      </c>
      <c r="E93" s="86"/>
      <c r="F93" s="288" t="n">
        <v>979.005</v>
      </c>
      <c r="G93" s="288" t="n">
        <v>8484.71</v>
      </c>
      <c r="H93" s="288" t="n">
        <v>8484.71</v>
      </c>
      <c r="I93" s="88"/>
    </row>
    <row r="94" customFormat="false" ht="15" hidden="false" customHeight="false" outlineLevel="0" collapsed="false">
      <c r="A94" s="67" t="s">
        <v>239</v>
      </c>
      <c r="B94" s="83" t="n">
        <v>134</v>
      </c>
      <c r="C94" s="288" t="n">
        <v>5955.27</v>
      </c>
      <c r="D94" s="288" t="n">
        <v>78443.27</v>
      </c>
      <c r="E94" s="86"/>
      <c r="F94" s="288" t="n">
        <v>27685.86</v>
      </c>
      <c r="G94" s="288" t="n">
        <v>106129.13</v>
      </c>
      <c r="H94" s="288" t="n">
        <v>106129.13</v>
      </c>
      <c r="I94" s="289" t="n">
        <v>6838.89</v>
      </c>
      <c r="L94" s="49"/>
      <c r="M94" s="47"/>
      <c r="N94" s="47"/>
      <c r="O94" s="47"/>
      <c r="P94" s="47"/>
    </row>
    <row r="95" customFormat="false" ht="15" hidden="false" customHeight="false" outlineLevel="0" collapsed="false">
      <c r="A95" s="67" t="s">
        <v>240</v>
      </c>
      <c r="B95" s="83" t="n">
        <v>287</v>
      </c>
      <c r="C95" s="288" t="n">
        <v>13015.735</v>
      </c>
      <c r="D95" s="288" t="n">
        <v>238656.6354</v>
      </c>
      <c r="E95" s="86"/>
      <c r="F95" s="288" t="n">
        <v>71242.3722</v>
      </c>
      <c r="G95" s="288" t="n">
        <v>309899.0076</v>
      </c>
      <c r="H95" s="288" t="n">
        <v>309899.0076</v>
      </c>
      <c r="I95" s="88"/>
      <c r="L95" s="49"/>
      <c r="M95" s="47"/>
      <c r="N95" s="47"/>
      <c r="O95" s="47"/>
      <c r="P95" s="47"/>
    </row>
    <row r="96" customFormat="false" ht="15" hidden="false" customHeight="false" outlineLevel="0" collapsed="false">
      <c r="A96" s="67" t="s">
        <v>241</v>
      </c>
      <c r="B96" s="83" t="n">
        <v>293</v>
      </c>
      <c r="C96" s="288" t="n">
        <v>12703.165</v>
      </c>
      <c r="D96" s="288" t="n">
        <v>238741.355</v>
      </c>
      <c r="E96" s="86"/>
      <c r="F96" s="288" t="n">
        <v>64825.215</v>
      </c>
      <c r="G96" s="288" t="n">
        <v>303566.57</v>
      </c>
      <c r="H96" s="288" t="n">
        <v>303566.57</v>
      </c>
      <c r="I96" s="88"/>
      <c r="K96" s="119"/>
      <c r="L96" s="120" t="s">
        <v>159</v>
      </c>
      <c r="M96" s="121"/>
      <c r="N96" s="47"/>
      <c r="O96" s="47"/>
      <c r="P96" s="47"/>
    </row>
    <row r="97" customFormat="false" ht="15" hidden="false" customHeight="false" outlineLevel="0" collapsed="false">
      <c r="A97" s="67" t="s">
        <v>242</v>
      </c>
      <c r="B97" s="83" t="n">
        <v>200</v>
      </c>
      <c r="C97" s="288" t="n">
        <v>8688</v>
      </c>
      <c r="D97" s="288" t="n">
        <v>143835.8712</v>
      </c>
      <c r="E97" s="86"/>
      <c r="F97" s="288" t="n">
        <v>50765.6016</v>
      </c>
      <c r="G97" s="288" t="n">
        <v>194601.4728</v>
      </c>
      <c r="H97" s="288" t="n">
        <v>194601.4728</v>
      </c>
      <c r="I97" s="88"/>
      <c r="K97" s="122" t="s">
        <v>27</v>
      </c>
      <c r="L97" s="123" t="s">
        <v>160</v>
      </c>
      <c r="M97" s="124" t="s">
        <v>161</v>
      </c>
      <c r="N97" s="47" t="e">
        <f aca="false">M97/50</f>
        <v>#VALUE!</v>
      </c>
      <c r="O97" s="47"/>
      <c r="P97" s="47"/>
    </row>
    <row r="98" customFormat="false" ht="15" hidden="false" customHeight="false" outlineLevel="0" collapsed="false">
      <c r="A98" s="67" t="s">
        <v>243</v>
      </c>
      <c r="B98" s="83" t="n">
        <v>409</v>
      </c>
      <c r="C98" s="288" t="n">
        <v>18457.145</v>
      </c>
      <c r="D98" s="288" t="n">
        <v>337860.044</v>
      </c>
      <c r="E98" s="86"/>
      <c r="F98" s="288" t="n">
        <v>97081.062</v>
      </c>
      <c r="G98" s="288" t="n">
        <v>434941.106</v>
      </c>
      <c r="H98" s="288" t="n">
        <v>434941.106</v>
      </c>
      <c r="I98" s="88"/>
      <c r="K98" s="125" t="s">
        <v>190</v>
      </c>
      <c r="L98" s="126" t="n">
        <v>27572</v>
      </c>
      <c r="M98" s="127" t="n">
        <v>1304176.66</v>
      </c>
      <c r="N98" s="47" t="n">
        <f aca="false">M98/50</f>
        <v>26083.5332</v>
      </c>
      <c r="O98" s="47"/>
      <c r="P98" s="47"/>
    </row>
    <row r="99" customFormat="false" ht="15" hidden="false" customHeight="false" outlineLevel="0" collapsed="false">
      <c r="A99" s="67" t="s">
        <v>244</v>
      </c>
      <c r="B99" s="83" t="n">
        <v>978</v>
      </c>
      <c r="C99" s="288" t="n">
        <v>46237.09</v>
      </c>
      <c r="D99" s="288" t="n">
        <v>776678.91875</v>
      </c>
      <c r="E99" s="86"/>
      <c r="F99" s="288" t="n">
        <v>216669.447105</v>
      </c>
      <c r="G99" s="288" t="n">
        <v>993348.365855</v>
      </c>
      <c r="H99" s="288" t="n">
        <v>993348.365855</v>
      </c>
      <c r="I99" s="289" t="n">
        <v>57452.488245</v>
      </c>
      <c r="K99" s="128" t="s">
        <v>168</v>
      </c>
      <c r="L99" s="129" t="n">
        <v>27572</v>
      </c>
      <c r="M99" s="130" t="n">
        <v>1304176.66</v>
      </c>
      <c r="N99" s="47" t="n">
        <f aca="false">M99/50</f>
        <v>26083.5332</v>
      </c>
      <c r="O99" s="47"/>
      <c r="P99" s="47"/>
    </row>
    <row r="100" customFormat="false" ht="15" hidden="false" customHeight="false" outlineLevel="0" collapsed="false">
      <c r="A100" s="67" t="s">
        <v>245</v>
      </c>
      <c r="B100" s="83" t="n">
        <v>71</v>
      </c>
      <c r="C100" s="288" t="n">
        <v>3136.255</v>
      </c>
      <c r="D100" s="288" t="n">
        <v>54172.625</v>
      </c>
      <c r="E100" s="86"/>
      <c r="F100" s="288" t="n">
        <v>18532.1</v>
      </c>
      <c r="G100" s="288" t="n">
        <v>72704.725</v>
      </c>
      <c r="H100" s="288" t="n">
        <v>72704.725</v>
      </c>
      <c r="I100" s="88"/>
      <c r="N100" s="47" t="n">
        <f aca="false">M100/50</f>
        <v>0</v>
      </c>
      <c r="O100" s="47"/>
      <c r="P100" s="47"/>
    </row>
    <row r="101" customFormat="false" ht="15" hidden="false" customHeight="false" outlineLevel="0" collapsed="false">
      <c r="A101" s="67" t="s">
        <v>246</v>
      </c>
      <c r="B101" s="83" t="n">
        <v>903</v>
      </c>
      <c r="C101" s="288" t="n">
        <v>40719.215</v>
      </c>
      <c r="D101" s="288" t="n">
        <v>720789.97421</v>
      </c>
      <c r="E101" s="86"/>
      <c r="F101" s="288" t="n">
        <v>219614.32158</v>
      </c>
      <c r="G101" s="288" t="n">
        <v>940404.29579</v>
      </c>
      <c r="H101" s="288" t="n">
        <v>940404.29579</v>
      </c>
      <c r="I101" s="289" t="n">
        <v>9072.9</v>
      </c>
      <c r="N101" s="47" t="n">
        <f aca="false">M101/50</f>
        <v>0</v>
      </c>
      <c r="O101" s="47"/>
      <c r="P101" s="47"/>
    </row>
    <row r="102" customFormat="false" ht="15" hidden="false" customHeight="false" outlineLevel="0" collapsed="false">
      <c r="A102" s="67" t="s">
        <v>247</v>
      </c>
      <c r="B102" s="83" t="n">
        <v>179</v>
      </c>
      <c r="C102" s="288" t="n">
        <v>8617.995</v>
      </c>
      <c r="D102" s="288" t="n">
        <v>177984.915</v>
      </c>
      <c r="E102" s="86"/>
      <c r="F102" s="288" t="n">
        <v>35968.47</v>
      </c>
      <c r="G102" s="288" t="n">
        <v>213953.385</v>
      </c>
      <c r="H102" s="288" t="n">
        <v>213953.385</v>
      </c>
      <c r="I102" s="289" t="n">
        <v>1439.15</v>
      </c>
      <c r="N102" s="47" t="e">
        <f aca="false">SUM(N97:N101)</f>
        <v>#VALUE!</v>
      </c>
      <c r="O102" s="47"/>
      <c r="P102" s="47"/>
    </row>
    <row r="103" customFormat="false" ht="15" hidden="false" customHeight="false" outlineLevel="0" collapsed="false">
      <c r="A103" s="67" t="s">
        <v>248</v>
      </c>
      <c r="B103" s="83" t="n">
        <v>827</v>
      </c>
      <c r="C103" s="288" t="n">
        <v>38494.435</v>
      </c>
      <c r="D103" s="288" t="n">
        <v>710879.645</v>
      </c>
      <c r="E103" s="86"/>
      <c r="F103" s="288" t="n">
        <v>221554.235</v>
      </c>
      <c r="G103" s="288" t="n">
        <v>932433.88</v>
      </c>
      <c r="H103" s="288" t="n">
        <v>932433.88</v>
      </c>
      <c r="I103" s="88"/>
      <c r="N103" s="47"/>
      <c r="O103" s="47"/>
      <c r="P103" s="47"/>
    </row>
    <row r="104" customFormat="false" ht="15" hidden="false" customHeight="false" outlineLevel="0" collapsed="false">
      <c r="A104" s="67" t="s">
        <v>249</v>
      </c>
      <c r="B104" s="83" t="n">
        <v>227</v>
      </c>
      <c r="C104" s="288" t="n">
        <v>11272.435</v>
      </c>
      <c r="D104" s="288" t="n">
        <v>240239.345</v>
      </c>
      <c r="E104" s="86"/>
      <c r="F104" s="288" t="n">
        <v>44117.545</v>
      </c>
      <c r="G104" s="288" t="n">
        <v>284356.89</v>
      </c>
      <c r="H104" s="288" t="n">
        <v>284356.89</v>
      </c>
      <c r="I104" s="289" t="n">
        <v>24693.5</v>
      </c>
      <c r="K104" s="81" t="s">
        <v>3</v>
      </c>
      <c r="L104" s="82" t="s">
        <v>169</v>
      </c>
      <c r="P104" s="47"/>
      <c r="Q104" s="81" t="s">
        <v>3</v>
      </c>
      <c r="R104" s="82" t="s">
        <v>169</v>
      </c>
    </row>
    <row r="105" customFormat="false" ht="15" hidden="false" customHeight="false" outlineLevel="0" collapsed="false">
      <c r="A105" s="67" t="s">
        <v>250</v>
      </c>
      <c r="B105" s="83" t="n">
        <v>343</v>
      </c>
      <c r="C105" s="288" t="n">
        <v>16056.415</v>
      </c>
      <c r="D105" s="288" t="n">
        <v>327649.895</v>
      </c>
      <c r="E105" s="86"/>
      <c r="F105" s="288" t="n">
        <v>85300.34</v>
      </c>
      <c r="G105" s="288" t="n">
        <v>412950.235</v>
      </c>
      <c r="H105" s="288" t="n">
        <v>412950.235</v>
      </c>
      <c r="I105" s="289" t="n">
        <v>4570.595</v>
      </c>
      <c r="P105" s="47"/>
    </row>
    <row r="106" customFormat="false" ht="15" hidden="false" customHeight="false" outlineLevel="0" collapsed="false">
      <c r="A106" s="67" t="s">
        <v>251</v>
      </c>
      <c r="B106" s="83" t="n">
        <v>56</v>
      </c>
      <c r="C106" s="288" t="n">
        <v>2451.68</v>
      </c>
      <c r="D106" s="288" t="n">
        <v>52719.19</v>
      </c>
      <c r="E106" s="86"/>
      <c r="F106" s="288" t="n">
        <v>12869.975</v>
      </c>
      <c r="G106" s="288" t="n">
        <v>65589.165</v>
      </c>
      <c r="H106" s="288" t="n">
        <v>65589.165</v>
      </c>
      <c r="I106" s="88"/>
      <c r="K106" s="89" t="s">
        <v>25</v>
      </c>
      <c r="L106" s="53"/>
      <c r="M106" s="53"/>
      <c r="N106" s="53"/>
      <c r="O106" s="54"/>
      <c r="Q106" s="51" t="s">
        <v>160</v>
      </c>
      <c r="R106" s="52" t="s">
        <v>25</v>
      </c>
      <c r="S106" s="53"/>
      <c r="T106" s="53"/>
      <c r="U106" s="53"/>
      <c r="V106" s="54"/>
    </row>
    <row r="107" customFormat="false" ht="15" hidden="false" customHeight="false" outlineLevel="0" collapsed="false">
      <c r="A107" s="67" t="s">
        <v>252</v>
      </c>
      <c r="B107" s="83" t="n">
        <v>44</v>
      </c>
      <c r="C107" s="288" t="n">
        <v>1807.82</v>
      </c>
      <c r="D107" s="288" t="n">
        <v>31487.23</v>
      </c>
      <c r="E107" s="86"/>
      <c r="F107" s="288" t="n">
        <v>10595.49</v>
      </c>
      <c r="G107" s="288" t="n">
        <v>42082.72</v>
      </c>
      <c r="H107" s="288" t="n">
        <v>42082.72</v>
      </c>
      <c r="I107" s="289" t="n">
        <v>251.43</v>
      </c>
      <c r="K107" s="92" t="s">
        <v>171</v>
      </c>
      <c r="L107" s="57" t="s">
        <v>35</v>
      </c>
      <c r="M107" s="57" t="s">
        <v>49</v>
      </c>
      <c r="N107" s="57" t="s">
        <v>191</v>
      </c>
      <c r="O107" s="110" t="s">
        <v>168</v>
      </c>
      <c r="Q107" s="55" t="s">
        <v>192</v>
      </c>
      <c r="R107" s="56" t="s">
        <v>171</v>
      </c>
      <c r="S107" s="57" t="s">
        <v>35</v>
      </c>
      <c r="T107" s="57" t="s">
        <v>49</v>
      </c>
      <c r="U107" s="57" t="s">
        <v>191</v>
      </c>
      <c r="V107" s="110" t="s">
        <v>168</v>
      </c>
    </row>
    <row r="108" customFormat="false" ht="15" hidden="false" customHeight="false" outlineLevel="0" collapsed="false">
      <c r="A108" s="67" t="s">
        <v>253</v>
      </c>
      <c r="B108" s="83" t="n">
        <v>55</v>
      </c>
      <c r="C108" s="288" t="n">
        <v>2615.775</v>
      </c>
      <c r="D108" s="288" t="n">
        <v>44468.175</v>
      </c>
      <c r="E108" s="86"/>
      <c r="F108" s="288" t="n">
        <v>15694.65</v>
      </c>
      <c r="G108" s="288" t="n">
        <v>60162.825</v>
      </c>
      <c r="H108" s="288" t="n">
        <v>60162.825</v>
      </c>
      <c r="I108" s="88"/>
      <c r="K108" s="98" t="n">
        <v>6651</v>
      </c>
      <c r="L108" s="131" t="n">
        <v>16323</v>
      </c>
      <c r="M108" s="131" t="n">
        <v>4598</v>
      </c>
      <c r="N108" s="132" t="n">
        <v>0</v>
      </c>
      <c r="O108" s="118" t="n">
        <v>27572</v>
      </c>
      <c r="Q108" s="60" t="s">
        <v>193</v>
      </c>
      <c r="R108" s="133"/>
      <c r="S108" s="134" t="n">
        <v>38</v>
      </c>
      <c r="T108" s="64"/>
      <c r="U108" s="135"/>
      <c r="V108" s="112" t="n">
        <v>38</v>
      </c>
    </row>
    <row r="109" customFormat="false" ht="15" hidden="false" customHeight="false" outlineLevel="0" collapsed="false">
      <c r="A109" s="67" t="s">
        <v>254</v>
      </c>
      <c r="B109" s="83" t="n">
        <v>556</v>
      </c>
      <c r="C109" s="288" t="n">
        <v>26757.18</v>
      </c>
      <c r="D109" s="288" t="n">
        <v>517850.22802</v>
      </c>
      <c r="E109" s="86"/>
      <c r="F109" s="288" t="n">
        <v>158630.52636</v>
      </c>
      <c r="G109" s="288" t="n">
        <v>676480.75438</v>
      </c>
      <c r="H109" s="288" t="n">
        <v>676480.75438</v>
      </c>
      <c r="I109" s="289" t="n">
        <v>2364.3</v>
      </c>
      <c r="Q109" s="67" t="s">
        <v>194</v>
      </c>
      <c r="R109" s="136"/>
      <c r="S109" s="137" t="n">
        <v>759</v>
      </c>
      <c r="T109" s="86"/>
      <c r="U109" s="113" t="n">
        <v>0</v>
      </c>
      <c r="V109" s="114" t="n">
        <v>759</v>
      </c>
    </row>
    <row r="110" customFormat="false" ht="15" hidden="false" customHeight="false" outlineLevel="0" collapsed="false">
      <c r="A110" s="67" t="s">
        <v>255</v>
      </c>
      <c r="B110" s="83" t="n">
        <v>279</v>
      </c>
      <c r="C110" s="288" t="n">
        <v>14327.495</v>
      </c>
      <c r="D110" s="288" t="n">
        <v>329532.385</v>
      </c>
      <c r="E110" s="86"/>
      <c r="F110" s="288" t="n">
        <v>85964.97</v>
      </c>
      <c r="G110" s="288" t="n">
        <v>415497.355</v>
      </c>
      <c r="H110" s="288" t="n">
        <v>415497.355</v>
      </c>
      <c r="I110" s="88"/>
      <c r="Q110" s="67" t="s">
        <v>195</v>
      </c>
      <c r="R110" s="136"/>
      <c r="S110" s="137" t="n">
        <v>3</v>
      </c>
      <c r="T110" s="86"/>
      <c r="U110" s="138"/>
      <c r="V110" s="114" t="n">
        <v>3</v>
      </c>
    </row>
    <row r="111" customFormat="false" ht="15" hidden="false" customHeight="false" outlineLevel="0" collapsed="false">
      <c r="A111" s="67" t="s">
        <v>256</v>
      </c>
      <c r="B111" s="83" t="n">
        <v>296</v>
      </c>
      <c r="C111" s="288" t="n">
        <v>15266.88</v>
      </c>
      <c r="D111" s="288" t="n">
        <v>351138.24</v>
      </c>
      <c r="E111" s="86"/>
      <c r="F111" s="288" t="n">
        <v>91601.28</v>
      </c>
      <c r="G111" s="288" t="n">
        <v>442739.52</v>
      </c>
      <c r="H111" s="288" t="n">
        <v>442739.52</v>
      </c>
      <c r="I111" s="88"/>
      <c r="Q111" s="67" t="s">
        <v>196</v>
      </c>
      <c r="R111" s="136"/>
      <c r="S111" s="137" t="n">
        <v>849</v>
      </c>
      <c r="T111" s="86"/>
      <c r="U111" s="138"/>
      <c r="V111" s="114" t="n">
        <v>849</v>
      </c>
    </row>
    <row r="112" customFormat="false" ht="15" hidden="false" customHeight="false" outlineLevel="0" collapsed="false">
      <c r="A112" s="67" t="s">
        <v>257</v>
      </c>
      <c r="B112" s="83" t="n">
        <v>158</v>
      </c>
      <c r="C112" s="288" t="n">
        <v>7269.99</v>
      </c>
      <c r="D112" s="288" t="n">
        <v>145763.94</v>
      </c>
      <c r="E112" s="86"/>
      <c r="F112" s="288" t="n">
        <v>40713.64</v>
      </c>
      <c r="G112" s="288" t="n">
        <v>186477.58</v>
      </c>
      <c r="H112" s="288" t="n">
        <v>186477.58</v>
      </c>
      <c r="I112" s="289" t="n">
        <v>5812.6</v>
      </c>
      <c r="Q112" s="67" t="s">
        <v>197</v>
      </c>
      <c r="R112" s="136"/>
      <c r="S112" s="137" t="n">
        <v>463</v>
      </c>
      <c r="T112" s="86"/>
      <c r="U112" s="138"/>
      <c r="V112" s="114" t="n">
        <v>463</v>
      </c>
    </row>
    <row r="113" customFormat="false" ht="15" hidden="false" customHeight="false" outlineLevel="0" collapsed="false">
      <c r="A113" s="67" t="s">
        <v>258</v>
      </c>
      <c r="B113" s="83" t="n">
        <v>676</v>
      </c>
      <c r="C113" s="288" t="n">
        <v>35869.78</v>
      </c>
      <c r="D113" s="288" t="n">
        <v>807207.71</v>
      </c>
      <c r="E113" s="86"/>
      <c r="F113" s="288" t="n">
        <v>212138.76</v>
      </c>
      <c r="G113" s="288" t="n">
        <v>1019346.47</v>
      </c>
      <c r="H113" s="288" t="n">
        <v>1019346.47</v>
      </c>
      <c r="I113" s="289" t="n">
        <v>4619.88</v>
      </c>
      <c r="Q113" s="67" t="s">
        <v>198</v>
      </c>
      <c r="R113" s="136"/>
      <c r="S113" s="137" t="n">
        <v>855</v>
      </c>
      <c r="T113" s="86"/>
      <c r="U113" s="138"/>
      <c r="V113" s="114" t="n">
        <v>855</v>
      </c>
    </row>
    <row r="114" customFormat="false" ht="15" hidden="false" customHeight="false" outlineLevel="0" collapsed="false">
      <c r="A114" s="67" t="s">
        <v>259</v>
      </c>
      <c r="B114" s="83" t="n">
        <v>97</v>
      </c>
      <c r="C114" s="288" t="n">
        <v>4601.785</v>
      </c>
      <c r="D114" s="288" t="n">
        <v>105841.05</v>
      </c>
      <c r="E114" s="86"/>
      <c r="F114" s="288" t="n">
        <v>26498.61</v>
      </c>
      <c r="G114" s="288" t="n">
        <v>132339.66</v>
      </c>
      <c r="H114" s="288" t="n">
        <v>132339.66</v>
      </c>
      <c r="I114" s="88"/>
      <c r="Q114" s="67" t="s">
        <v>199</v>
      </c>
      <c r="R114" s="136"/>
      <c r="S114" s="137" t="n">
        <v>118</v>
      </c>
      <c r="T114" s="86"/>
      <c r="U114" s="138"/>
      <c r="V114" s="114" t="n">
        <v>118</v>
      </c>
    </row>
    <row r="115" customFormat="false" ht="15" hidden="false" customHeight="false" outlineLevel="0" collapsed="false">
      <c r="A115" s="67" t="s">
        <v>260</v>
      </c>
      <c r="B115" s="83" t="n">
        <v>111</v>
      </c>
      <c r="C115" s="288" t="n">
        <v>5652.455</v>
      </c>
      <c r="D115" s="288" t="n">
        <v>117496.405</v>
      </c>
      <c r="E115" s="86"/>
      <c r="F115" s="288" t="n">
        <v>33914.73</v>
      </c>
      <c r="G115" s="288" t="n">
        <v>151411.135</v>
      </c>
      <c r="H115" s="288" t="n">
        <v>151411.135</v>
      </c>
      <c r="I115" s="88"/>
      <c r="Q115" s="67" t="s">
        <v>200</v>
      </c>
      <c r="R115" s="136"/>
      <c r="S115" s="137" t="n">
        <v>217</v>
      </c>
      <c r="T115" s="86"/>
      <c r="U115" s="138"/>
      <c r="V115" s="114" t="n">
        <v>217</v>
      </c>
    </row>
    <row r="116" customFormat="false" ht="15" hidden="false" customHeight="false" outlineLevel="0" collapsed="false">
      <c r="A116" s="67" t="s">
        <v>261</v>
      </c>
      <c r="B116" s="83" t="n">
        <v>339</v>
      </c>
      <c r="C116" s="288" t="n">
        <v>17280.795</v>
      </c>
      <c r="D116" s="288" t="n">
        <v>382841.235925</v>
      </c>
      <c r="E116" s="86"/>
      <c r="F116" s="288" t="n">
        <v>100992.39415</v>
      </c>
      <c r="G116" s="288" t="n">
        <v>483833.630075</v>
      </c>
      <c r="H116" s="288" t="n">
        <v>483833.630075</v>
      </c>
      <c r="I116" s="88"/>
      <c r="Q116" s="67" t="s">
        <v>201</v>
      </c>
      <c r="R116" s="136"/>
      <c r="S116" s="137" t="n">
        <v>101</v>
      </c>
      <c r="T116" s="86"/>
      <c r="U116" s="138"/>
      <c r="V116" s="114" t="n">
        <v>101</v>
      </c>
    </row>
    <row r="117" customFormat="false" ht="15" hidden="false" customHeight="false" outlineLevel="0" collapsed="false">
      <c r="A117" s="67" t="s">
        <v>262</v>
      </c>
      <c r="B117" s="83" t="n">
        <v>9</v>
      </c>
      <c r="C117" s="288" t="n">
        <v>485.145</v>
      </c>
      <c r="D117" s="288" t="n">
        <v>11158.335</v>
      </c>
      <c r="E117" s="86"/>
      <c r="F117" s="288" t="n">
        <v>2425.725</v>
      </c>
      <c r="G117" s="288" t="n">
        <v>13584.06</v>
      </c>
      <c r="H117" s="288" t="n">
        <v>13584.06</v>
      </c>
      <c r="I117" s="88"/>
      <c r="Q117" s="67" t="s">
        <v>202</v>
      </c>
      <c r="R117" s="136"/>
      <c r="S117" s="137" t="n">
        <v>217</v>
      </c>
      <c r="T117" s="86"/>
      <c r="U117" s="138"/>
      <c r="V117" s="114" t="n">
        <v>217</v>
      </c>
    </row>
    <row r="118" customFormat="false" ht="15" hidden="false" customHeight="false" outlineLevel="0" collapsed="false">
      <c r="A118" s="67" t="s">
        <v>263</v>
      </c>
      <c r="B118" s="83" t="n">
        <v>103</v>
      </c>
      <c r="C118" s="288" t="n">
        <v>4482.215</v>
      </c>
      <c r="D118" s="288" t="n">
        <v>103090.945</v>
      </c>
      <c r="E118" s="86"/>
      <c r="F118" s="288" t="n">
        <v>26893.29</v>
      </c>
      <c r="G118" s="288" t="n">
        <v>129984.235</v>
      </c>
      <c r="H118" s="288" t="n">
        <v>129984.235</v>
      </c>
      <c r="I118" s="88"/>
      <c r="Q118" s="67" t="s">
        <v>203</v>
      </c>
      <c r="R118" s="136"/>
      <c r="S118" s="137" t="n">
        <v>295</v>
      </c>
      <c r="T118" s="86"/>
      <c r="U118" s="138"/>
      <c r="V118" s="114" t="n">
        <v>295</v>
      </c>
    </row>
    <row r="119" customFormat="false" ht="15" hidden="false" customHeight="false" outlineLevel="0" collapsed="false">
      <c r="A119" s="67" t="s">
        <v>264</v>
      </c>
      <c r="B119" s="83" t="n">
        <v>184</v>
      </c>
      <c r="C119" s="288" t="n">
        <v>8819.52</v>
      </c>
      <c r="D119" s="288" t="n">
        <v>202848.96</v>
      </c>
      <c r="E119" s="86"/>
      <c r="F119" s="288" t="n">
        <v>52917.12</v>
      </c>
      <c r="G119" s="288" t="n">
        <v>255766.08</v>
      </c>
      <c r="H119" s="288" t="n">
        <v>255766.08</v>
      </c>
      <c r="I119" s="88"/>
      <c r="Q119" s="67" t="s">
        <v>204</v>
      </c>
      <c r="R119" s="136"/>
      <c r="S119" s="137" t="n">
        <v>392</v>
      </c>
      <c r="T119" s="86"/>
      <c r="U119" s="138"/>
      <c r="V119" s="114" t="n">
        <v>392</v>
      </c>
    </row>
    <row r="120" customFormat="false" ht="15" hidden="false" customHeight="false" outlineLevel="0" collapsed="false">
      <c r="A120" s="67" t="s">
        <v>265</v>
      </c>
      <c r="B120" s="83" t="n">
        <v>266</v>
      </c>
      <c r="C120" s="288" t="n">
        <v>12196.73</v>
      </c>
      <c r="D120" s="288" t="n">
        <v>235927.69</v>
      </c>
      <c r="E120" s="86"/>
      <c r="F120" s="288" t="n">
        <v>72062.58374</v>
      </c>
      <c r="G120" s="288" t="n">
        <v>307990.27374</v>
      </c>
      <c r="H120" s="288" t="n">
        <v>307990.27374</v>
      </c>
      <c r="I120" s="88"/>
      <c r="Q120" s="67" t="s">
        <v>205</v>
      </c>
      <c r="R120" s="136"/>
      <c r="S120" s="137" t="n">
        <v>352</v>
      </c>
      <c r="T120" s="137" t="n">
        <v>53</v>
      </c>
      <c r="U120" s="113" t="n">
        <v>0</v>
      </c>
      <c r="V120" s="114" t="n">
        <v>405</v>
      </c>
    </row>
    <row r="121" customFormat="false" ht="15" hidden="false" customHeight="false" outlineLevel="0" collapsed="false">
      <c r="A121" s="67" t="s">
        <v>266</v>
      </c>
      <c r="B121" s="83" t="n">
        <v>42</v>
      </c>
      <c r="C121" s="288" t="n">
        <v>2181.01</v>
      </c>
      <c r="D121" s="288" t="n">
        <v>50163.23</v>
      </c>
      <c r="E121" s="86"/>
      <c r="F121" s="288" t="n">
        <v>10905.05</v>
      </c>
      <c r="G121" s="288" t="n">
        <v>61068.28</v>
      </c>
      <c r="H121" s="288" t="n">
        <v>61068.28</v>
      </c>
      <c r="I121" s="88"/>
      <c r="Q121" s="67" t="s">
        <v>206</v>
      </c>
      <c r="R121" s="136"/>
      <c r="S121" s="137" t="n">
        <v>830</v>
      </c>
      <c r="T121" s="137" t="n">
        <v>137</v>
      </c>
      <c r="U121" s="138"/>
      <c r="V121" s="114" t="n">
        <v>967</v>
      </c>
    </row>
    <row r="122" customFormat="false" ht="15" hidden="false" customHeight="false" outlineLevel="0" collapsed="false">
      <c r="A122" s="67" t="s">
        <v>267</v>
      </c>
      <c r="B122" s="83" t="n">
        <v>152</v>
      </c>
      <c r="C122" s="288" t="n">
        <v>8181.56</v>
      </c>
      <c r="D122" s="288" t="n">
        <v>188175.88</v>
      </c>
      <c r="E122" s="86"/>
      <c r="F122" s="288" t="n">
        <v>45803.775</v>
      </c>
      <c r="G122" s="288" t="n">
        <v>233979.655</v>
      </c>
      <c r="H122" s="288" t="n">
        <v>233979.655</v>
      </c>
      <c r="I122" s="88"/>
      <c r="Q122" s="67" t="s">
        <v>207</v>
      </c>
      <c r="R122" s="136"/>
      <c r="S122" s="137" t="n">
        <v>43</v>
      </c>
      <c r="T122" s="137" t="n">
        <v>31</v>
      </c>
      <c r="U122" s="138"/>
      <c r="V122" s="114" t="n">
        <v>74</v>
      </c>
    </row>
    <row r="123" customFormat="false" ht="15" hidden="false" customHeight="false" outlineLevel="0" collapsed="false">
      <c r="A123" s="67" t="s">
        <v>268</v>
      </c>
      <c r="B123" s="83" t="n">
        <v>115</v>
      </c>
      <c r="C123" s="288" t="n">
        <v>5353.075</v>
      </c>
      <c r="D123" s="288" t="n">
        <v>123120.71</v>
      </c>
      <c r="E123" s="86"/>
      <c r="F123" s="288" t="n">
        <v>32118.45</v>
      </c>
      <c r="G123" s="288" t="n">
        <v>155239.16</v>
      </c>
      <c r="H123" s="288" t="n">
        <v>155239.16</v>
      </c>
      <c r="I123" s="88"/>
      <c r="Q123" s="67" t="s">
        <v>208</v>
      </c>
      <c r="R123" s="136"/>
      <c r="S123" s="86"/>
      <c r="T123" s="137" t="n">
        <v>1</v>
      </c>
      <c r="U123" s="138"/>
      <c r="V123" s="114" t="n">
        <v>1</v>
      </c>
    </row>
    <row r="124" customFormat="false" ht="15" hidden="false" customHeight="false" outlineLevel="0" collapsed="false">
      <c r="A124" s="67" t="s">
        <v>269</v>
      </c>
      <c r="B124" s="83" t="n">
        <v>73</v>
      </c>
      <c r="C124" s="288" t="n">
        <v>3470.065</v>
      </c>
      <c r="D124" s="288" t="n">
        <v>79811.49</v>
      </c>
      <c r="E124" s="86"/>
      <c r="F124" s="288" t="n">
        <v>20820.39</v>
      </c>
      <c r="G124" s="288" t="n">
        <v>100631.88</v>
      </c>
      <c r="H124" s="288" t="n">
        <v>100631.88</v>
      </c>
      <c r="I124" s="88"/>
      <c r="Q124" s="67" t="s">
        <v>209</v>
      </c>
      <c r="R124" s="136"/>
      <c r="S124" s="137" t="n">
        <v>819</v>
      </c>
      <c r="T124" s="86"/>
      <c r="U124" s="138"/>
      <c r="V124" s="114" t="n">
        <v>819</v>
      </c>
    </row>
    <row r="125" customFormat="false" ht="15" hidden="false" customHeight="false" outlineLevel="0" collapsed="false">
      <c r="A125" s="67" t="s">
        <v>270</v>
      </c>
      <c r="B125" s="68" t="n">
        <v>34</v>
      </c>
      <c r="C125" s="290" t="n">
        <v>1603.77</v>
      </c>
      <c r="D125" s="290" t="n">
        <v>36886.71</v>
      </c>
      <c r="E125" s="71"/>
      <c r="F125" s="290" t="n">
        <v>4811.31</v>
      </c>
      <c r="G125" s="290" t="n">
        <v>41698.02</v>
      </c>
      <c r="H125" s="290" t="n">
        <v>41698.02</v>
      </c>
      <c r="I125" s="291" t="n">
        <v>3207.54</v>
      </c>
      <c r="Q125" s="67" t="s">
        <v>210</v>
      </c>
      <c r="R125" s="136"/>
      <c r="S125" s="137" t="n">
        <v>508</v>
      </c>
      <c r="T125" s="137" t="n">
        <v>327</v>
      </c>
      <c r="U125" s="138"/>
      <c r="V125" s="114" t="n">
        <v>835</v>
      </c>
    </row>
    <row r="126" customFormat="false" ht="15" hidden="false" customHeight="false" outlineLevel="0" collapsed="false">
      <c r="A126" s="74" t="s">
        <v>168</v>
      </c>
      <c r="B126" s="75" t="n">
        <v>27572</v>
      </c>
      <c r="C126" s="292" t="n">
        <v>1304176.66</v>
      </c>
      <c r="D126" s="292" t="n">
        <v>22933372.904945</v>
      </c>
      <c r="E126" s="292" t="n">
        <v>2847357.314695</v>
      </c>
      <c r="F126" s="292" t="n">
        <v>2212708.293735</v>
      </c>
      <c r="G126" s="292" t="n">
        <v>28016788.563675</v>
      </c>
      <c r="H126" s="292" t="n">
        <v>25169431.24898</v>
      </c>
      <c r="I126" s="293" t="n">
        <v>1596469.47220999</v>
      </c>
      <c r="Q126" s="67" t="s">
        <v>211</v>
      </c>
      <c r="R126" s="136"/>
      <c r="S126" s="137" t="n">
        <v>1777</v>
      </c>
      <c r="T126" s="137" t="n">
        <v>61</v>
      </c>
      <c r="U126" s="138"/>
      <c r="V126" s="114" t="n">
        <v>1838</v>
      </c>
    </row>
    <row r="127" customFormat="false" ht="15" hidden="false" customHeight="false" outlineLevel="0" collapsed="false">
      <c r="B127" s="49"/>
      <c r="C127" s="47"/>
      <c r="D127" s="47"/>
      <c r="E127" s="47"/>
      <c r="F127" s="47"/>
      <c r="L127" s="139" t="s">
        <v>171</v>
      </c>
      <c r="M127" s="139" t="s">
        <v>35</v>
      </c>
      <c r="N127" s="139" t="s">
        <v>49</v>
      </c>
      <c r="O127" s="139" t="s">
        <v>188</v>
      </c>
      <c r="Q127" s="67" t="s">
        <v>212</v>
      </c>
      <c r="R127" s="136"/>
      <c r="S127" s="137" t="n">
        <v>783</v>
      </c>
      <c r="T127" s="137" t="n">
        <v>227</v>
      </c>
      <c r="U127" s="138"/>
      <c r="V127" s="114" t="n">
        <v>1010</v>
      </c>
    </row>
    <row r="128" customFormat="false" ht="15" hidden="false" customHeight="false" outlineLevel="0" collapsed="false">
      <c r="B128" s="49"/>
      <c r="C128" s="47"/>
      <c r="D128" s="47"/>
      <c r="E128" s="47"/>
      <c r="F128" s="47"/>
      <c r="K128" s="20" t="s">
        <v>213</v>
      </c>
      <c r="L128" s="20" t="n">
        <f aca="false">COUNT(L108:L125)</f>
        <v>1</v>
      </c>
      <c r="M128" s="20" t="n">
        <f aca="false">COUNT(M108:M125)</f>
        <v>1</v>
      </c>
      <c r="N128" s="20" t="n">
        <f aca="false">COUNT(N108:N125)</f>
        <v>0</v>
      </c>
      <c r="O128" s="20" t="n">
        <f aca="false">COUNT(O108:O125)</f>
        <v>1</v>
      </c>
      <c r="Q128" s="67" t="s">
        <v>214</v>
      </c>
      <c r="R128" s="136"/>
      <c r="S128" s="137" t="n">
        <v>1038</v>
      </c>
      <c r="T128" s="137" t="n">
        <v>307</v>
      </c>
      <c r="U128" s="113" t="n">
        <v>0</v>
      </c>
      <c r="V128" s="114" t="n">
        <v>1345</v>
      </c>
    </row>
    <row r="129" customFormat="false" ht="15" hidden="false" customHeight="false" outlineLevel="0" collapsed="false">
      <c r="B129" s="49"/>
      <c r="C129" s="47"/>
      <c r="D129" s="47"/>
      <c r="E129" s="47"/>
      <c r="F129" s="47"/>
      <c r="K129" s="20" t="s">
        <v>215</v>
      </c>
      <c r="L129" s="49" t="n">
        <f aca="false">AVERAGE(L108:L125)</f>
        <v>16323</v>
      </c>
      <c r="M129" s="49" t="n">
        <f aca="false">AVERAGE(M108:M125)</f>
        <v>4598</v>
      </c>
      <c r="N129" s="49" t="n">
        <f aca="false">AVERAGE(N108:N125)</f>
        <v>0</v>
      </c>
      <c r="O129" s="49" t="n">
        <f aca="false">AVERAGE(O108:O125)</f>
        <v>27572</v>
      </c>
      <c r="Q129" s="67" t="s">
        <v>216</v>
      </c>
      <c r="R129" s="83" t="n">
        <v>5</v>
      </c>
      <c r="S129" s="137" t="n">
        <v>20</v>
      </c>
      <c r="T129" s="86"/>
      <c r="U129" s="138"/>
      <c r="V129" s="114" t="n">
        <v>25</v>
      </c>
    </row>
    <row r="130" customFormat="false" ht="15" hidden="false" customHeight="false" outlineLevel="0" collapsed="false">
      <c r="B130" s="49"/>
      <c r="C130" s="47"/>
      <c r="D130" s="47"/>
      <c r="E130" s="47"/>
      <c r="F130" s="47"/>
      <c r="Q130" s="67" t="s">
        <v>217</v>
      </c>
      <c r="R130" s="83" t="n">
        <v>6</v>
      </c>
      <c r="S130" s="137" t="n">
        <v>427</v>
      </c>
      <c r="T130" s="137" t="n">
        <v>364</v>
      </c>
      <c r="U130" s="113" t="n">
        <v>0</v>
      </c>
      <c r="V130" s="114" t="n">
        <v>797</v>
      </c>
    </row>
    <row r="131" customFormat="false" ht="15" hidden="false" customHeight="false" outlineLevel="0" collapsed="false">
      <c r="B131" s="49"/>
      <c r="C131" s="47"/>
      <c r="D131" s="47"/>
      <c r="E131" s="47"/>
      <c r="F131" s="47"/>
      <c r="Q131" s="67" t="s">
        <v>218</v>
      </c>
      <c r="R131" s="136"/>
      <c r="S131" s="137" t="n">
        <v>570</v>
      </c>
      <c r="T131" s="137" t="n">
        <v>142</v>
      </c>
      <c r="U131" s="113" t="n">
        <v>0</v>
      </c>
      <c r="V131" s="114" t="n">
        <v>712</v>
      </c>
    </row>
    <row r="132" customFormat="false" ht="15" hidden="false" customHeight="false" outlineLevel="0" collapsed="false">
      <c r="B132" s="49"/>
      <c r="C132" s="47"/>
      <c r="D132" s="47"/>
      <c r="E132" s="47"/>
      <c r="F132" s="47"/>
      <c r="Q132" s="67" t="s">
        <v>219</v>
      </c>
      <c r="R132" s="83" t="n">
        <v>72</v>
      </c>
      <c r="S132" s="86"/>
      <c r="T132" s="137" t="n">
        <v>298</v>
      </c>
      <c r="U132" s="138"/>
      <c r="V132" s="114" t="n">
        <v>370</v>
      </c>
    </row>
    <row r="133" customFormat="false" ht="15" hidden="false" customHeight="false" outlineLevel="0" collapsed="false">
      <c r="B133" s="49"/>
      <c r="C133" s="47"/>
      <c r="D133" s="47"/>
      <c r="E133" s="47"/>
      <c r="F133" s="47"/>
      <c r="Q133" s="67" t="s">
        <v>220</v>
      </c>
      <c r="R133" s="83" t="n">
        <v>55</v>
      </c>
      <c r="S133" s="86"/>
      <c r="T133" s="137" t="n">
        <v>31</v>
      </c>
      <c r="U133" s="138"/>
      <c r="V133" s="114" t="n">
        <v>86</v>
      </c>
    </row>
    <row r="134" customFormat="false" ht="15" hidden="false" customHeight="false" outlineLevel="0" collapsed="false">
      <c r="B134" s="49"/>
      <c r="C134" s="47"/>
      <c r="D134" s="47"/>
      <c r="E134" s="47"/>
      <c r="F134" s="47"/>
      <c r="Q134" s="67" t="s">
        <v>221</v>
      </c>
      <c r="R134" s="83" t="n">
        <v>42</v>
      </c>
      <c r="S134" s="137" t="n">
        <v>657</v>
      </c>
      <c r="T134" s="86"/>
      <c r="U134" s="113" t="n">
        <v>0</v>
      </c>
      <c r="V134" s="114" t="n">
        <v>699</v>
      </c>
    </row>
    <row r="135" customFormat="false" ht="15" hidden="false" customHeight="false" outlineLevel="0" collapsed="false">
      <c r="B135" s="49"/>
      <c r="C135" s="47"/>
      <c r="D135" s="47"/>
      <c r="E135" s="47"/>
      <c r="F135" s="47"/>
      <c r="Q135" s="67" t="s">
        <v>222</v>
      </c>
      <c r="R135" s="83" t="n">
        <v>85</v>
      </c>
      <c r="S135" s="137" t="n">
        <v>522</v>
      </c>
      <c r="T135" s="137" t="n">
        <v>411</v>
      </c>
      <c r="U135" s="113" t="n">
        <v>0</v>
      </c>
      <c r="V135" s="114" t="n">
        <v>1018</v>
      </c>
    </row>
    <row r="136" customFormat="false" ht="15" hidden="false" customHeight="false" outlineLevel="0" collapsed="false">
      <c r="B136" s="49"/>
      <c r="C136" s="47"/>
      <c r="D136" s="47"/>
      <c r="E136" s="47"/>
      <c r="F136" s="47"/>
      <c r="Q136" s="67" t="s">
        <v>223</v>
      </c>
      <c r="R136" s="83" t="n">
        <v>30</v>
      </c>
      <c r="S136" s="137" t="n">
        <v>323</v>
      </c>
      <c r="T136" s="137" t="n">
        <v>4</v>
      </c>
      <c r="U136" s="138"/>
      <c r="V136" s="114" t="n">
        <v>357</v>
      </c>
    </row>
    <row r="137" customFormat="false" ht="15" hidden="false" customHeight="false" outlineLevel="0" collapsed="false">
      <c r="B137" s="49"/>
      <c r="C137" s="47"/>
      <c r="D137" s="47"/>
      <c r="E137" s="47"/>
      <c r="F137" s="47"/>
      <c r="Q137" s="67" t="s">
        <v>224</v>
      </c>
      <c r="R137" s="83" t="n">
        <v>178</v>
      </c>
      <c r="S137" s="137" t="n">
        <v>499</v>
      </c>
      <c r="T137" s="86"/>
      <c r="U137" s="138"/>
      <c r="V137" s="114" t="n">
        <v>677</v>
      </c>
    </row>
    <row r="138" customFormat="false" ht="15" hidden="false" customHeight="false" outlineLevel="0" collapsed="false">
      <c r="B138" s="49"/>
      <c r="C138" s="47"/>
      <c r="D138" s="47"/>
      <c r="E138" s="47"/>
      <c r="F138" s="47"/>
      <c r="Q138" s="67" t="s">
        <v>225</v>
      </c>
      <c r="R138" s="83" t="n">
        <v>24</v>
      </c>
      <c r="S138" s="137" t="n">
        <v>463</v>
      </c>
      <c r="T138" s="137" t="n">
        <v>254</v>
      </c>
      <c r="U138" s="138"/>
      <c r="V138" s="114" t="n">
        <v>741</v>
      </c>
    </row>
    <row r="139" customFormat="false" ht="15" hidden="false" customHeight="false" outlineLevel="0" collapsed="false">
      <c r="B139" s="49"/>
      <c r="C139" s="47"/>
      <c r="D139" s="47"/>
      <c r="E139" s="47"/>
      <c r="F139" s="47"/>
      <c r="Q139" s="67" t="s">
        <v>226</v>
      </c>
      <c r="R139" s="83" t="n">
        <v>77</v>
      </c>
      <c r="S139" s="86"/>
      <c r="T139" s="137" t="n">
        <v>42</v>
      </c>
      <c r="U139" s="138"/>
      <c r="V139" s="114" t="n">
        <v>119</v>
      </c>
    </row>
    <row r="140" customFormat="false" ht="15" hidden="false" customHeight="false" outlineLevel="0" collapsed="false">
      <c r="B140" s="49"/>
      <c r="C140" s="47"/>
      <c r="D140" s="47"/>
      <c r="E140" s="47"/>
      <c r="F140" s="47"/>
      <c r="Q140" s="67" t="s">
        <v>227</v>
      </c>
      <c r="R140" s="83" t="n">
        <v>106</v>
      </c>
      <c r="S140" s="137" t="n">
        <v>407</v>
      </c>
      <c r="T140" s="86"/>
      <c r="U140" s="138"/>
      <c r="V140" s="114" t="n">
        <v>513</v>
      </c>
    </row>
    <row r="141" customFormat="false" ht="15" hidden="false" customHeight="false" outlineLevel="0" collapsed="false">
      <c r="B141" s="49"/>
      <c r="C141" s="47"/>
      <c r="D141" s="47"/>
      <c r="E141" s="47"/>
      <c r="F141" s="47"/>
      <c r="Q141" s="67" t="s">
        <v>228</v>
      </c>
      <c r="R141" s="83" t="n">
        <v>43</v>
      </c>
      <c r="S141" s="86"/>
      <c r="T141" s="137" t="n">
        <v>96</v>
      </c>
      <c r="U141" s="138"/>
      <c r="V141" s="114" t="n">
        <v>139</v>
      </c>
    </row>
    <row r="142" customFormat="false" ht="15" hidden="false" customHeight="false" outlineLevel="0" collapsed="false">
      <c r="B142" s="49"/>
      <c r="C142" s="47"/>
      <c r="D142" s="47"/>
      <c r="E142" s="47"/>
      <c r="F142" s="47"/>
      <c r="Q142" s="67" t="s">
        <v>229</v>
      </c>
      <c r="R142" s="83" t="n">
        <v>257</v>
      </c>
      <c r="S142" s="137" t="n">
        <v>48</v>
      </c>
      <c r="T142" s="86"/>
      <c r="U142" s="138"/>
      <c r="V142" s="114" t="n">
        <v>305</v>
      </c>
    </row>
    <row r="143" customFormat="false" ht="15" hidden="false" customHeight="false" outlineLevel="0" collapsed="false">
      <c r="B143" s="49"/>
      <c r="C143" s="47"/>
      <c r="D143" s="47"/>
      <c r="E143" s="47"/>
      <c r="F143" s="47"/>
      <c r="Q143" s="67" t="s">
        <v>230</v>
      </c>
      <c r="R143" s="136"/>
      <c r="S143" s="137" t="n">
        <v>48</v>
      </c>
      <c r="T143" s="86"/>
      <c r="U143" s="138"/>
      <c r="V143" s="114" t="n">
        <v>48</v>
      </c>
    </row>
    <row r="144" customFormat="false" ht="15" hidden="false" customHeight="false" outlineLevel="0" collapsed="false">
      <c r="B144" s="49"/>
      <c r="C144" s="47"/>
      <c r="D144" s="47"/>
      <c r="E144" s="47"/>
      <c r="F144" s="47"/>
      <c r="Q144" s="67" t="s">
        <v>231</v>
      </c>
      <c r="R144" s="83" t="n">
        <v>123</v>
      </c>
      <c r="S144" s="86"/>
      <c r="T144" s="86"/>
      <c r="U144" s="138"/>
      <c r="V144" s="114" t="n">
        <v>123</v>
      </c>
    </row>
    <row r="145" customFormat="false" ht="15" hidden="false" customHeight="false" outlineLevel="0" collapsed="false">
      <c r="B145" s="49"/>
      <c r="C145" s="47"/>
      <c r="D145" s="47"/>
      <c r="E145" s="47"/>
      <c r="F145" s="47"/>
      <c r="Q145" s="67" t="s">
        <v>232</v>
      </c>
      <c r="R145" s="136"/>
      <c r="S145" s="137" t="n">
        <v>83</v>
      </c>
      <c r="T145" s="86"/>
      <c r="U145" s="138"/>
      <c r="V145" s="114" t="n">
        <v>83</v>
      </c>
    </row>
    <row r="146" customFormat="false" ht="15" hidden="false" customHeight="false" outlineLevel="0" collapsed="false">
      <c r="B146" s="49"/>
      <c r="C146" s="47"/>
      <c r="D146" s="47"/>
      <c r="E146" s="47"/>
      <c r="F146" s="47"/>
      <c r="Q146" s="67" t="s">
        <v>233</v>
      </c>
      <c r="R146" s="83" t="n">
        <v>182</v>
      </c>
      <c r="S146" s="137" t="n">
        <v>86</v>
      </c>
      <c r="T146" s="86"/>
      <c r="U146" s="138"/>
      <c r="V146" s="114" t="n">
        <v>268</v>
      </c>
    </row>
    <row r="147" customFormat="false" ht="15" hidden="false" customHeight="false" outlineLevel="0" collapsed="false">
      <c r="B147" s="49"/>
      <c r="C147" s="47"/>
      <c r="D147" s="47"/>
      <c r="E147" s="47"/>
      <c r="F147" s="47"/>
      <c r="Q147" s="67" t="s">
        <v>234</v>
      </c>
      <c r="R147" s="83" t="n">
        <v>138</v>
      </c>
      <c r="S147" s="137" t="n">
        <v>59</v>
      </c>
      <c r="T147" s="137" t="n">
        <v>13</v>
      </c>
      <c r="U147" s="138"/>
      <c r="V147" s="114" t="n">
        <v>210</v>
      </c>
    </row>
    <row r="148" customFormat="false" ht="15" hidden="false" customHeight="false" outlineLevel="0" collapsed="false">
      <c r="B148" s="49"/>
      <c r="C148" s="47"/>
      <c r="D148" s="47"/>
      <c r="E148" s="47"/>
      <c r="F148" s="47"/>
      <c r="Q148" s="67" t="s">
        <v>235</v>
      </c>
      <c r="R148" s="136"/>
      <c r="S148" s="137" t="n">
        <v>26</v>
      </c>
      <c r="T148" s="86"/>
      <c r="U148" s="138"/>
      <c r="V148" s="114" t="n">
        <v>26</v>
      </c>
    </row>
    <row r="149" customFormat="false" ht="15" hidden="false" customHeight="false" outlineLevel="0" collapsed="false">
      <c r="B149" s="49"/>
      <c r="C149" s="47"/>
      <c r="D149" s="47"/>
      <c r="E149" s="47"/>
      <c r="F149" s="47"/>
      <c r="Q149" s="67" t="s">
        <v>236</v>
      </c>
      <c r="R149" s="136"/>
      <c r="S149" s="137" t="n">
        <v>43</v>
      </c>
      <c r="T149" s="86"/>
      <c r="U149" s="138"/>
      <c r="V149" s="114" t="n">
        <v>43</v>
      </c>
    </row>
    <row r="150" customFormat="false" ht="15" hidden="false" customHeight="false" outlineLevel="0" collapsed="false">
      <c r="B150" s="49"/>
      <c r="C150" s="47"/>
      <c r="D150" s="47"/>
      <c r="E150" s="47"/>
      <c r="F150" s="47"/>
      <c r="Q150" s="67" t="s">
        <v>237</v>
      </c>
      <c r="R150" s="83" t="n">
        <v>109</v>
      </c>
      <c r="S150" s="86"/>
      <c r="T150" s="86"/>
      <c r="U150" s="138"/>
      <c r="V150" s="114" t="n">
        <v>109</v>
      </c>
    </row>
    <row r="151" customFormat="false" ht="15" hidden="false" customHeight="false" outlineLevel="0" collapsed="false">
      <c r="B151" s="49"/>
      <c r="C151" s="47"/>
      <c r="D151" s="47"/>
      <c r="E151" s="47"/>
      <c r="F151" s="47"/>
      <c r="Q151" s="67" t="s">
        <v>238</v>
      </c>
      <c r="R151" s="136"/>
      <c r="S151" s="137" t="n">
        <v>7</v>
      </c>
      <c r="T151" s="86"/>
      <c r="U151" s="138"/>
      <c r="V151" s="114" t="n">
        <v>7</v>
      </c>
    </row>
    <row r="152" customFormat="false" ht="15" hidden="false" customHeight="false" outlineLevel="0" collapsed="false">
      <c r="B152" s="49"/>
      <c r="C152" s="47"/>
      <c r="D152" s="47"/>
      <c r="E152" s="47"/>
      <c r="F152" s="47"/>
      <c r="Q152" s="67" t="s">
        <v>239</v>
      </c>
      <c r="R152" s="83" t="n">
        <v>134</v>
      </c>
      <c r="S152" s="86"/>
      <c r="T152" s="86"/>
      <c r="U152" s="138"/>
      <c r="V152" s="114" t="n">
        <v>134</v>
      </c>
    </row>
    <row r="153" customFormat="false" ht="15" hidden="false" customHeight="false" outlineLevel="0" collapsed="false">
      <c r="B153" s="49"/>
      <c r="C153" s="47"/>
      <c r="D153" s="47"/>
      <c r="E153" s="47"/>
      <c r="F153" s="47"/>
      <c r="Q153" s="67" t="s">
        <v>240</v>
      </c>
      <c r="R153" s="83" t="n">
        <v>160</v>
      </c>
      <c r="S153" s="137" t="n">
        <v>45</v>
      </c>
      <c r="T153" s="137" t="n">
        <v>82</v>
      </c>
      <c r="U153" s="138"/>
      <c r="V153" s="114" t="n">
        <v>287</v>
      </c>
    </row>
    <row r="154" customFormat="false" ht="15" hidden="false" customHeight="false" outlineLevel="0" collapsed="false">
      <c r="B154" s="49"/>
      <c r="C154" s="47"/>
      <c r="D154" s="47"/>
      <c r="E154" s="47"/>
      <c r="F154" s="47"/>
      <c r="Q154" s="67" t="s">
        <v>241</v>
      </c>
      <c r="R154" s="83" t="n">
        <v>208</v>
      </c>
      <c r="S154" s="137" t="n">
        <v>85</v>
      </c>
      <c r="T154" s="86"/>
      <c r="U154" s="138"/>
      <c r="V154" s="114" t="n">
        <v>293</v>
      </c>
    </row>
    <row r="155" customFormat="false" ht="15" hidden="false" customHeight="false" outlineLevel="0" collapsed="false">
      <c r="B155" s="49"/>
      <c r="C155" s="47"/>
      <c r="D155" s="47"/>
      <c r="E155" s="47"/>
      <c r="F155" s="47"/>
      <c r="Q155" s="67" t="s">
        <v>242</v>
      </c>
      <c r="R155" s="83" t="n">
        <v>200</v>
      </c>
      <c r="S155" s="86"/>
      <c r="T155" s="86"/>
      <c r="U155" s="138"/>
      <c r="V155" s="114" t="n">
        <v>200</v>
      </c>
    </row>
    <row r="156" customFormat="false" ht="15" hidden="false" customHeight="false" outlineLevel="0" collapsed="false">
      <c r="B156" s="49"/>
      <c r="C156" s="47"/>
      <c r="D156" s="47"/>
      <c r="E156" s="47"/>
      <c r="F156" s="47"/>
      <c r="Q156" s="67" t="s">
        <v>243</v>
      </c>
      <c r="R156" s="83" t="n">
        <v>65</v>
      </c>
      <c r="S156" s="137" t="n">
        <v>240</v>
      </c>
      <c r="T156" s="137" t="n">
        <v>104</v>
      </c>
      <c r="U156" s="138"/>
      <c r="V156" s="114" t="n">
        <v>409</v>
      </c>
    </row>
    <row r="157" customFormat="false" ht="15" hidden="false" customHeight="false" outlineLevel="0" collapsed="false">
      <c r="B157" s="49"/>
      <c r="C157" s="47"/>
      <c r="D157" s="47"/>
      <c r="E157" s="47"/>
      <c r="F157" s="47"/>
      <c r="Q157" s="67" t="s">
        <v>244</v>
      </c>
      <c r="R157" s="83" t="n">
        <v>902</v>
      </c>
      <c r="S157" s="137" t="n">
        <v>60</v>
      </c>
      <c r="T157" s="137" t="n">
        <v>16</v>
      </c>
      <c r="U157" s="138"/>
      <c r="V157" s="114" t="n">
        <v>978</v>
      </c>
    </row>
    <row r="158" customFormat="false" ht="15" hidden="false" customHeight="false" outlineLevel="0" collapsed="false">
      <c r="B158" s="49"/>
      <c r="C158" s="47"/>
      <c r="D158" s="47"/>
      <c r="E158" s="47"/>
      <c r="F158" s="47"/>
      <c r="Q158" s="67" t="s">
        <v>245</v>
      </c>
      <c r="R158" s="83" t="n">
        <v>66</v>
      </c>
      <c r="S158" s="86"/>
      <c r="T158" s="137" t="n">
        <v>5</v>
      </c>
      <c r="U158" s="138"/>
      <c r="V158" s="114" t="n">
        <v>71</v>
      </c>
    </row>
    <row r="159" customFormat="false" ht="15" hidden="false" customHeight="false" outlineLevel="0" collapsed="false">
      <c r="B159" s="49"/>
      <c r="C159" s="47"/>
      <c r="D159" s="47"/>
      <c r="E159" s="47"/>
      <c r="F159" s="47"/>
      <c r="Q159" s="67" t="s">
        <v>246</v>
      </c>
      <c r="R159" s="83" t="n">
        <v>794</v>
      </c>
      <c r="S159" s="137" t="n">
        <v>109</v>
      </c>
      <c r="T159" s="86"/>
      <c r="U159" s="138"/>
      <c r="V159" s="114" t="n">
        <v>903</v>
      </c>
    </row>
    <row r="160" customFormat="false" ht="15" hidden="false" customHeight="false" outlineLevel="0" collapsed="false">
      <c r="B160" s="49"/>
      <c r="C160" s="47"/>
      <c r="D160" s="47"/>
      <c r="E160" s="47"/>
      <c r="F160" s="47"/>
      <c r="Q160" s="67" t="s">
        <v>247</v>
      </c>
      <c r="R160" s="83" t="n">
        <v>50</v>
      </c>
      <c r="S160" s="137" t="n">
        <v>129</v>
      </c>
      <c r="T160" s="86"/>
      <c r="U160" s="138"/>
      <c r="V160" s="114" t="n">
        <v>179</v>
      </c>
    </row>
    <row r="161" customFormat="false" ht="15" hidden="false" customHeight="false" outlineLevel="0" collapsed="false">
      <c r="B161" s="49"/>
      <c r="C161" s="47"/>
      <c r="D161" s="47"/>
      <c r="E161" s="47"/>
      <c r="F161" s="47"/>
      <c r="Q161" s="67" t="s">
        <v>248</v>
      </c>
      <c r="R161" s="83" t="n">
        <v>652</v>
      </c>
      <c r="S161" s="137" t="n">
        <v>175</v>
      </c>
      <c r="T161" s="86"/>
      <c r="U161" s="138"/>
      <c r="V161" s="114" t="n">
        <v>827</v>
      </c>
    </row>
    <row r="162" customFormat="false" ht="15" hidden="false" customHeight="false" outlineLevel="0" collapsed="false">
      <c r="B162" s="49"/>
      <c r="C162" s="47"/>
      <c r="D162" s="47"/>
      <c r="E162" s="47"/>
      <c r="F162" s="47"/>
      <c r="Q162" s="67" t="s">
        <v>249</v>
      </c>
      <c r="R162" s="83" t="n">
        <v>175</v>
      </c>
      <c r="S162" s="137" t="n">
        <v>52</v>
      </c>
      <c r="T162" s="86"/>
      <c r="U162" s="138"/>
      <c r="V162" s="114" t="n">
        <v>227</v>
      </c>
    </row>
    <row r="163" customFormat="false" ht="15" hidden="false" customHeight="false" outlineLevel="0" collapsed="false">
      <c r="B163" s="49"/>
      <c r="C163" s="47"/>
      <c r="D163" s="47"/>
      <c r="E163" s="47"/>
      <c r="F163" s="47"/>
      <c r="Q163" s="67" t="s">
        <v>250</v>
      </c>
      <c r="R163" s="83" t="n">
        <v>183</v>
      </c>
      <c r="S163" s="137" t="n">
        <v>76</v>
      </c>
      <c r="T163" s="137" t="n">
        <v>84</v>
      </c>
      <c r="U163" s="138"/>
      <c r="V163" s="114" t="n">
        <v>343</v>
      </c>
    </row>
    <row r="164" customFormat="false" ht="15" hidden="false" customHeight="false" outlineLevel="0" collapsed="false">
      <c r="B164" s="49"/>
      <c r="C164" s="47"/>
      <c r="D164" s="47"/>
      <c r="E164" s="47"/>
      <c r="F164" s="47"/>
      <c r="Q164" s="67" t="s">
        <v>251</v>
      </c>
      <c r="R164" s="83" t="n">
        <v>56</v>
      </c>
      <c r="S164" s="86"/>
      <c r="T164" s="86"/>
      <c r="U164" s="138"/>
      <c r="V164" s="114" t="n">
        <v>56</v>
      </c>
    </row>
    <row r="165" customFormat="false" ht="15" hidden="false" customHeight="false" outlineLevel="0" collapsed="false">
      <c r="B165" s="49"/>
      <c r="C165" s="47"/>
      <c r="D165" s="47"/>
      <c r="E165" s="47"/>
      <c r="F165" s="47"/>
      <c r="Q165" s="67" t="s">
        <v>252</v>
      </c>
      <c r="R165" s="136"/>
      <c r="S165" s="137" t="n">
        <v>44</v>
      </c>
      <c r="T165" s="86"/>
      <c r="U165" s="138"/>
      <c r="V165" s="114" t="n">
        <v>44</v>
      </c>
    </row>
    <row r="166" customFormat="false" ht="15" hidden="false" customHeight="false" outlineLevel="0" collapsed="false">
      <c r="B166" s="49"/>
      <c r="C166" s="47"/>
      <c r="D166" s="47"/>
      <c r="E166" s="47"/>
      <c r="F166" s="47"/>
      <c r="Q166" s="67" t="s">
        <v>253</v>
      </c>
      <c r="R166" s="83" t="n">
        <v>55</v>
      </c>
      <c r="S166" s="86"/>
      <c r="T166" s="86"/>
      <c r="U166" s="138"/>
      <c r="V166" s="114" t="n">
        <v>55</v>
      </c>
    </row>
    <row r="167" customFormat="false" ht="15" hidden="false" customHeight="false" outlineLevel="0" collapsed="false">
      <c r="B167" s="49"/>
      <c r="C167" s="47"/>
      <c r="D167" s="47"/>
      <c r="E167" s="47"/>
      <c r="F167" s="47"/>
      <c r="Q167" s="67" t="s">
        <v>254</v>
      </c>
      <c r="R167" s="83" t="n">
        <v>425</v>
      </c>
      <c r="S167" s="137" t="n">
        <v>36</v>
      </c>
      <c r="T167" s="137" t="n">
        <v>95</v>
      </c>
      <c r="U167" s="138"/>
      <c r="V167" s="114" t="n">
        <v>556</v>
      </c>
    </row>
    <row r="168" customFormat="false" ht="15" hidden="false" customHeight="false" outlineLevel="0" collapsed="false">
      <c r="B168" s="49"/>
      <c r="C168" s="47"/>
      <c r="D168" s="47"/>
      <c r="E168" s="47"/>
      <c r="F168" s="47"/>
      <c r="Q168" s="67" t="s">
        <v>255</v>
      </c>
      <c r="R168" s="136"/>
      <c r="S168" s="86"/>
      <c r="T168" s="137" t="n">
        <v>279</v>
      </c>
      <c r="U168" s="138"/>
      <c r="V168" s="114" t="n">
        <v>279</v>
      </c>
    </row>
    <row r="169" customFormat="false" ht="15" hidden="false" customHeight="false" outlineLevel="0" collapsed="false">
      <c r="B169" s="49"/>
      <c r="C169" s="47"/>
      <c r="D169" s="47"/>
      <c r="E169" s="47"/>
      <c r="F169" s="47"/>
      <c r="Q169" s="67" t="s">
        <v>256</v>
      </c>
      <c r="R169" s="136"/>
      <c r="S169" s="86"/>
      <c r="T169" s="137" t="n">
        <v>296</v>
      </c>
      <c r="U169" s="138"/>
      <c r="V169" s="114" t="n">
        <v>296</v>
      </c>
    </row>
    <row r="170" customFormat="false" ht="15" hidden="false" customHeight="false" outlineLevel="0" collapsed="false">
      <c r="B170" s="49"/>
      <c r="C170" s="47"/>
      <c r="D170" s="47"/>
      <c r="E170" s="47"/>
      <c r="F170" s="47"/>
      <c r="Q170" s="67" t="s">
        <v>257</v>
      </c>
      <c r="R170" s="83" t="n">
        <v>98</v>
      </c>
      <c r="S170" s="137" t="n">
        <v>60</v>
      </c>
      <c r="T170" s="86"/>
      <c r="U170" s="138"/>
      <c r="V170" s="114" t="n">
        <v>158</v>
      </c>
    </row>
    <row r="171" customFormat="false" ht="15" hidden="false" customHeight="false" outlineLevel="0" collapsed="false">
      <c r="B171" s="49"/>
      <c r="C171" s="47"/>
      <c r="D171" s="47"/>
      <c r="E171" s="47"/>
      <c r="F171" s="47"/>
      <c r="Q171" s="67" t="s">
        <v>258</v>
      </c>
      <c r="R171" s="83" t="n">
        <v>101</v>
      </c>
      <c r="S171" s="137" t="n">
        <v>39</v>
      </c>
      <c r="T171" s="137" t="n">
        <v>536</v>
      </c>
      <c r="U171" s="138"/>
      <c r="V171" s="114" t="n">
        <v>676</v>
      </c>
    </row>
    <row r="172" customFormat="false" ht="15" hidden="false" customHeight="false" outlineLevel="0" collapsed="false">
      <c r="B172" s="49"/>
      <c r="C172" s="47"/>
      <c r="D172" s="47"/>
      <c r="E172" s="47"/>
      <c r="F172" s="47"/>
      <c r="Q172" s="67" t="s">
        <v>259</v>
      </c>
      <c r="R172" s="136"/>
      <c r="S172" s="137" t="n">
        <v>77</v>
      </c>
      <c r="T172" s="137" t="n">
        <v>20</v>
      </c>
      <c r="U172" s="138"/>
      <c r="V172" s="114" t="n">
        <v>97</v>
      </c>
    </row>
    <row r="173" customFormat="false" ht="15" hidden="false" customHeight="false" outlineLevel="0" collapsed="false">
      <c r="B173" s="49"/>
      <c r="C173" s="47"/>
      <c r="D173" s="47"/>
      <c r="E173" s="47"/>
      <c r="F173" s="47"/>
      <c r="Q173" s="67" t="s">
        <v>260</v>
      </c>
      <c r="R173" s="83" t="n">
        <v>111</v>
      </c>
      <c r="S173" s="86"/>
      <c r="T173" s="86"/>
      <c r="U173" s="138"/>
      <c r="V173" s="114" t="n">
        <v>111</v>
      </c>
    </row>
    <row r="174" customFormat="false" ht="15" hidden="false" customHeight="false" outlineLevel="0" collapsed="false">
      <c r="B174" s="49"/>
      <c r="C174" s="47"/>
      <c r="D174" s="47"/>
      <c r="E174" s="47"/>
      <c r="F174" s="47"/>
      <c r="Q174" s="67" t="s">
        <v>261</v>
      </c>
      <c r="R174" s="83" t="n">
        <v>149</v>
      </c>
      <c r="S174" s="137" t="n">
        <v>30</v>
      </c>
      <c r="T174" s="137" t="n">
        <v>160</v>
      </c>
      <c r="U174" s="138"/>
      <c r="V174" s="114" t="n">
        <v>339</v>
      </c>
    </row>
    <row r="175" customFormat="false" ht="15" hidden="false" customHeight="false" outlineLevel="0" collapsed="false">
      <c r="B175" s="49"/>
      <c r="C175" s="47"/>
      <c r="D175" s="47"/>
      <c r="E175" s="47"/>
      <c r="F175" s="47"/>
      <c r="Q175" s="67" t="s">
        <v>262</v>
      </c>
      <c r="R175" s="136"/>
      <c r="S175" s="86"/>
      <c r="T175" s="137" t="n">
        <v>9</v>
      </c>
      <c r="U175" s="138"/>
      <c r="V175" s="114" t="n">
        <v>9</v>
      </c>
    </row>
    <row r="176" customFormat="false" ht="15" hidden="false" customHeight="false" outlineLevel="0" collapsed="false">
      <c r="B176" s="49"/>
      <c r="C176" s="47"/>
      <c r="D176" s="47"/>
      <c r="E176" s="47"/>
      <c r="F176" s="47"/>
      <c r="Q176" s="67" t="s">
        <v>263</v>
      </c>
      <c r="R176" s="136"/>
      <c r="S176" s="137" t="n">
        <v>103</v>
      </c>
      <c r="T176" s="86"/>
      <c r="U176" s="138"/>
      <c r="V176" s="114" t="n">
        <v>103</v>
      </c>
    </row>
    <row r="177" customFormat="false" ht="15" hidden="false" customHeight="false" outlineLevel="0" collapsed="false">
      <c r="B177" s="49"/>
      <c r="C177" s="47"/>
      <c r="D177" s="47"/>
      <c r="E177" s="47"/>
      <c r="F177" s="47"/>
      <c r="Q177" s="67" t="s">
        <v>264</v>
      </c>
      <c r="R177" s="136"/>
      <c r="S177" s="137" t="n">
        <v>184</v>
      </c>
      <c r="T177" s="86"/>
      <c r="U177" s="138"/>
      <c r="V177" s="114" t="n">
        <v>184</v>
      </c>
    </row>
    <row r="178" customFormat="false" ht="15" hidden="false" customHeight="false" outlineLevel="0" collapsed="false">
      <c r="B178" s="49"/>
      <c r="C178" s="47"/>
      <c r="D178" s="47"/>
      <c r="E178" s="47"/>
      <c r="F178" s="47"/>
      <c r="Q178" s="67" t="s">
        <v>265</v>
      </c>
      <c r="R178" s="83" t="n">
        <v>252</v>
      </c>
      <c r="S178" s="86"/>
      <c r="T178" s="137" t="n">
        <v>14</v>
      </c>
      <c r="U178" s="138"/>
      <c r="V178" s="114" t="n">
        <v>266</v>
      </c>
    </row>
    <row r="179" customFormat="false" ht="15" hidden="false" customHeight="false" outlineLevel="0" collapsed="false">
      <c r="B179" s="49"/>
      <c r="C179" s="47"/>
      <c r="D179" s="47"/>
      <c r="E179" s="47"/>
      <c r="F179" s="47"/>
      <c r="Q179" s="67" t="s">
        <v>266</v>
      </c>
      <c r="R179" s="136"/>
      <c r="S179" s="86"/>
      <c r="T179" s="137" t="n">
        <v>42</v>
      </c>
      <c r="U179" s="138"/>
      <c r="V179" s="114" t="n">
        <v>42</v>
      </c>
    </row>
    <row r="180" customFormat="false" ht="15" hidden="false" customHeight="false" outlineLevel="0" collapsed="false">
      <c r="B180" s="49"/>
      <c r="C180" s="47"/>
      <c r="D180" s="47"/>
      <c r="E180" s="47"/>
      <c r="F180" s="47"/>
      <c r="Q180" s="67" t="s">
        <v>267</v>
      </c>
      <c r="R180" s="83" t="n">
        <v>95</v>
      </c>
      <c r="S180" s="86"/>
      <c r="T180" s="137" t="n">
        <v>57</v>
      </c>
      <c r="U180" s="138"/>
      <c r="V180" s="114" t="n">
        <v>152</v>
      </c>
    </row>
    <row r="181" customFormat="false" ht="15" hidden="false" customHeight="false" outlineLevel="0" collapsed="false">
      <c r="B181" s="49"/>
      <c r="C181" s="47"/>
      <c r="D181" s="47"/>
      <c r="E181" s="47"/>
      <c r="F181" s="47"/>
      <c r="Q181" s="67" t="s">
        <v>268</v>
      </c>
      <c r="R181" s="83" t="n">
        <v>115</v>
      </c>
      <c r="S181" s="86"/>
      <c r="T181" s="86"/>
      <c r="U181" s="138"/>
      <c r="V181" s="114" t="n">
        <v>115</v>
      </c>
    </row>
    <row r="182" customFormat="false" ht="15" hidden="false" customHeight="false" outlineLevel="0" collapsed="false">
      <c r="B182" s="49"/>
      <c r="C182" s="47"/>
      <c r="D182" s="47"/>
      <c r="E182" s="47"/>
      <c r="F182" s="47"/>
      <c r="Q182" s="67" t="s">
        <v>269</v>
      </c>
      <c r="R182" s="83" t="n">
        <v>73</v>
      </c>
      <c r="S182" s="86"/>
      <c r="T182" s="86"/>
      <c r="U182" s="138"/>
      <c r="V182" s="114" t="n">
        <v>73</v>
      </c>
    </row>
    <row r="183" customFormat="false" ht="15" hidden="false" customHeight="false" outlineLevel="0" collapsed="false">
      <c r="B183" s="49"/>
      <c r="C183" s="47"/>
      <c r="D183" s="47"/>
      <c r="E183" s="47"/>
      <c r="F183" s="47"/>
      <c r="Q183" s="67" t="s">
        <v>270</v>
      </c>
      <c r="R183" s="140"/>
      <c r="S183" s="141" t="n">
        <v>34</v>
      </c>
      <c r="T183" s="71"/>
      <c r="U183" s="115"/>
      <c r="V183" s="116" t="n">
        <v>34</v>
      </c>
    </row>
    <row r="184" customFormat="false" ht="15" hidden="false" customHeight="false" outlineLevel="0" collapsed="false">
      <c r="B184" s="49"/>
      <c r="C184" s="47"/>
      <c r="D184" s="47"/>
      <c r="E184" s="47"/>
      <c r="F184" s="47"/>
      <c r="Q184" s="74" t="s">
        <v>168</v>
      </c>
      <c r="R184" s="75" t="n">
        <v>6651</v>
      </c>
      <c r="S184" s="142" t="n">
        <v>16323</v>
      </c>
      <c r="T184" s="142" t="n">
        <v>4598</v>
      </c>
      <c r="U184" s="117" t="n">
        <v>0</v>
      </c>
      <c r="V184" s="118" t="n">
        <v>27572</v>
      </c>
    </row>
    <row r="185" customFormat="false" ht="15" hidden="false" customHeight="false" outlineLevel="0" collapsed="false">
      <c r="B185" s="49"/>
      <c r="C185" s="47"/>
      <c r="D185" s="47"/>
      <c r="E185" s="47"/>
      <c r="F185" s="47"/>
    </row>
    <row r="186" customFormat="false" ht="15" hidden="false" customHeight="false" outlineLevel="0" collapsed="false">
      <c r="B186" s="49"/>
      <c r="C186" s="47"/>
      <c r="D186" s="47"/>
      <c r="E186" s="47"/>
      <c r="F186" s="47"/>
    </row>
    <row r="187" customFormat="false" ht="15" hidden="false" customHeight="false" outlineLevel="0" collapsed="false">
      <c r="B187" s="49"/>
      <c r="C187" s="47"/>
      <c r="D187" s="47"/>
      <c r="E187" s="47"/>
      <c r="F187" s="47"/>
      <c r="R187" s="139" t="s">
        <v>171</v>
      </c>
      <c r="S187" s="139" t="s">
        <v>35</v>
      </c>
      <c r="T187" s="139" t="s">
        <v>49</v>
      </c>
      <c r="U187" s="139" t="s">
        <v>188</v>
      </c>
    </row>
    <row r="188" customFormat="false" ht="15" hidden="false" customHeight="false" outlineLevel="0" collapsed="false">
      <c r="B188" s="49"/>
      <c r="C188" s="47"/>
      <c r="D188" s="47"/>
      <c r="E188" s="47"/>
      <c r="F188" s="47"/>
      <c r="Q188" s="20" t="s">
        <v>271</v>
      </c>
      <c r="R188" s="20" t="n">
        <f aca="false">COUNT(R108:R183)</f>
        <v>40</v>
      </c>
      <c r="S188" s="20" t="n">
        <f aca="false">COUNT(S108:S183)</f>
        <v>55</v>
      </c>
      <c r="T188" s="20" t="n">
        <f aca="false">COUNT(T108:T183)</f>
        <v>33</v>
      </c>
      <c r="U188" s="20" t="n">
        <f aca="false">COUNT(U108:U183)</f>
        <v>0</v>
      </c>
    </row>
    <row r="189" customFormat="false" ht="15" hidden="false" customHeight="false" outlineLevel="0" collapsed="false">
      <c r="B189" s="49"/>
      <c r="C189" s="47"/>
      <c r="D189" s="47"/>
      <c r="E189" s="47"/>
      <c r="F189" s="47"/>
      <c r="Q189" s="20" t="s">
        <v>215</v>
      </c>
      <c r="R189" s="49" t="n">
        <f aca="false">AVERAGE(R108:R183)</f>
        <v>166.275</v>
      </c>
      <c r="S189" s="49" t="n">
        <f aca="false">AVERAGE(S108:S183)</f>
        <v>296.781818181818</v>
      </c>
      <c r="T189" s="49" t="n">
        <f aca="false">AVERAGE(T108:T183)</f>
        <v>139.333333333333</v>
      </c>
      <c r="U189" s="49" t="n">
        <f aca="false">AVERAGE(U108:U183)</f>
        <v>0</v>
      </c>
    </row>
    <row r="190" customFormat="false" ht="15" hidden="false" customHeight="false" outlineLevel="0" collapsed="false">
      <c r="B190" s="49"/>
      <c r="C190" s="47"/>
      <c r="D190" s="47"/>
      <c r="E190" s="47"/>
      <c r="F190" s="47"/>
    </row>
    <row r="191" customFormat="false" ht="15" hidden="false" customHeight="false" outlineLevel="0" collapsed="false">
      <c r="B191" s="49"/>
      <c r="C191" s="47"/>
      <c r="D191" s="47"/>
      <c r="E191" s="47"/>
      <c r="F191" s="47"/>
    </row>
    <row r="192" customFormat="false" ht="15" hidden="false" customHeight="false" outlineLevel="0" collapsed="false">
      <c r="B192" s="49"/>
      <c r="C192" s="47"/>
      <c r="D192" s="47"/>
      <c r="E192" s="47"/>
      <c r="F192" s="47"/>
    </row>
    <row r="193" customFormat="false" ht="15" hidden="false" customHeight="false" outlineLevel="0" collapsed="false">
      <c r="B193" s="49"/>
      <c r="C193" s="47"/>
      <c r="D193" s="47"/>
      <c r="E193" s="47"/>
      <c r="F193" s="47"/>
    </row>
    <row r="194" customFormat="false" ht="15" hidden="false" customHeight="false" outlineLevel="0" collapsed="false">
      <c r="B194" s="49"/>
      <c r="C194" s="47"/>
      <c r="D194" s="47"/>
      <c r="E194" s="47"/>
      <c r="F194" s="47"/>
    </row>
    <row r="195" customFormat="false" ht="15" hidden="false" customHeight="false" outlineLevel="0" collapsed="false">
      <c r="B195" s="49"/>
      <c r="C195" s="47"/>
      <c r="D195" s="47"/>
      <c r="E195" s="47"/>
      <c r="F195" s="47"/>
    </row>
    <row r="196" customFormat="false" ht="15" hidden="false" customHeight="false" outlineLevel="0" collapsed="false">
      <c r="B196" s="49"/>
      <c r="C196" s="47"/>
      <c r="D196" s="47"/>
      <c r="E196" s="47"/>
      <c r="F196" s="47"/>
    </row>
    <row r="197" customFormat="false" ht="15" hidden="false" customHeight="false" outlineLevel="0" collapsed="false">
      <c r="B197" s="49"/>
      <c r="C197" s="47"/>
      <c r="D197" s="47"/>
      <c r="E197" s="47"/>
      <c r="F197" s="47"/>
    </row>
    <row r="198" customFormat="false" ht="15" hidden="false" customHeight="false" outlineLevel="0" collapsed="false">
      <c r="B198" s="49"/>
      <c r="C198" s="47"/>
      <c r="D198" s="47"/>
      <c r="E198" s="47"/>
      <c r="F198" s="47"/>
    </row>
    <row r="199" customFormat="false" ht="15" hidden="false" customHeight="false" outlineLevel="0" collapsed="false">
      <c r="B199" s="49"/>
      <c r="C199" s="47"/>
      <c r="D199" s="47"/>
      <c r="E199" s="47"/>
      <c r="F199" s="47"/>
    </row>
    <row r="200" customFormat="false" ht="15" hidden="false" customHeight="false" outlineLevel="0" collapsed="false">
      <c r="B200" s="49"/>
      <c r="C200" s="47"/>
      <c r="D200" s="47"/>
      <c r="E200" s="47"/>
      <c r="F200" s="47"/>
    </row>
    <row r="201" customFormat="false" ht="15" hidden="false" customHeight="false" outlineLevel="0" collapsed="false">
      <c r="B201" s="49"/>
      <c r="C201" s="47"/>
      <c r="D201" s="47"/>
      <c r="E201" s="47"/>
      <c r="F201" s="47"/>
    </row>
    <row r="202" customFormat="false" ht="15" hidden="false" customHeight="false" outlineLevel="0" collapsed="false">
      <c r="B202" s="49"/>
      <c r="C202" s="47"/>
      <c r="D202" s="47"/>
      <c r="E202" s="47"/>
      <c r="F202" s="47"/>
    </row>
    <row r="203" customFormat="false" ht="15" hidden="false" customHeight="false" outlineLevel="0" collapsed="false">
      <c r="B203" s="49"/>
      <c r="C203" s="47"/>
      <c r="D203" s="47"/>
      <c r="E203" s="47"/>
      <c r="F203" s="47"/>
    </row>
    <row r="204" customFormat="false" ht="15" hidden="false" customHeight="false" outlineLevel="0" collapsed="false">
      <c r="B204" s="49"/>
      <c r="C204" s="47"/>
      <c r="D204" s="47"/>
      <c r="E204" s="47"/>
      <c r="F204" s="47"/>
    </row>
    <row r="205" customFormat="false" ht="15" hidden="false" customHeight="false" outlineLevel="0" collapsed="false">
      <c r="B205" s="49"/>
      <c r="C205" s="47"/>
      <c r="D205" s="47"/>
      <c r="E205" s="47"/>
      <c r="F205" s="47"/>
    </row>
    <row r="206" customFormat="false" ht="15" hidden="false" customHeight="false" outlineLevel="0" collapsed="false">
      <c r="B206" s="49"/>
      <c r="C206" s="47"/>
      <c r="D206" s="47"/>
      <c r="E206" s="47"/>
      <c r="F206" s="47"/>
    </row>
    <row r="207" customFormat="false" ht="15" hidden="false" customHeight="false" outlineLevel="0" collapsed="false">
      <c r="B207" s="49"/>
      <c r="C207" s="47"/>
      <c r="D207" s="47"/>
      <c r="E207" s="47"/>
      <c r="F207" s="47"/>
    </row>
    <row r="208" customFormat="false" ht="15" hidden="false" customHeight="false" outlineLevel="0" collapsed="false">
      <c r="B208" s="49"/>
      <c r="C208" s="47"/>
      <c r="D208" s="47"/>
      <c r="E208" s="47"/>
      <c r="F208" s="47"/>
    </row>
    <row r="209" customFormat="false" ht="15" hidden="false" customHeight="false" outlineLevel="0" collapsed="false">
      <c r="B209" s="49"/>
      <c r="C209" s="47"/>
      <c r="D209" s="47"/>
      <c r="E209" s="47"/>
      <c r="F209" s="47"/>
    </row>
    <row r="210" customFormat="false" ht="15" hidden="false" customHeight="false" outlineLevel="0" collapsed="false">
      <c r="B210" s="49"/>
      <c r="C210" s="47"/>
      <c r="D210" s="47"/>
      <c r="E210" s="47"/>
      <c r="F210" s="47"/>
    </row>
    <row r="211" customFormat="false" ht="15" hidden="false" customHeight="false" outlineLevel="0" collapsed="false">
      <c r="B211" s="49"/>
      <c r="C211" s="47"/>
      <c r="D211" s="47"/>
      <c r="E211" s="47"/>
      <c r="F211" s="47"/>
    </row>
    <row r="212" customFormat="false" ht="15" hidden="false" customHeight="false" outlineLevel="0" collapsed="false">
      <c r="B212" s="49"/>
      <c r="C212" s="47"/>
      <c r="D212" s="47"/>
      <c r="E212" s="47"/>
      <c r="F212" s="47"/>
    </row>
    <row r="213" customFormat="false" ht="15" hidden="false" customHeight="false" outlineLevel="0" collapsed="false">
      <c r="B213" s="49"/>
      <c r="C213" s="47"/>
      <c r="D213" s="47"/>
      <c r="E213" s="47"/>
      <c r="F213" s="47"/>
    </row>
    <row r="214" customFormat="false" ht="15" hidden="false" customHeight="false" outlineLevel="0" collapsed="false">
      <c r="B214" s="49"/>
      <c r="C214" s="47"/>
      <c r="D214" s="47"/>
      <c r="E214" s="47"/>
      <c r="F214" s="47"/>
    </row>
    <row r="215" customFormat="false" ht="15" hidden="false" customHeight="false" outlineLevel="0" collapsed="false">
      <c r="B215" s="49"/>
      <c r="C215" s="47"/>
      <c r="D215" s="47"/>
      <c r="E215" s="47"/>
      <c r="F215" s="47"/>
    </row>
    <row r="216" customFormat="false" ht="15" hidden="false" customHeight="false" outlineLevel="0" collapsed="false">
      <c r="B216" s="49"/>
      <c r="C216" s="47"/>
      <c r="D216" s="47"/>
      <c r="E216" s="47"/>
      <c r="F216" s="47"/>
    </row>
    <row r="217" customFormat="false" ht="15" hidden="false" customHeight="false" outlineLevel="0" collapsed="false">
      <c r="B217" s="49"/>
      <c r="C217" s="47"/>
      <c r="D217" s="47"/>
      <c r="E217" s="47"/>
      <c r="F217" s="47"/>
    </row>
    <row r="218" customFormat="false" ht="15" hidden="false" customHeight="false" outlineLevel="0" collapsed="false">
      <c r="B218" s="49"/>
      <c r="C218" s="47"/>
      <c r="D218" s="47"/>
      <c r="E218" s="47"/>
      <c r="F218" s="47"/>
    </row>
    <row r="219" customFormat="false" ht="15" hidden="false" customHeight="false" outlineLevel="0" collapsed="false">
      <c r="B219" s="49"/>
      <c r="C219" s="47"/>
      <c r="D219" s="47"/>
      <c r="E219" s="47"/>
      <c r="F219" s="47"/>
    </row>
    <row r="220" customFormat="false" ht="15" hidden="false" customHeight="false" outlineLevel="0" collapsed="false">
      <c r="B220" s="49"/>
      <c r="C220" s="47"/>
      <c r="D220" s="47"/>
      <c r="E220" s="47"/>
      <c r="F220" s="47"/>
    </row>
    <row r="221" customFormat="false" ht="15" hidden="false" customHeight="false" outlineLevel="0" collapsed="false">
      <c r="B221" s="49"/>
      <c r="C221" s="47"/>
      <c r="D221" s="47"/>
      <c r="E221" s="47"/>
      <c r="F221" s="47"/>
    </row>
    <row r="222" customFormat="false" ht="15" hidden="false" customHeight="false" outlineLevel="0" collapsed="false">
      <c r="B222" s="49"/>
      <c r="C222" s="47"/>
      <c r="D222" s="47"/>
      <c r="E222" s="47"/>
      <c r="F222" s="47"/>
    </row>
    <row r="223" customFormat="false" ht="15" hidden="false" customHeight="false" outlineLevel="0" collapsed="false">
      <c r="B223" s="49"/>
      <c r="C223" s="47"/>
      <c r="D223" s="47"/>
      <c r="E223" s="47"/>
      <c r="F223" s="47"/>
    </row>
    <row r="224" customFormat="false" ht="15" hidden="false" customHeight="false" outlineLevel="0" collapsed="false">
      <c r="B224" s="49"/>
      <c r="C224" s="47"/>
      <c r="D224" s="47"/>
      <c r="E224" s="47"/>
      <c r="F224" s="47"/>
    </row>
    <row r="225" customFormat="false" ht="15" hidden="false" customHeight="false" outlineLevel="0" collapsed="false">
      <c r="B225" s="49"/>
      <c r="C225" s="47"/>
      <c r="D225" s="47"/>
      <c r="E225" s="47"/>
      <c r="F225" s="47"/>
    </row>
    <row r="226" customFormat="false" ht="15" hidden="false" customHeight="false" outlineLevel="0" collapsed="false">
      <c r="B226" s="49"/>
      <c r="C226" s="47"/>
      <c r="D226" s="47"/>
      <c r="E226" s="47"/>
      <c r="F226" s="47"/>
    </row>
    <row r="227" customFormat="false" ht="15" hidden="false" customHeight="false" outlineLevel="0" collapsed="false">
      <c r="B227" s="49"/>
      <c r="C227" s="47"/>
      <c r="D227" s="47"/>
      <c r="E227" s="47"/>
      <c r="F227" s="47"/>
    </row>
    <row r="228" customFormat="false" ht="15" hidden="false" customHeight="false" outlineLevel="0" collapsed="false">
      <c r="B228" s="49"/>
      <c r="C228" s="47"/>
      <c r="D228" s="47"/>
      <c r="E228" s="47"/>
      <c r="F228" s="47"/>
    </row>
    <row r="229" customFormat="false" ht="15" hidden="false" customHeight="false" outlineLevel="0" collapsed="false">
      <c r="B229" s="49"/>
      <c r="C229" s="47"/>
      <c r="D229" s="47"/>
      <c r="E229" s="47"/>
      <c r="F229" s="47"/>
    </row>
    <row r="230" customFormat="false" ht="15" hidden="false" customHeight="false" outlineLevel="0" collapsed="false">
      <c r="B230" s="49"/>
      <c r="C230" s="47"/>
      <c r="D230" s="47"/>
      <c r="E230" s="47"/>
      <c r="F230" s="47"/>
    </row>
    <row r="231" customFormat="false" ht="15" hidden="false" customHeight="false" outlineLevel="0" collapsed="false">
      <c r="B231" s="49"/>
      <c r="C231" s="47"/>
      <c r="D231" s="47"/>
      <c r="E231" s="47"/>
      <c r="F231" s="47"/>
    </row>
    <row r="232" customFormat="false" ht="15" hidden="false" customHeight="false" outlineLevel="0" collapsed="false">
      <c r="B232" s="49"/>
      <c r="C232" s="47"/>
      <c r="D232" s="47"/>
      <c r="E232" s="47"/>
      <c r="F232" s="47"/>
    </row>
    <row r="233" customFormat="false" ht="15" hidden="false" customHeight="false" outlineLevel="0" collapsed="false">
      <c r="B233" s="49"/>
      <c r="C233" s="47"/>
      <c r="D233" s="47"/>
      <c r="E233" s="47"/>
      <c r="F233" s="47"/>
    </row>
    <row r="234" customFormat="false" ht="15" hidden="false" customHeight="false" outlineLevel="0" collapsed="false">
      <c r="B234" s="49"/>
      <c r="C234" s="47"/>
      <c r="D234" s="47"/>
      <c r="E234" s="47"/>
      <c r="F234" s="47"/>
    </row>
    <row r="235" customFormat="false" ht="15" hidden="false" customHeight="false" outlineLevel="0" collapsed="false">
      <c r="B235" s="49"/>
      <c r="C235" s="47"/>
      <c r="D235" s="47"/>
      <c r="E235" s="47"/>
      <c r="F235" s="47"/>
    </row>
    <row r="236" customFormat="false" ht="15" hidden="false" customHeight="false" outlineLevel="0" collapsed="false">
      <c r="B236" s="49"/>
      <c r="C236" s="47"/>
      <c r="D236" s="47"/>
      <c r="E236" s="47"/>
      <c r="F236" s="47"/>
    </row>
    <row r="237" customFormat="false" ht="15" hidden="false" customHeight="false" outlineLevel="0" collapsed="false">
      <c r="B237" s="49"/>
      <c r="C237" s="47"/>
      <c r="D237" s="47"/>
      <c r="E237" s="47"/>
      <c r="F237" s="47"/>
    </row>
    <row r="238" customFormat="false" ht="15" hidden="false" customHeight="false" outlineLevel="0" collapsed="false">
      <c r="B238" s="49"/>
      <c r="C238" s="47"/>
      <c r="D238" s="47"/>
      <c r="E238" s="47"/>
      <c r="F238" s="47"/>
    </row>
    <row r="239" customFormat="false" ht="15" hidden="false" customHeight="false" outlineLevel="0" collapsed="false">
      <c r="B239" s="49"/>
      <c r="C239" s="47"/>
      <c r="D239" s="47"/>
      <c r="E239" s="47"/>
      <c r="F239" s="47"/>
    </row>
    <row r="240" customFormat="false" ht="15" hidden="false" customHeight="false" outlineLevel="0" collapsed="false">
      <c r="B240" s="49"/>
      <c r="C240" s="47"/>
      <c r="D240" s="47"/>
      <c r="E240" s="47"/>
      <c r="F240" s="47"/>
    </row>
    <row r="241" customFormat="false" ht="15" hidden="false" customHeight="false" outlineLevel="0" collapsed="false">
      <c r="B241" s="49"/>
      <c r="C241" s="47"/>
      <c r="D241" s="47"/>
      <c r="E241" s="47"/>
      <c r="F241" s="47"/>
    </row>
    <row r="242" customFormat="false" ht="15" hidden="false" customHeight="false" outlineLevel="0" collapsed="false">
      <c r="B242" s="49"/>
      <c r="C242" s="47"/>
      <c r="D242" s="47"/>
      <c r="E242" s="47"/>
      <c r="F242" s="47"/>
    </row>
    <row r="243" customFormat="false" ht="15" hidden="false" customHeight="false" outlineLevel="0" collapsed="false">
      <c r="B243" s="49"/>
      <c r="C243" s="47"/>
      <c r="D243" s="47"/>
      <c r="E243" s="47"/>
      <c r="F243" s="47"/>
    </row>
    <row r="244" customFormat="false" ht="15" hidden="false" customHeight="false" outlineLevel="0" collapsed="false">
      <c r="B244" s="49"/>
      <c r="C244" s="47"/>
      <c r="D244" s="47"/>
      <c r="E244" s="47"/>
      <c r="F244" s="47"/>
    </row>
    <row r="245" customFormat="false" ht="15" hidden="false" customHeight="false" outlineLevel="0" collapsed="false">
      <c r="B245" s="49"/>
      <c r="C245" s="47"/>
      <c r="D245" s="47"/>
      <c r="E245" s="47"/>
      <c r="F245" s="47"/>
    </row>
    <row r="246" customFormat="false" ht="15" hidden="false" customHeight="false" outlineLevel="0" collapsed="false">
      <c r="B246" s="49"/>
      <c r="C246" s="47"/>
      <c r="D246" s="47"/>
      <c r="E246" s="47"/>
      <c r="F246" s="47"/>
    </row>
    <row r="247" customFormat="false" ht="15" hidden="false" customHeight="false" outlineLevel="0" collapsed="false">
      <c r="B247" s="49"/>
      <c r="C247" s="47"/>
      <c r="D247" s="47"/>
      <c r="E247" s="47"/>
      <c r="F247" s="47"/>
    </row>
    <row r="248" customFormat="false" ht="15" hidden="false" customHeight="false" outlineLevel="0" collapsed="false">
      <c r="B248" s="49"/>
      <c r="C248" s="47"/>
      <c r="D248" s="47"/>
      <c r="E248" s="47"/>
      <c r="F248" s="47"/>
    </row>
    <row r="249" customFormat="false" ht="15" hidden="false" customHeight="false" outlineLevel="0" collapsed="false">
      <c r="B249" s="49"/>
      <c r="C249" s="47"/>
      <c r="D249" s="47"/>
      <c r="E249" s="47"/>
      <c r="F249" s="47"/>
    </row>
    <row r="250" customFormat="false" ht="15" hidden="false" customHeight="false" outlineLevel="0" collapsed="false">
      <c r="B250" s="49"/>
      <c r="C250" s="47"/>
      <c r="D250" s="47"/>
      <c r="E250" s="47"/>
      <c r="F250" s="47"/>
    </row>
    <row r="251" customFormat="false" ht="15" hidden="false" customHeight="false" outlineLevel="0" collapsed="false">
      <c r="B251" s="49"/>
      <c r="C251" s="47"/>
      <c r="D251" s="47"/>
      <c r="E251" s="47"/>
      <c r="F251" s="47"/>
    </row>
    <row r="252" customFormat="false" ht="15" hidden="false" customHeight="false" outlineLevel="0" collapsed="false">
      <c r="B252" s="49"/>
      <c r="C252" s="47"/>
      <c r="D252" s="47"/>
      <c r="E252" s="47"/>
      <c r="F252" s="47"/>
    </row>
    <row r="253" customFormat="false" ht="15" hidden="false" customHeight="false" outlineLevel="0" collapsed="false">
      <c r="B253" s="49"/>
      <c r="C253" s="47"/>
      <c r="D253" s="47"/>
      <c r="E253" s="47"/>
      <c r="F253" s="47"/>
    </row>
    <row r="254" customFormat="false" ht="15" hidden="false" customHeight="false" outlineLevel="0" collapsed="false">
      <c r="B254" s="49"/>
      <c r="C254" s="47"/>
      <c r="D254" s="47"/>
      <c r="E254" s="47"/>
      <c r="F254" s="47"/>
    </row>
    <row r="255" customFormat="false" ht="15" hidden="false" customHeight="false" outlineLevel="0" collapsed="false">
      <c r="B255" s="49"/>
      <c r="C255" s="47"/>
      <c r="D255" s="47"/>
      <c r="E255" s="47"/>
      <c r="F255" s="47"/>
    </row>
    <row r="256" customFormat="false" ht="15" hidden="false" customHeight="false" outlineLevel="0" collapsed="false">
      <c r="B256" s="49"/>
      <c r="C256" s="47"/>
      <c r="D256" s="47"/>
      <c r="E256" s="47"/>
      <c r="F256" s="47"/>
    </row>
    <row r="257" customFormat="false" ht="15" hidden="false" customHeight="false" outlineLevel="0" collapsed="false">
      <c r="B257" s="49"/>
      <c r="C257" s="47"/>
      <c r="D257" s="47"/>
      <c r="E257" s="47"/>
      <c r="F257" s="47"/>
    </row>
    <row r="258" customFormat="false" ht="15" hidden="false" customHeight="false" outlineLevel="0" collapsed="false">
      <c r="B258" s="49"/>
      <c r="C258" s="47"/>
      <c r="D258" s="47"/>
      <c r="E258" s="47"/>
      <c r="F258" s="47"/>
    </row>
    <row r="259" customFormat="false" ht="15" hidden="false" customHeight="false" outlineLevel="0" collapsed="false">
      <c r="B259" s="49"/>
      <c r="C259" s="47"/>
      <c r="D259" s="47"/>
      <c r="E259" s="47"/>
      <c r="F259" s="47"/>
    </row>
    <row r="260" customFormat="false" ht="15" hidden="false" customHeight="false" outlineLevel="0" collapsed="false">
      <c r="B260" s="49"/>
      <c r="C260" s="47"/>
      <c r="D260" s="47"/>
      <c r="E260" s="47"/>
      <c r="F260" s="47"/>
    </row>
    <row r="261" customFormat="false" ht="15" hidden="false" customHeight="false" outlineLevel="0" collapsed="false">
      <c r="B261" s="49"/>
      <c r="C261" s="47"/>
      <c r="D261" s="47"/>
      <c r="E261" s="47"/>
      <c r="F261" s="47"/>
    </row>
    <row r="262" customFormat="false" ht="15" hidden="false" customHeight="false" outlineLevel="0" collapsed="false">
      <c r="B262" s="49"/>
      <c r="C262" s="47"/>
      <c r="D262" s="47"/>
      <c r="E262" s="47"/>
      <c r="F262" s="47"/>
    </row>
    <row r="263" customFormat="false" ht="15" hidden="false" customHeight="false" outlineLevel="0" collapsed="false">
      <c r="B263" s="49"/>
      <c r="C263" s="47"/>
      <c r="D263" s="47"/>
      <c r="E263" s="47"/>
      <c r="F263" s="47"/>
    </row>
    <row r="264" customFormat="false" ht="15" hidden="false" customHeight="false" outlineLevel="0" collapsed="false">
      <c r="B264" s="49"/>
      <c r="C264" s="47"/>
      <c r="D264" s="47"/>
      <c r="E264" s="47"/>
      <c r="F264" s="47"/>
    </row>
    <row r="265" customFormat="false" ht="15" hidden="false" customHeight="false" outlineLevel="0" collapsed="false">
      <c r="B265" s="49"/>
      <c r="C265" s="47"/>
      <c r="D265" s="47"/>
      <c r="E265" s="47"/>
      <c r="F265" s="47"/>
    </row>
    <row r="266" customFormat="false" ht="15" hidden="false" customHeight="false" outlineLevel="0" collapsed="false">
      <c r="B266" s="49"/>
      <c r="C266" s="47"/>
      <c r="D266" s="47"/>
      <c r="E266" s="47"/>
      <c r="F266" s="47"/>
    </row>
    <row r="267" customFormat="false" ht="15" hidden="false" customHeight="false" outlineLevel="0" collapsed="false">
      <c r="B267" s="49"/>
      <c r="C267" s="47"/>
      <c r="D267" s="47"/>
      <c r="E267" s="47"/>
      <c r="F267" s="47"/>
    </row>
    <row r="268" customFormat="false" ht="15" hidden="false" customHeight="false" outlineLevel="0" collapsed="false">
      <c r="B268" s="49"/>
      <c r="C268" s="47"/>
      <c r="D268" s="47"/>
      <c r="E268" s="47"/>
      <c r="F268" s="47"/>
    </row>
    <row r="269" customFormat="false" ht="15" hidden="false" customHeight="false" outlineLevel="0" collapsed="false">
      <c r="B269" s="49"/>
      <c r="C269" s="47"/>
      <c r="D269" s="47"/>
      <c r="E269" s="47"/>
      <c r="F269" s="47"/>
    </row>
    <row r="270" customFormat="false" ht="15" hidden="false" customHeight="false" outlineLevel="0" collapsed="false">
      <c r="B270" s="49"/>
      <c r="C270" s="47"/>
      <c r="D270" s="47"/>
      <c r="E270" s="47"/>
      <c r="F270" s="47"/>
    </row>
    <row r="271" customFormat="false" ht="15" hidden="false" customHeight="false" outlineLevel="0" collapsed="false">
      <c r="B271" s="49"/>
      <c r="C271" s="47"/>
      <c r="D271" s="47"/>
      <c r="E271" s="47"/>
      <c r="F271" s="47"/>
    </row>
    <row r="272" customFormat="false" ht="15" hidden="false" customHeight="false" outlineLevel="0" collapsed="false">
      <c r="B272" s="49"/>
      <c r="C272" s="47"/>
      <c r="D272" s="47"/>
      <c r="E272" s="47"/>
      <c r="F272" s="47"/>
    </row>
    <row r="273" customFormat="false" ht="15" hidden="false" customHeight="false" outlineLevel="0" collapsed="false">
      <c r="B273" s="49"/>
      <c r="C273" s="47"/>
      <c r="D273" s="47"/>
      <c r="E273" s="47"/>
      <c r="F273" s="47"/>
    </row>
    <row r="274" customFormat="false" ht="15" hidden="false" customHeight="false" outlineLevel="0" collapsed="false">
      <c r="B274" s="49"/>
      <c r="C274" s="47"/>
      <c r="D274" s="47"/>
      <c r="E274" s="47"/>
      <c r="F274" s="47"/>
    </row>
    <row r="275" customFormat="false" ht="15" hidden="false" customHeight="false" outlineLevel="0" collapsed="false">
      <c r="B275" s="49"/>
      <c r="C275" s="47"/>
      <c r="D275" s="47"/>
      <c r="E275" s="47"/>
      <c r="F275" s="47"/>
    </row>
    <row r="276" customFormat="false" ht="15" hidden="false" customHeight="false" outlineLevel="0" collapsed="false">
      <c r="B276" s="49"/>
      <c r="C276" s="47"/>
      <c r="D276" s="47"/>
      <c r="E276" s="47"/>
      <c r="F276" s="47"/>
    </row>
    <row r="277" customFormat="false" ht="15" hidden="false" customHeight="false" outlineLevel="0" collapsed="false">
      <c r="B277" s="49"/>
      <c r="C277" s="47"/>
      <c r="D277" s="47"/>
      <c r="E277" s="47"/>
      <c r="F277" s="47"/>
    </row>
    <row r="278" customFormat="false" ht="15" hidden="false" customHeight="false" outlineLevel="0" collapsed="false">
      <c r="B278" s="49"/>
      <c r="C278" s="47"/>
      <c r="D278" s="47"/>
      <c r="E278" s="47"/>
      <c r="F278" s="47"/>
    </row>
    <row r="279" customFormat="false" ht="15" hidden="false" customHeight="false" outlineLevel="0" collapsed="false">
      <c r="B279" s="49"/>
      <c r="C279" s="47"/>
      <c r="D279" s="47"/>
      <c r="E279" s="47"/>
      <c r="F279" s="47"/>
    </row>
    <row r="280" customFormat="false" ht="15" hidden="false" customHeight="false" outlineLevel="0" collapsed="false">
      <c r="B280" s="49"/>
      <c r="C280" s="47"/>
      <c r="D280" s="47"/>
      <c r="E280" s="47"/>
      <c r="F280" s="47"/>
    </row>
    <row r="281" customFormat="false" ht="15" hidden="false" customHeight="false" outlineLevel="0" collapsed="false">
      <c r="B281" s="49"/>
      <c r="C281" s="47"/>
      <c r="D281" s="47"/>
      <c r="E281" s="47"/>
      <c r="F281" s="47"/>
    </row>
    <row r="282" customFormat="false" ht="15" hidden="false" customHeight="false" outlineLevel="0" collapsed="false">
      <c r="B282" s="49"/>
      <c r="C282" s="47"/>
      <c r="D282" s="47"/>
      <c r="E282" s="47"/>
      <c r="F282" s="47"/>
    </row>
    <row r="283" customFormat="false" ht="15" hidden="false" customHeight="false" outlineLevel="0" collapsed="false">
      <c r="B283" s="49"/>
      <c r="C283" s="47"/>
      <c r="D283" s="47"/>
      <c r="E283" s="47"/>
      <c r="F283" s="47"/>
    </row>
    <row r="284" customFormat="false" ht="15" hidden="false" customHeight="false" outlineLevel="0" collapsed="false">
      <c r="B284" s="49"/>
      <c r="C284" s="47"/>
      <c r="D284" s="47"/>
      <c r="E284" s="47"/>
      <c r="F284" s="47"/>
    </row>
    <row r="285" customFormat="false" ht="15" hidden="false" customHeight="false" outlineLevel="0" collapsed="false">
      <c r="B285" s="49"/>
      <c r="C285" s="47"/>
      <c r="D285" s="47"/>
      <c r="E285" s="47"/>
      <c r="F285" s="47"/>
    </row>
    <row r="286" customFormat="false" ht="15" hidden="false" customHeight="false" outlineLevel="0" collapsed="false">
      <c r="B286" s="49"/>
      <c r="C286" s="47"/>
      <c r="D286" s="47"/>
      <c r="E286" s="47"/>
      <c r="F286" s="47"/>
    </row>
    <row r="287" customFormat="false" ht="15" hidden="false" customHeight="false" outlineLevel="0" collapsed="false">
      <c r="B287" s="49"/>
      <c r="C287" s="47"/>
      <c r="D287" s="47"/>
      <c r="E287" s="47"/>
      <c r="F287" s="47"/>
    </row>
    <row r="288" customFormat="false" ht="15" hidden="false" customHeight="false" outlineLevel="0" collapsed="false">
      <c r="B288" s="49"/>
      <c r="C288" s="47"/>
      <c r="D288" s="47"/>
      <c r="E288" s="47"/>
      <c r="F288" s="47"/>
    </row>
    <row r="289" customFormat="false" ht="15" hidden="false" customHeight="false" outlineLevel="0" collapsed="false">
      <c r="B289" s="49"/>
      <c r="C289" s="47"/>
      <c r="D289" s="47"/>
      <c r="E289" s="47"/>
      <c r="F289" s="47"/>
    </row>
    <row r="290" customFormat="false" ht="15" hidden="false" customHeight="false" outlineLevel="0" collapsed="false">
      <c r="B290" s="49"/>
      <c r="C290" s="47"/>
      <c r="D290" s="47"/>
      <c r="E290" s="47"/>
      <c r="F290" s="47"/>
    </row>
    <row r="291" customFormat="false" ht="15" hidden="false" customHeight="false" outlineLevel="0" collapsed="false">
      <c r="B291" s="49"/>
      <c r="C291" s="47"/>
      <c r="D291" s="47"/>
      <c r="E291" s="47"/>
      <c r="F291" s="47"/>
    </row>
    <row r="292" customFormat="false" ht="15" hidden="false" customHeight="false" outlineLevel="0" collapsed="false">
      <c r="B292" s="49"/>
      <c r="C292" s="47"/>
      <c r="D292" s="47"/>
      <c r="E292" s="47"/>
      <c r="F292" s="47"/>
    </row>
    <row r="293" customFormat="false" ht="15" hidden="false" customHeight="false" outlineLevel="0" collapsed="false">
      <c r="B293" s="49"/>
      <c r="C293" s="47"/>
      <c r="D293" s="47"/>
      <c r="E293" s="47"/>
      <c r="F293" s="47"/>
    </row>
    <row r="294" customFormat="false" ht="15" hidden="false" customHeight="false" outlineLevel="0" collapsed="false">
      <c r="B294" s="49"/>
      <c r="C294" s="47"/>
      <c r="D294" s="47"/>
      <c r="E294" s="47"/>
      <c r="F294" s="47"/>
    </row>
    <row r="295" customFormat="false" ht="15" hidden="false" customHeight="false" outlineLevel="0" collapsed="false">
      <c r="B295" s="49"/>
      <c r="C295" s="47"/>
      <c r="D295" s="47"/>
      <c r="E295" s="47"/>
      <c r="F295" s="47"/>
    </row>
    <row r="296" customFormat="false" ht="15" hidden="false" customHeight="false" outlineLevel="0" collapsed="false">
      <c r="B296" s="49"/>
      <c r="C296" s="47"/>
      <c r="D296" s="47"/>
      <c r="E296" s="47"/>
      <c r="F296" s="47"/>
    </row>
    <row r="297" customFormat="false" ht="15" hidden="false" customHeight="false" outlineLevel="0" collapsed="false">
      <c r="B297" s="49"/>
      <c r="C297" s="47"/>
      <c r="D297" s="47"/>
      <c r="E297" s="47"/>
      <c r="F297" s="47"/>
    </row>
    <row r="298" customFormat="false" ht="15" hidden="false" customHeight="false" outlineLevel="0" collapsed="false">
      <c r="B298" s="49"/>
      <c r="C298" s="47"/>
      <c r="D298" s="47"/>
      <c r="E298" s="47"/>
      <c r="F298" s="47"/>
    </row>
    <row r="299" customFormat="false" ht="15" hidden="false" customHeight="false" outlineLevel="0" collapsed="false">
      <c r="B299" s="49"/>
      <c r="C299" s="47"/>
      <c r="D299" s="47"/>
      <c r="E299" s="47"/>
      <c r="F299" s="47"/>
    </row>
    <row r="300" customFormat="false" ht="15" hidden="false" customHeight="false" outlineLevel="0" collapsed="false">
      <c r="B300" s="49"/>
      <c r="C300" s="47"/>
      <c r="D300" s="47"/>
      <c r="E300" s="47"/>
      <c r="F300" s="47"/>
    </row>
    <row r="301" customFormat="false" ht="15" hidden="false" customHeight="false" outlineLevel="0" collapsed="false">
      <c r="B301" s="49"/>
      <c r="C301" s="47"/>
      <c r="D301" s="47"/>
      <c r="E301" s="47"/>
      <c r="F301" s="47"/>
    </row>
    <row r="302" customFormat="false" ht="15" hidden="false" customHeight="false" outlineLevel="0" collapsed="false">
      <c r="B302" s="49"/>
      <c r="C302" s="47"/>
      <c r="D302" s="47"/>
      <c r="E302" s="47"/>
      <c r="F302" s="47"/>
    </row>
    <row r="303" customFormat="false" ht="15" hidden="false" customHeight="false" outlineLevel="0" collapsed="false">
      <c r="B303" s="49"/>
      <c r="C303" s="47"/>
      <c r="D303" s="47"/>
      <c r="E303" s="47"/>
      <c r="F303" s="47"/>
    </row>
    <row r="304" customFormat="false" ht="15" hidden="false" customHeight="false" outlineLevel="0" collapsed="false">
      <c r="B304" s="49"/>
      <c r="C304" s="47"/>
      <c r="D304" s="47"/>
      <c r="E304" s="47"/>
      <c r="F304" s="47"/>
    </row>
    <row r="305" customFormat="false" ht="15" hidden="false" customHeight="false" outlineLevel="0" collapsed="false">
      <c r="B305" s="49"/>
      <c r="C305" s="47"/>
      <c r="D305" s="47"/>
      <c r="E305" s="47"/>
      <c r="F305" s="47"/>
    </row>
    <row r="306" customFormat="false" ht="15" hidden="false" customHeight="false" outlineLevel="0" collapsed="false">
      <c r="B306" s="49"/>
      <c r="C306" s="47"/>
      <c r="D306" s="47"/>
      <c r="E306" s="47"/>
      <c r="F306" s="47"/>
    </row>
    <row r="307" customFormat="false" ht="15" hidden="false" customHeight="false" outlineLevel="0" collapsed="false">
      <c r="B307" s="49"/>
      <c r="C307" s="47"/>
      <c r="D307" s="47"/>
      <c r="E307" s="47"/>
      <c r="F307" s="47"/>
    </row>
    <row r="308" customFormat="false" ht="15" hidden="false" customHeight="false" outlineLevel="0" collapsed="false">
      <c r="B308" s="49"/>
      <c r="C308" s="47"/>
      <c r="D308" s="47"/>
      <c r="E308" s="47"/>
      <c r="F308" s="47"/>
    </row>
    <row r="309" customFormat="false" ht="15" hidden="false" customHeight="false" outlineLevel="0" collapsed="false">
      <c r="B309" s="49"/>
      <c r="C309" s="47"/>
      <c r="D309" s="47"/>
      <c r="E309" s="47"/>
      <c r="F309" s="47"/>
    </row>
    <row r="310" customFormat="false" ht="15" hidden="false" customHeight="false" outlineLevel="0" collapsed="false">
      <c r="B310" s="49"/>
      <c r="C310" s="47"/>
      <c r="D310" s="47"/>
      <c r="E310" s="47"/>
      <c r="F310" s="47"/>
    </row>
    <row r="311" customFormat="false" ht="15" hidden="false" customHeight="false" outlineLevel="0" collapsed="false">
      <c r="B311" s="49"/>
      <c r="C311" s="47"/>
      <c r="D311" s="47"/>
      <c r="E311" s="47"/>
      <c r="F311" s="47"/>
    </row>
    <row r="312" customFormat="false" ht="15" hidden="false" customHeight="false" outlineLevel="0" collapsed="false">
      <c r="B312" s="49"/>
      <c r="C312" s="47"/>
      <c r="D312" s="47"/>
      <c r="E312" s="47"/>
      <c r="F312" s="47"/>
    </row>
    <row r="313" customFormat="false" ht="15" hidden="false" customHeight="false" outlineLevel="0" collapsed="false">
      <c r="B313" s="49"/>
      <c r="C313" s="47"/>
      <c r="D313" s="47"/>
      <c r="E313" s="47"/>
      <c r="F313" s="47"/>
    </row>
    <row r="314" customFormat="false" ht="15" hidden="false" customHeight="false" outlineLevel="0" collapsed="false">
      <c r="B314" s="49"/>
      <c r="C314" s="47"/>
      <c r="D314" s="47"/>
      <c r="E314" s="47"/>
      <c r="F314" s="47"/>
    </row>
    <row r="315" customFormat="false" ht="15" hidden="false" customHeight="false" outlineLevel="0" collapsed="false">
      <c r="B315" s="49"/>
      <c r="C315" s="47"/>
      <c r="D315" s="47"/>
      <c r="E315" s="47"/>
      <c r="F315" s="47"/>
    </row>
    <row r="316" customFormat="false" ht="15" hidden="false" customHeight="false" outlineLevel="0" collapsed="false">
      <c r="B316" s="49"/>
      <c r="C316" s="47"/>
      <c r="D316" s="47"/>
      <c r="E316" s="47"/>
      <c r="F316" s="47"/>
    </row>
    <row r="317" customFormat="false" ht="15" hidden="false" customHeight="false" outlineLevel="0" collapsed="false">
      <c r="B317" s="49"/>
      <c r="C317" s="47"/>
      <c r="D317" s="47"/>
      <c r="E317" s="47"/>
      <c r="F317" s="47"/>
    </row>
    <row r="318" customFormat="false" ht="15" hidden="false" customHeight="false" outlineLevel="0" collapsed="false">
      <c r="B318" s="49"/>
      <c r="C318" s="47"/>
      <c r="D318" s="47"/>
      <c r="E318" s="47"/>
      <c r="F318" s="47"/>
    </row>
    <row r="319" customFormat="false" ht="15" hidden="false" customHeight="false" outlineLevel="0" collapsed="false">
      <c r="B319" s="49"/>
      <c r="C319" s="47"/>
      <c r="D319" s="47"/>
      <c r="E319" s="47"/>
      <c r="F319" s="47"/>
    </row>
    <row r="320" customFormat="false" ht="15" hidden="false" customHeight="false" outlineLevel="0" collapsed="false">
      <c r="B320" s="49"/>
      <c r="C320" s="47"/>
      <c r="D320" s="47"/>
      <c r="E320" s="47"/>
      <c r="F320" s="47"/>
    </row>
    <row r="321" customFormat="false" ht="15" hidden="false" customHeight="false" outlineLevel="0" collapsed="false">
      <c r="B321" s="49"/>
      <c r="C321" s="47"/>
      <c r="D321" s="47"/>
      <c r="E321" s="47"/>
      <c r="F321" s="47"/>
    </row>
    <row r="322" customFormat="false" ht="15" hidden="false" customHeight="false" outlineLevel="0" collapsed="false">
      <c r="B322" s="49"/>
      <c r="C322" s="47"/>
      <c r="D322" s="47"/>
      <c r="E322" s="47"/>
      <c r="F322" s="47"/>
    </row>
    <row r="323" customFormat="false" ht="15" hidden="false" customHeight="false" outlineLevel="0" collapsed="false">
      <c r="B323" s="49"/>
      <c r="C323" s="47"/>
      <c r="D323" s="47"/>
      <c r="E323" s="47"/>
      <c r="F323" s="47"/>
    </row>
    <row r="324" customFormat="false" ht="15" hidden="false" customHeight="false" outlineLevel="0" collapsed="false">
      <c r="B324" s="49"/>
      <c r="C324" s="47"/>
      <c r="D324" s="47"/>
      <c r="E324" s="47"/>
      <c r="F324" s="47"/>
    </row>
    <row r="325" customFormat="false" ht="15" hidden="false" customHeight="false" outlineLevel="0" collapsed="false">
      <c r="B325" s="49"/>
      <c r="C325" s="47"/>
      <c r="D325" s="47"/>
      <c r="E325" s="47"/>
      <c r="F325" s="47"/>
    </row>
    <row r="326" customFormat="false" ht="15" hidden="false" customHeight="false" outlineLevel="0" collapsed="false">
      <c r="B326" s="49"/>
      <c r="C326" s="47"/>
      <c r="D326" s="47"/>
      <c r="E326" s="47"/>
      <c r="F326" s="47"/>
    </row>
    <row r="327" customFormat="false" ht="15" hidden="false" customHeight="false" outlineLevel="0" collapsed="false">
      <c r="B327" s="49"/>
      <c r="C327" s="47"/>
      <c r="D327" s="47"/>
      <c r="E327" s="47"/>
      <c r="F327" s="47"/>
    </row>
    <row r="328" customFormat="false" ht="15" hidden="false" customHeight="false" outlineLevel="0" collapsed="false">
      <c r="B328" s="49"/>
      <c r="C328" s="47"/>
      <c r="D328" s="47"/>
      <c r="E328" s="47"/>
      <c r="F328" s="47"/>
    </row>
    <row r="329" customFormat="false" ht="15" hidden="false" customHeight="false" outlineLevel="0" collapsed="false">
      <c r="B329" s="49"/>
      <c r="C329" s="47"/>
      <c r="D329" s="47"/>
      <c r="E329" s="47"/>
      <c r="F329" s="47"/>
    </row>
    <row r="330" customFormat="false" ht="15" hidden="false" customHeight="false" outlineLevel="0" collapsed="false">
      <c r="B330" s="49"/>
      <c r="C330" s="47"/>
      <c r="D330" s="47"/>
      <c r="E330" s="47"/>
      <c r="F330" s="47"/>
    </row>
    <row r="331" customFormat="false" ht="15" hidden="false" customHeight="false" outlineLevel="0" collapsed="false">
      <c r="B331" s="49"/>
      <c r="C331" s="47"/>
      <c r="D331" s="47"/>
      <c r="E331" s="47"/>
      <c r="F331" s="47"/>
    </row>
    <row r="332" customFormat="false" ht="15" hidden="false" customHeight="false" outlineLevel="0" collapsed="false">
      <c r="B332" s="49"/>
      <c r="C332" s="47"/>
      <c r="D332" s="47"/>
      <c r="E332" s="47"/>
      <c r="F332" s="47"/>
    </row>
    <row r="333" customFormat="false" ht="15" hidden="false" customHeight="false" outlineLevel="0" collapsed="false">
      <c r="B333" s="49"/>
      <c r="C333" s="47"/>
      <c r="D333" s="47"/>
      <c r="E333" s="47"/>
      <c r="F333" s="47"/>
    </row>
    <row r="334" customFormat="false" ht="15" hidden="false" customHeight="false" outlineLevel="0" collapsed="false">
      <c r="B334" s="49"/>
      <c r="C334" s="47"/>
      <c r="D334" s="47"/>
      <c r="E334" s="47"/>
      <c r="F334" s="47"/>
    </row>
    <row r="335" customFormat="false" ht="15" hidden="false" customHeight="false" outlineLevel="0" collapsed="false">
      <c r="B335" s="49"/>
      <c r="C335" s="47"/>
      <c r="D335" s="47"/>
      <c r="E335" s="47"/>
      <c r="F335" s="47"/>
    </row>
    <row r="336" customFormat="false" ht="15" hidden="false" customHeight="false" outlineLevel="0" collapsed="false">
      <c r="B336" s="49"/>
      <c r="C336" s="47"/>
      <c r="D336" s="47"/>
      <c r="E336" s="47"/>
      <c r="F336" s="47"/>
    </row>
    <row r="337" customFormat="false" ht="15" hidden="false" customHeight="false" outlineLevel="0" collapsed="false">
      <c r="B337" s="49"/>
      <c r="C337" s="47"/>
      <c r="D337" s="47"/>
      <c r="E337" s="47"/>
      <c r="F337" s="47"/>
    </row>
    <row r="338" customFormat="false" ht="15" hidden="false" customHeight="false" outlineLevel="0" collapsed="false">
      <c r="B338" s="49"/>
      <c r="C338" s="47"/>
      <c r="D338" s="47"/>
      <c r="E338" s="47"/>
      <c r="F338" s="47"/>
    </row>
    <row r="339" customFormat="false" ht="15" hidden="false" customHeight="false" outlineLevel="0" collapsed="false">
      <c r="B339" s="49"/>
      <c r="C339" s="47"/>
      <c r="D339" s="47"/>
      <c r="E339" s="47"/>
      <c r="F339" s="47"/>
    </row>
    <row r="340" customFormat="false" ht="15" hidden="false" customHeight="false" outlineLevel="0" collapsed="false">
      <c r="B340" s="49"/>
      <c r="C340" s="47"/>
      <c r="D340" s="47"/>
      <c r="E340" s="47"/>
      <c r="F340" s="47"/>
    </row>
    <row r="341" customFormat="false" ht="15" hidden="false" customHeight="false" outlineLevel="0" collapsed="false">
      <c r="B341" s="49"/>
      <c r="C341" s="47"/>
      <c r="D341" s="47"/>
      <c r="E341" s="47"/>
      <c r="F341" s="47"/>
    </row>
    <row r="342" customFormat="false" ht="15" hidden="false" customHeight="false" outlineLevel="0" collapsed="false">
      <c r="B342" s="49"/>
      <c r="C342" s="47"/>
      <c r="D342" s="47"/>
      <c r="E342" s="47"/>
      <c r="F342" s="47"/>
    </row>
    <row r="343" customFormat="false" ht="15" hidden="false" customHeight="false" outlineLevel="0" collapsed="false">
      <c r="B343" s="49"/>
      <c r="C343" s="47"/>
      <c r="D343" s="47"/>
      <c r="E343" s="47"/>
      <c r="F343" s="47"/>
    </row>
    <row r="344" customFormat="false" ht="15" hidden="false" customHeight="false" outlineLevel="0" collapsed="false">
      <c r="B344" s="49"/>
      <c r="C344" s="47"/>
      <c r="D344" s="47"/>
      <c r="E344" s="47"/>
      <c r="F344" s="47"/>
    </row>
    <row r="345" customFormat="false" ht="15" hidden="false" customHeight="false" outlineLevel="0" collapsed="false">
      <c r="B345" s="49"/>
      <c r="C345" s="47"/>
      <c r="D345" s="47"/>
      <c r="E345" s="47"/>
      <c r="F345" s="47"/>
    </row>
    <row r="346" customFormat="false" ht="15" hidden="false" customHeight="false" outlineLevel="0" collapsed="false">
      <c r="B346" s="49"/>
      <c r="C346" s="47"/>
      <c r="D346" s="47"/>
      <c r="E346" s="47"/>
      <c r="F346" s="47"/>
    </row>
    <row r="347" customFormat="false" ht="15" hidden="false" customHeight="false" outlineLevel="0" collapsed="false">
      <c r="B347" s="49"/>
      <c r="C347" s="47"/>
      <c r="D347" s="47"/>
      <c r="E347" s="47"/>
      <c r="F347" s="47"/>
    </row>
    <row r="348" customFormat="false" ht="15" hidden="false" customHeight="false" outlineLevel="0" collapsed="false">
      <c r="B348" s="49"/>
      <c r="C348" s="47"/>
      <c r="D348" s="47"/>
      <c r="E348" s="47"/>
      <c r="F348" s="47"/>
    </row>
    <row r="349" customFormat="false" ht="15" hidden="false" customHeight="false" outlineLevel="0" collapsed="false">
      <c r="B349" s="49"/>
      <c r="C349" s="47"/>
      <c r="D349" s="47"/>
      <c r="E349" s="47"/>
      <c r="F349" s="47"/>
    </row>
    <row r="350" customFormat="false" ht="15" hidden="false" customHeight="false" outlineLevel="0" collapsed="false">
      <c r="B350" s="49"/>
      <c r="C350" s="47"/>
      <c r="D350" s="47"/>
      <c r="E350" s="47"/>
      <c r="F350" s="47"/>
    </row>
    <row r="351" customFormat="false" ht="15" hidden="false" customHeight="false" outlineLevel="0" collapsed="false">
      <c r="B351" s="49"/>
      <c r="C351" s="47"/>
      <c r="D351" s="47"/>
      <c r="E351" s="47"/>
      <c r="F351" s="47"/>
    </row>
    <row r="352" customFormat="false" ht="15" hidden="false" customHeight="false" outlineLevel="0" collapsed="false">
      <c r="B352" s="49"/>
      <c r="C352" s="47"/>
      <c r="D352" s="47"/>
      <c r="E352" s="47"/>
      <c r="F352" s="47"/>
    </row>
    <row r="353" customFormat="false" ht="15" hidden="false" customHeight="false" outlineLevel="0" collapsed="false">
      <c r="B353" s="49"/>
      <c r="C353" s="47"/>
      <c r="D353" s="47"/>
      <c r="E353" s="47"/>
      <c r="F353" s="47"/>
    </row>
    <row r="354" customFormat="false" ht="15" hidden="false" customHeight="false" outlineLevel="0" collapsed="false">
      <c r="B354" s="49"/>
      <c r="C354" s="47"/>
      <c r="D354" s="47"/>
      <c r="E354" s="47"/>
      <c r="F354" s="47"/>
    </row>
    <row r="355" customFormat="false" ht="15" hidden="false" customHeight="false" outlineLevel="0" collapsed="false">
      <c r="B355" s="49"/>
      <c r="C355" s="47"/>
      <c r="D355" s="47"/>
      <c r="E355" s="47"/>
      <c r="F355" s="47"/>
    </row>
    <row r="356" customFormat="false" ht="15" hidden="false" customHeight="false" outlineLevel="0" collapsed="false">
      <c r="B356" s="49"/>
      <c r="C356" s="47"/>
      <c r="D356" s="47"/>
      <c r="E356" s="47"/>
      <c r="F356" s="47"/>
    </row>
    <row r="357" customFormat="false" ht="15" hidden="false" customHeight="false" outlineLevel="0" collapsed="false">
      <c r="B357" s="49"/>
      <c r="C357" s="47"/>
      <c r="D357" s="47"/>
      <c r="E357" s="47"/>
      <c r="F357" s="47"/>
    </row>
    <row r="358" customFormat="false" ht="15" hidden="false" customHeight="false" outlineLevel="0" collapsed="false">
      <c r="B358" s="49"/>
      <c r="C358" s="47"/>
      <c r="D358" s="47"/>
      <c r="E358" s="47"/>
      <c r="F358" s="47"/>
    </row>
    <row r="359" customFormat="false" ht="15" hidden="false" customHeight="false" outlineLevel="0" collapsed="false">
      <c r="B359" s="49"/>
      <c r="C359" s="47"/>
      <c r="D359" s="47"/>
      <c r="E359" s="47"/>
      <c r="F359" s="47"/>
    </row>
    <row r="360" customFormat="false" ht="15" hidden="false" customHeight="false" outlineLevel="0" collapsed="false">
      <c r="B360" s="49"/>
      <c r="C360" s="47"/>
      <c r="D360" s="47"/>
      <c r="E360" s="47"/>
      <c r="F360" s="47"/>
    </row>
    <row r="361" customFormat="false" ht="15" hidden="false" customHeight="false" outlineLevel="0" collapsed="false">
      <c r="B361" s="49"/>
      <c r="C361" s="47"/>
      <c r="D361" s="47"/>
      <c r="E361" s="47"/>
      <c r="F361" s="47"/>
    </row>
    <row r="362" customFormat="false" ht="15" hidden="false" customHeight="false" outlineLevel="0" collapsed="false">
      <c r="B362" s="49"/>
      <c r="C362" s="47"/>
      <c r="D362" s="47"/>
      <c r="E362" s="47"/>
      <c r="F362" s="47"/>
    </row>
    <row r="363" customFormat="false" ht="15" hidden="false" customHeight="false" outlineLevel="0" collapsed="false">
      <c r="B363" s="49"/>
      <c r="C363" s="47"/>
      <c r="D363" s="47"/>
      <c r="E363" s="47"/>
      <c r="F363" s="47"/>
    </row>
    <row r="364" customFormat="false" ht="15" hidden="false" customHeight="false" outlineLevel="0" collapsed="false">
      <c r="B364" s="49"/>
      <c r="C364" s="47"/>
      <c r="D364" s="47"/>
      <c r="E364" s="47"/>
      <c r="F364" s="47"/>
    </row>
    <row r="365" customFormat="false" ht="15" hidden="false" customHeight="false" outlineLevel="0" collapsed="false">
      <c r="B365" s="49"/>
      <c r="C365" s="47"/>
      <c r="D365" s="47"/>
      <c r="E365" s="47"/>
      <c r="F365" s="47"/>
    </row>
    <row r="366" customFormat="false" ht="15" hidden="false" customHeight="false" outlineLevel="0" collapsed="false">
      <c r="B366" s="49"/>
      <c r="C366" s="47"/>
      <c r="D366" s="47"/>
      <c r="E366" s="47"/>
      <c r="F366" s="47"/>
    </row>
    <row r="367" customFormat="false" ht="15" hidden="false" customHeight="false" outlineLevel="0" collapsed="false">
      <c r="B367" s="49"/>
      <c r="C367" s="47"/>
      <c r="D367" s="47"/>
      <c r="E367" s="47"/>
      <c r="F367" s="47"/>
    </row>
    <row r="368" customFormat="false" ht="15" hidden="false" customHeight="false" outlineLevel="0" collapsed="false">
      <c r="B368" s="49"/>
      <c r="C368" s="47"/>
      <c r="D368" s="47"/>
      <c r="E368" s="47"/>
      <c r="F368" s="47"/>
    </row>
    <row r="369" customFormat="false" ht="15" hidden="false" customHeight="false" outlineLevel="0" collapsed="false">
      <c r="B369" s="49"/>
      <c r="C369" s="47"/>
      <c r="D369" s="47"/>
      <c r="E369" s="47"/>
      <c r="F369" s="47"/>
    </row>
    <row r="370" customFormat="false" ht="15" hidden="false" customHeight="false" outlineLevel="0" collapsed="false">
      <c r="B370" s="49"/>
      <c r="C370" s="47"/>
      <c r="D370" s="47"/>
      <c r="E370" s="47"/>
      <c r="F370" s="47"/>
    </row>
    <row r="371" customFormat="false" ht="15" hidden="false" customHeight="false" outlineLevel="0" collapsed="false">
      <c r="B371" s="49"/>
      <c r="C371" s="47"/>
      <c r="D371" s="47"/>
      <c r="E371" s="47"/>
      <c r="F371" s="47"/>
    </row>
    <row r="372" customFormat="false" ht="15" hidden="false" customHeight="false" outlineLevel="0" collapsed="false">
      <c r="B372" s="49"/>
      <c r="C372" s="47"/>
      <c r="D372" s="47"/>
      <c r="E372" s="47"/>
      <c r="F372" s="47"/>
    </row>
    <row r="373" customFormat="false" ht="15" hidden="false" customHeight="false" outlineLevel="0" collapsed="false">
      <c r="B373" s="49"/>
      <c r="C373" s="47"/>
      <c r="D373" s="47"/>
      <c r="E373" s="47"/>
      <c r="F373" s="47"/>
    </row>
    <row r="374" customFormat="false" ht="15" hidden="false" customHeight="false" outlineLevel="0" collapsed="false">
      <c r="B374" s="49"/>
      <c r="C374" s="47"/>
      <c r="D374" s="47"/>
      <c r="E374" s="47"/>
      <c r="F374" s="47"/>
    </row>
    <row r="375" customFormat="false" ht="15" hidden="false" customHeight="false" outlineLevel="0" collapsed="false">
      <c r="B375" s="49"/>
      <c r="C375" s="47"/>
      <c r="D375" s="47"/>
      <c r="E375" s="47"/>
      <c r="F375" s="47"/>
    </row>
    <row r="376" customFormat="false" ht="15" hidden="false" customHeight="false" outlineLevel="0" collapsed="false">
      <c r="B376" s="49"/>
      <c r="C376" s="47"/>
      <c r="D376" s="47"/>
      <c r="E376" s="47"/>
      <c r="F376" s="47"/>
    </row>
    <row r="377" customFormat="false" ht="15" hidden="false" customHeight="false" outlineLevel="0" collapsed="false">
      <c r="B377" s="49"/>
      <c r="C377" s="47"/>
      <c r="D377" s="47"/>
      <c r="E377" s="47"/>
      <c r="F377" s="47"/>
    </row>
    <row r="378" customFormat="false" ht="15" hidden="false" customHeight="false" outlineLevel="0" collapsed="false">
      <c r="B378" s="49"/>
      <c r="C378" s="47"/>
      <c r="D378" s="47"/>
      <c r="E378" s="47"/>
      <c r="F378" s="47"/>
    </row>
    <row r="379" customFormat="false" ht="15" hidden="false" customHeight="false" outlineLevel="0" collapsed="false">
      <c r="B379" s="49"/>
      <c r="C379" s="47"/>
      <c r="D379" s="47"/>
      <c r="E379" s="47"/>
      <c r="F379" s="47"/>
    </row>
    <row r="380" customFormat="false" ht="15" hidden="false" customHeight="false" outlineLevel="0" collapsed="false">
      <c r="B380" s="49"/>
      <c r="C380" s="47"/>
      <c r="D380" s="47"/>
      <c r="E380" s="47"/>
      <c r="F380" s="47"/>
    </row>
    <row r="381" customFormat="false" ht="15" hidden="false" customHeight="false" outlineLevel="0" collapsed="false">
      <c r="B381" s="49"/>
      <c r="C381" s="47"/>
      <c r="D381" s="47"/>
      <c r="E381" s="47"/>
      <c r="F381" s="47"/>
    </row>
    <row r="382" customFormat="false" ht="15" hidden="false" customHeight="false" outlineLevel="0" collapsed="false">
      <c r="B382" s="49"/>
      <c r="C382" s="47"/>
      <c r="D382" s="47"/>
      <c r="E382" s="47"/>
      <c r="F382" s="47"/>
    </row>
    <row r="383" customFormat="false" ht="15" hidden="false" customHeight="false" outlineLevel="0" collapsed="false">
      <c r="B383" s="49"/>
      <c r="C383" s="47"/>
      <c r="D383" s="47"/>
      <c r="E383" s="47"/>
      <c r="F383" s="47"/>
    </row>
    <row r="384" customFormat="false" ht="15" hidden="false" customHeight="false" outlineLevel="0" collapsed="false">
      <c r="B384" s="49"/>
      <c r="C384" s="47"/>
      <c r="D384" s="47"/>
      <c r="E384" s="47"/>
      <c r="F384" s="47"/>
    </row>
    <row r="385" customFormat="false" ht="15" hidden="false" customHeight="false" outlineLevel="0" collapsed="false">
      <c r="B385" s="49"/>
      <c r="C385" s="47"/>
      <c r="D385" s="47"/>
      <c r="E385" s="47"/>
      <c r="F385" s="47"/>
    </row>
    <row r="386" customFormat="false" ht="15" hidden="false" customHeight="false" outlineLevel="0" collapsed="false">
      <c r="B386" s="49"/>
      <c r="C386" s="47"/>
      <c r="D386" s="47"/>
      <c r="E386" s="47"/>
      <c r="F386" s="47"/>
    </row>
    <row r="387" customFormat="false" ht="15" hidden="false" customHeight="false" outlineLevel="0" collapsed="false">
      <c r="B387" s="49"/>
      <c r="C387" s="47"/>
      <c r="D387" s="47"/>
      <c r="E387" s="47"/>
      <c r="F387" s="47"/>
    </row>
    <row r="388" customFormat="false" ht="15" hidden="false" customHeight="false" outlineLevel="0" collapsed="false">
      <c r="B388" s="49"/>
      <c r="C388" s="47"/>
      <c r="D388" s="47"/>
      <c r="E388" s="47"/>
      <c r="F388" s="47"/>
    </row>
    <row r="389" customFormat="false" ht="15" hidden="false" customHeight="false" outlineLevel="0" collapsed="false">
      <c r="B389" s="49"/>
      <c r="C389" s="47"/>
      <c r="D389" s="47"/>
      <c r="E389" s="47"/>
      <c r="F389" s="47"/>
    </row>
    <row r="390" customFormat="false" ht="15" hidden="false" customHeight="false" outlineLevel="0" collapsed="false">
      <c r="B390" s="49"/>
      <c r="C390" s="47"/>
      <c r="D390" s="47"/>
      <c r="E390" s="47"/>
      <c r="F390" s="47"/>
    </row>
    <row r="391" customFormat="false" ht="15" hidden="false" customHeight="false" outlineLevel="0" collapsed="false">
      <c r="B391" s="49"/>
      <c r="C391" s="47"/>
      <c r="D391" s="47"/>
      <c r="E391" s="47"/>
      <c r="F391" s="47"/>
    </row>
    <row r="392" customFormat="false" ht="15" hidden="false" customHeight="false" outlineLevel="0" collapsed="false">
      <c r="B392" s="49"/>
      <c r="C392" s="47"/>
      <c r="D392" s="47"/>
      <c r="E392" s="47"/>
      <c r="F392" s="47"/>
    </row>
    <row r="393" customFormat="false" ht="15" hidden="false" customHeight="false" outlineLevel="0" collapsed="false">
      <c r="B393" s="49"/>
      <c r="C393" s="47"/>
      <c r="D393" s="47"/>
      <c r="E393" s="47"/>
      <c r="F393" s="47"/>
    </row>
    <row r="394" customFormat="false" ht="15" hidden="false" customHeight="false" outlineLevel="0" collapsed="false">
      <c r="B394" s="49"/>
      <c r="C394" s="47"/>
      <c r="D394" s="47"/>
      <c r="E394" s="47"/>
      <c r="F394" s="47"/>
    </row>
    <row r="395" customFormat="false" ht="15" hidden="false" customHeight="false" outlineLevel="0" collapsed="false">
      <c r="B395" s="49"/>
      <c r="C395" s="47"/>
      <c r="D395" s="47"/>
      <c r="E395" s="47"/>
      <c r="F395" s="47"/>
    </row>
    <row r="396" customFormat="false" ht="15" hidden="false" customHeight="false" outlineLevel="0" collapsed="false">
      <c r="B396" s="49"/>
      <c r="C396" s="47"/>
      <c r="D396" s="47"/>
      <c r="E396" s="47"/>
      <c r="F396" s="47"/>
    </row>
    <row r="397" customFormat="false" ht="15" hidden="false" customHeight="false" outlineLevel="0" collapsed="false">
      <c r="B397" s="49"/>
      <c r="C397" s="47"/>
      <c r="D397" s="47"/>
      <c r="E397" s="47"/>
      <c r="F397" s="47"/>
    </row>
    <row r="398" customFormat="false" ht="15" hidden="false" customHeight="false" outlineLevel="0" collapsed="false">
      <c r="B398" s="49"/>
      <c r="C398" s="47"/>
      <c r="D398" s="47"/>
      <c r="E398" s="47"/>
      <c r="F398" s="47"/>
    </row>
    <row r="399" customFormat="false" ht="15" hidden="false" customHeight="false" outlineLevel="0" collapsed="false">
      <c r="B399" s="49"/>
      <c r="C399" s="47"/>
      <c r="D399" s="47"/>
      <c r="E399" s="47"/>
      <c r="F399" s="47"/>
    </row>
    <row r="400" customFormat="false" ht="15" hidden="false" customHeight="false" outlineLevel="0" collapsed="false">
      <c r="B400" s="49"/>
      <c r="C400" s="47"/>
      <c r="D400" s="47"/>
      <c r="E400" s="47"/>
      <c r="F400" s="47"/>
    </row>
    <row r="401" customFormat="false" ht="15" hidden="false" customHeight="false" outlineLevel="0" collapsed="false">
      <c r="B401" s="49"/>
      <c r="C401" s="47"/>
      <c r="D401" s="47"/>
      <c r="E401" s="47"/>
      <c r="F401" s="47"/>
    </row>
    <row r="402" customFormat="false" ht="15" hidden="false" customHeight="false" outlineLevel="0" collapsed="false">
      <c r="B402" s="49"/>
      <c r="C402" s="47"/>
      <c r="D402" s="47"/>
      <c r="E402" s="47"/>
      <c r="F402" s="47"/>
    </row>
    <row r="403" customFormat="false" ht="15" hidden="false" customHeight="false" outlineLevel="0" collapsed="false">
      <c r="B403" s="49"/>
      <c r="C403" s="47"/>
      <c r="D403" s="47"/>
      <c r="E403" s="47"/>
      <c r="F403" s="47"/>
    </row>
    <row r="404" customFormat="false" ht="15" hidden="false" customHeight="false" outlineLevel="0" collapsed="false">
      <c r="B404" s="49"/>
      <c r="C404" s="47"/>
      <c r="D404" s="47"/>
      <c r="E404" s="47"/>
      <c r="F404" s="47"/>
    </row>
    <row r="405" customFormat="false" ht="15" hidden="false" customHeight="false" outlineLevel="0" collapsed="false">
      <c r="B405" s="49"/>
      <c r="C405" s="47"/>
      <c r="D405" s="47"/>
      <c r="E405" s="47"/>
      <c r="F405" s="47"/>
    </row>
    <row r="406" customFormat="false" ht="15" hidden="false" customHeight="false" outlineLevel="0" collapsed="false">
      <c r="B406" s="49"/>
      <c r="C406" s="47"/>
      <c r="D406" s="47"/>
      <c r="E406" s="47"/>
      <c r="F406" s="47"/>
    </row>
    <row r="407" customFormat="false" ht="15" hidden="false" customHeight="false" outlineLevel="0" collapsed="false">
      <c r="B407" s="49"/>
      <c r="C407" s="47"/>
      <c r="D407" s="47"/>
      <c r="E407" s="47"/>
      <c r="F407" s="47"/>
    </row>
    <row r="408" customFormat="false" ht="15" hidden="false" customHeight="false" outlineLevel="0" collapsed="false">
      <c r="B408" s="49"/>
      <c r="C408" s="47"/>
      <c r="D408" s="47"/>
      <c r="E408" s="47"/>
      <c r="F408" s="47"/>
    </row>
    <row r="409" customFormat="false" ht="15" hidden="false" customHeight="false" outlineLevel="0" collapsed="false">
      <c r="B409" s="49"/>
      <c r="C409" s="47"/>
      <c r="D409" s="47"/>
      <c r="E409" s="47"/>
      <c r="F409" s="47"/>
    </row>
    <row r="410" customFormat="false" ht="15" hidden="false" customHeight="false" outlineLevel="0" collapsed="false">
      <c r="B410" s="49"/>
      <c r="C410" s="47"/>
      <c r="D410" s="47"/>
      <c r="E410" s="47"/>
      <c r="F410" s="47"/>
    </row>
    <row r="411" customFormat="false" ht="15" hidden="false" customHeight="false" outlineLevel="0" collapsed="false">
      <c r="B411" s="49"/>
      <c r="C411" s="47"/>
      <c r="D411" s="47"/>
      <c r="E411" s="47"/>
      <c r="F411" s="47"/>
    </row>
    <row r="412" customFormat="false" ht="15" hidden="false" customHeight="false" outlineLevel="0" collapsed="false">
      <c r="B412" s="49"/>
      <c r="C412" s="47"/>
      <c r="D412" s="47"/>
      <c r="E412" s="47"/>
      <c r="F412" s="47"/>
    </row>
    <row r="413" customFormat="false" ht="15" hidden="false" customHeight="false" outlineLevel="0" collapsed="false">
      <c r="B413" s="49"/>
      <c r="C413" s="47"/>
      <c r="D413" s="47"/>
      <c r="E413" s="47"/>
      <c r="F413" s="47"/>
    </row>
    <row r="414" customFormat="false" ht="15" hidden="false" customHeight="false" outlineLevel="0" collapsed="false">
      <c r="B414" s="49"/>
      <c r="C414" s="47"/>
      <c r="D414" s="47"/>
      <c r="E414" s="47"/>
      <c r="F414" s="47"/>
    </row>
    <row r="415" customFormat="false" ht="15" hidden="false" customHeight="false" outlineLevel="0" collapsed="false">
      <c r="B415" s="49"/>
      <c r="C415" s="47"/>
      <c r="D415" s="47"/>
      <c r="E415" s="47"/>
      <c r="F415" s="47"/>
    </row>
    <row r="416" customFormat="false" ht="15" hidden="false" customHeight="false" outlineLevel="0" collapsed="false">
      <c r="B416" s="49"/>
      <c r="C416" s="47"/>
      <c r="D416" s="47"/>
      <c r="E416" s="47"/>
      <c r="F416" s="47"/>
    </row>
    <row r="417" customFormat="false" ht="15" hidden="false" customHeight="false" outlineLevel="0" collapsed="false">
      <c r="B417" s="49"/>
      <c r="C417" s="47"/>
      <c r="D417" s="47"/>
      <c r="E417" s="47"/>
      <c r="F417" s="47"/>
    </row>
    <row r="418" customFormat="false" ht="15" hidden="false" customHeight="false" outlineLevel="0" collapsed="false">
      <c r="B418" s="49"/>
      <c r="C418" s="47"/>
      <c r="D418" s="47"/>
      <c r="E418" s="47"/>
      <c r="F418" s="47"/>
    </row>
    <row r="419" customFormat="false" ht="15" hidden="false" customHeight="false" outlineLevel="0" collapsed="false">
      <c r="B419" s="49"/>
      <c r="C419" s="47"/>
      <c r="D419" s="47"/>
      <c r="E419" s="47"/>
      <c r="F419" s="47"/>
    </row>
    <row r="420" customFormat="false" ht="15" hidden="false" customHeight="false" outlineLevel="0" collapsed="false">
      <c r="B420" s="49"/>
      <c r="C420" s="47"/>
      <c r="D420" s="47"/>
      <c r="E420" s="47"/>
      <c r="F420" s="47"/>
    </row>
    <row r="421" customFormat="false" ht="15" hidden="false" customHeight="false" outlineLevel="0" collapsed="false">
      <c r="B421" s="49"/>
      <c r="C421" s="47"/>
      <c r="D421" s="47"/>
      <c r="E421" s="47"/>
      <c r="F421" s="47"/>
    </row>
    <row r="422" customFormat="false" ht="15" hidden="false" customHeight="false" outlineLevel="0" collapsed="false">
      <c r="B422" s="49"/>
      <c r="C422" s="47"/>
      <c r="D422" s="47"/>
      <c r="E422" s="47"/>
      <c r="F422" s="47"/>
    </row>
    <row r="423" customFormat="false" ht="15" hidden="false" customHeight="false" outlineLevel="0" collapsed="false">
      <c r="B423" s="49"/>
      <c r="C423" s="47"/>
      <c r="D423" s="47"/>
      <c r="E423" s="47"/>
      <c r="F423" s="47"/>
    </row>
    <row r="424" customFormat="false" ht="15" hidden="false" customHeight="false" outlineLevel="0" collapsed="false">
      <c r="B424" s="49"/>
      <c r="C424" s="47"/>
      <c r="D424" s="47"/>
      <c r="E424" s="47"/>
      <c r="F424" s="47"/>
    </row>
    <row r="425" customFormat="false" ht="15" hidden="false" customHeight="false" outlineLevel="0" collapsed="false">
      <c r="B425" s="49"/>
      <c r="C425" s="47"/>
      <c r="D425" s="47"/>
      <c r="E425" s="47"/>
      <c r="F425" s="47"/>
    </row>
    <row r="426" customFormat="false" ht="15" hidden="false" customHeight="false" outlineLevel="0" collapsed="false">
      <c r="B426" s="49"/>
      <c r="C426" s="47"/>
      <c r="D426" s="47"/>
      <c r="E426" s="47"/>
      <c r="F426" s="47"/>
    </row>
    <row r="427" customFormat="false" ht="15" hidden="false" customHeight="false" outlineLevel="0" collapsed="false">
      <c r="B427" s="49"/>
      <c r="C427" s="47"/>
      <c r="D427" s="47"/>
      <c r="E427" s="47"/>
      <c r="F427" s="47"/>
    </row>
    <row r="428" customFormat="false" ht="15" hidden="false" customHeight="false" outlineLevel="0" collapsed="false">
      <c r="B428" s="49"/>
      <c r="C428" s="47"/>
      <c r="D428" s="47"/>
      <c r="E428" s="47"/>
      <c r="F428" s="47"/>
    </row>
    <row r="429" customFormat="false" ht="15" hidden="false" customHeight="false" outlineLevel="0" collapsed="false">
      <c r="B429" s="49"/>
      <c r="C429" s="47"/>
      <c r="D429" s="47"/>
      <c r="E429" s="47"/>
      <c r="F429" s="47"/>
    </row>
    <row r="430" customFormat="false" ht="15" hidden="false" customHeight="false" outlineLevel="0" collapsed="false">
      <c r="B430" s="49"/>
      <c r="C430" s="47"/>
      <c r="D430" s="47"/>
      <c r="E430" s="47"/>
      <c r="F430" s="47"/>
    </row>
    <row r="431" customFormat="false" ht="15" hidden="false" customHeight="false" outlineLevel="0" collapsed="false">
      <c r="B431" s="49"/>
      <c r="C431" s="47"/>
      <c r="D431" s="47"/>
      <c r="E431" s="47"/>
      <c r="F431" s="47"/>
    </row>
    <row r="432" customFormat="false" ht="15" hidden="false" customHeight="false" outlineLevel="0" collapsed="false">
      <c r="B432" s="49"/>
      <c r="C432" s="47"/>
      <c r="D432" s="47"/>
      <c r="E432" s="47"/>
      <c r="F432" s="47"/>
    </row>
    <row r="433" customFormat="false" ht="15" hidden="false" customHeight="false" outlineLevel="0" collapsed="false">
      <c r="B433" s="49"/>
      <c r="C433" s="47"/>
      <c r="D433" s="47"/>
      <c r="E433" s="47"/>
      <c r="F433" s="47"/>
    </row>
    <row r="434" customFormat="false" ht="15" hidden="false" customHeight="false" outlineLevel="0" collapsed="false">
      <c r="B434" s="49"/>
      <c r="C434" s="47"/>
      <c r="D434" s="47"/>
      <c r="E434" s="47"/>
      <c r="F434" s="47"/>
    </row>
    <row r="435" customFormat="false" ht="15" hidden="false" customHeight="false" outlineLevel="0" collapsed="false">
      <c r="B435" s="49"/>
      <c r="C435" s="47"/>
      <c r="D435" s="47"/>
      <c r="E435" s="47"/>
      <c r="F435" s="47"/>
    </row>
    <row r="436" customFormat="false" ht="15" hidden="false" customHeight="false" outlineLevel="0" collapsed="false">
      <c r="B436" s="49"/>
      <c r="C436" s="47"/>
      <c r="D436" s="47"/>
      <c r="E436" s="47"/>
      <c r="F436" s="47"/>
    </row>
    <row r="437" customFormat="false" ht="15" hidden="false" customHeight="false" outlineLevel="0" collapsed="false">
      <c r="B437" s="49"/>
      <c r="C437" s="47"/>
      <c r="D437" s="47"/>
      <c r="E437" s="47"/>
      <c r="F437" s="47"/>
    </row>
    <row r="438" customFormat="false" ht="15" hidden="false" customHeight="false" outlineLevel="0" collapsed="false">
      <c r="B438" s="49"/>
      <c r="C438" s="47"/>
      <c r="D438" s="47"/>
      <c r="E438" s="47"/>
      <c r="F438" s="47"/>
    </row>
    <row r="439" customFormat="false" ht="15" hidden="false" customHeight="false" outlineLevel="0" collapsed="false">
      <c r="B439" s="49"/>
      <c r="C439" s="47"/>
      <c r="D439" s="47"/>
      <c r="E439" s="47"/>
      <c r="F439" s="47"/>
    </row>
    <row r="440" customFormat="false" ht="15" hidden="false" customHeight="false" outlineLevel="0" collapsed="false">
      <c r="B440" s="49"/>
      <c r="C440" s="47"/>
      <c r="D440" s="47"/>
      <c r="E440" s="47"/>
      <c r="F440" s="47"/>
    </row>
    <row r="441" customFormat="false" ht="15" hidden="false" customHeight="false" outlineLevel="0" collapsed="false">
      <c r="B441" s="49"/>
      <c r="C441" s="47"/>
      <c r="D441" s="47"/>
      <c r="E441" s="47"/>
      <c r="F441" s="47"/>
    </row>
    <row r="442" customFormat="false" ht="15" hidden="false" customHeight="false" outlineLevel="0" collapsed="false">
      <c r="B442" s="49"/>
      <c r="C442" s="47"/>
      <c r="D442" s="47"/>
      <c r="E442" s="47"/>
      <c r="F442" s="47"/>
    </row>
    <row r="443" customFormat="false" ht="15" hidden="false" customHeight="false" outlineLevel="0" collapsed="false">
      <c r="B443" s="49"/>
      <c r="C443" s="47"/>
      <c r="D443" s="47"/>
      <c r="E443" s="47"/>
      <c r="F443" s="47"/>
    </row>
    <row r="444" customFormat="false" ht="15" hidden="false" customHeight="false" outlineLevel="0" collapsed="false">
      <c r="B444" s="49"/>
      <c r="C444" s="47"/>
      <c r="D444" s="47"/>
      <c r="E444" s="47"/>
      <c r="F444" s="47"/>
    </row>
    <row r="445" customFormat="false" ht="15" hidden="false" customHeight="false" outlineLevel="0" collapsed="false">
      <c r="B445" s="49"/>
      <c r="C445" s="47"/>
      <c r="D445" s="47"/>
      <c r="E445" s="47"/>
      <c r="F445" s="47"/>
    </row>
    <row r="446" customFormat="false" ht="15" hidden="false" customHeight="false" outlineLevel="0" collapsed="false">
      <c r="B446" s="49"/>
      <c r="C446" s="47"/>
      <c r="D446" s="47"/>
      <c r="E446" s="47"/>
      <c r="F446" s="47"/>
    </row>
    <row r="447" customFormat="false" ht="15" hidden="false" customHeight="false" outlineLevel="0" collapsed="false">
      <c r="B447" s="49"/>
      <c r="C447" s="47"/>
      <c r="D447" s="47"/>
      <c r="E447" s="47"/>
      <c r="F447" s="47"/>
    </row>
    <row r="448" customFormat="false" ht="15" hidden="false" customHeight="false" outlineLevel="0" collapsed="false">
      <c r="B448" s="49"/>
      <c r="C448" s="47"/>
      <c r="D448" s="47"/>
      <c r="E448" s="47"/>
      <c r="F448" s="47"/>
    </row>
    <row r="449" customFormat="false" ht="15" hidden="false" customHeight="false" outlineLevel="0" collapsed="false">
      <c r="B449" s="49"/>
      <c r="C449" s="47"/>
      <c r="D449" s="47"/>
      <c r="E449" s="47"/>
      <c r="F449" s="47"/>
    </row>
    <row r="450" customFormat="false" ht="15" hidden="false" customHeight="false" outlineLevel="0" collapsed="false">
      <c r="B450" s="49"/>
      <c r="C450" s="47"/>
      <c r="D450" s="47"/>
      <c r="E450" s="47"/>
      <c r="F450" s="47"/>
    </row>
    <row r="451" customFormat="false" ht="15" hidden="false" customHeight="false" outlineLevel="0" collapsed="false">
      <c r="B451" s="49"/>
      <c r="C451" s="47"/>
      <c r="D451" s="47"/>
      <c r="E451" s="47"/>
      <c r="F451" s="47"/>
    </row>
    <row r="452" customFormat="false" ht="15" hidden="false" customHeight="false" outlineLevel="0" collapsed="false">
      <c r="B452" s="49"/>
      <c r="C452" s="47"/>
      <c r="D452" s="47"/>
      <c r="E452" s="47"/>
      <c r="F452" s="47"/>
    </row>
    <row r="453" customFormat="false" ht="15" hidden="false" customHeight="false" outlineLevel="0" collapsed="false">
      <c r="B453" s="49"/>
      <c r="C453" s="47"/>
      <c r="D453" s="47"/>
      <c r="E453" s="47"/>
      <c r="F453" s="47"/>
    </row>
    <row r="454" customFormat="false" ht="15" hidden="false" customHeight="false" outlineLevel="0" collapsed="false">
      <c r="B454" s="49"/>
      <c r="C454" s="47"/>
      <c r="D454" s="47"/>
      <c r="E454" s="47"/>
      <c r="F454" s="47"/>
    </row>
    <row r="455" customFormat="false" ht="15" hidden="false" customHeight="false" outlineLevel="0" collapsed="false">
      <c r="B455" s="49"/>
      <c r="C455" s="47"/>
      <c r="D455" s="47"/>
      <c r="E455" s="47"/>
      <c r="F455" s="47"/>
    </row>
    <row r="456" customFormat="false" ht="15" hidden="false" customHeight="false" outlineLevel="0" collapsed="false">
      <c r="B456" s="49"/>
      <c r="C456" s="47"/>
      <c r="D456" s="47"/>
      <c r="E456" s="47"/>
      <c r="F456" s="47"/>
    </row>
    <row r="457" customFormat="false" ht="15" hidden="false" customHeight="false" outlineLevel="0" collapsed="false">
      <c r="B457" s="49"/>
      <c r="C457" s="47"/>
      <c r="D457" s="47"/>
      <c r="E457" s="47"/>
      <c r="F457" s="47"/>
    </row>
    <row r="458" customFormat="false" ht="15" hidden="false" customHeight="false" outlineLevel="0" collapsed="false">
      <c r="B458" s="49"/>
      <c r="C458" s="47"/>
      <c r="D458" s="47"/>
      <c r="E458" s="47"/>
      <c r="F458" s="47"/>
    </row>
    <row r="459" customFormat="false" ht="15" hidden="false" customHeight="false" outlineLevel="0" collapsed="false">
      <c r="B459" s="49"/>
      <c r="C459" s="47"/>
      <c r="D459" s="47"/>
      <c r="E459" s="47"/>
      <c r="F459" s="47"/>
    </row>
    <row r="460" customFormat="false" ht="15" hidden="false" customHeight="false" outlineLevel="0" collapsed="false">
      <c r="B460" s="49"/>
      <c r="C460" s="47"/>
      <c r="D460" s="47"/>
      <c r="E460" s="47"/>
      <c r="F460" s="47"/>
    </row>
    <row r="461" customFormat="false" ht="15" hidden="false" customHeight="false" outlineLevel="0" collapsed="false">
      <c r="B461" s="49"/>
      <c r="C461" s="47"/>
      <c r="D461" s="47"/>
      <c r="E461" s="47"/>
      <c r="F461" s="47"/>
    </row>
    <row r="462" customFormat="false" ht="15" hidden="false" customHeight="false" outlineLevel="0" collapsed="false">
      <c r="B462" s="49"/>
      <c r="C462" s="47"/>
      <c r="D462" s="47"/>
      <c r="E462" s="47"/>
      <c r="F462" s="47"/>
    </row>
    <row r="463" customFormat="false" ht="15" hidden="false" customHeight="false" outlineLevel="0" collapsed="false">
      <c r="B463" s="49"/>
      <c r="C463" s="47"/>
      <c r="D463" s="47"/>
      <c r="E463" s="47"/>
      <c r="F463" s="47"/>
    </row>
    <row r="464" customFormat="false" ht="15" hidden="false" customHeight="false" outlineLevel="0" collapsed="false">
      <c r="B464" s="49"/>
      <c r="C464" s="47"/>
      <c r="D464" s="47"/>
      <c r="E464" s="47"/>
      <c r="F464" s="47"/>
    </row>
    <row r="465" customFormat="false" ht="15" hidden="false" customHeight="false" outlineLevel="0" collapsed="false">
      <c r="B465" s="49"/>
      <c r="C465" s="47"/>
      <c r="D465" s="47"/>
      <c r="E465" s="47"/>
      <c r="F465" s="47"/>
    </row>
    <row r="466" customFormat="false" ht="15" hidden="false" customHeight="false" outlineLevel="0" collapsed="false">
      <c r="B466" s="49"/>
      <c r="C466" s="47"/>
      <c r="D466" s="47"/>
      <c r="E466" s="47"/>
      <c r="F466" s="47"/>
    </row>
    <row r="467" customFormat="false" ht="15" hidden="false" customHeight="false" outlineLevel="0" collapsed="false">
      <c r="B467" s="49"/>
      <c r="C467" s="47"/>
      <c r="D467" s="47"/>
      <c r="E467" s="47"/>
      <c r="F467" s="47"/>
    </row>
    <row r="468" customFormat="false" ht="15" hidden="false" customHeight="false" outlineLevel="0" collapsed="false">
      <c r="B468" s="49"/>
      <c r="C468" s="47"/>
      <c r="D468" s="47"/>
      <c r="E468" s="47"/>
      <c r="F468" s="47"/>
    </row>
    <row r="469" customFormat="false" ht="15" hidden="false" customHeight="false" outlineLevel="0" collapsed="false">
      <c r="B469" s="49"/>
      <c r="C469" s="47"/>
      <c r="D469" s="47"/>
      <c r="E469" s="47"/>
      <c r="F469" s="47"/>
    </row>
    <row r="470" customFormat="false" ht="15" hidden="false" customHeight="false" outlineLevel="0" collapsed="false">
      <c r="B470" s="49"/>
      <c r="C470" s="47"/>
      <c r="D470" s="47"/>
      <c r="E470" s="47"/>
      <c r="F470" s="47"/>
    </row>
    <row r="471" customFormat="false" ht="15" hidden="false" customHeight="false" outlineLevel="0" collapsed="false">
      <c r="B471" s="49"/>
      <c r="C471" s="47"/>
      <c r="D471" s="47"/>
      <c r="E471" s="47"/>
      <c r="F471" s="47"/>
    </row>
    <row r="472" customFormat="false" ht="15" hidden="false" customHeight="false" outlineLevel="0" collapsed="false">
      <c r="B472" s="49"/>
      <c r="C472" s="47"/>
      <c r="D472" s="47"/>
      <c r="E472" s="47"/>
      <c r="F472" s="47"/>
    </row>
    <row r="473" customFormat="false" ht="15" hidden="false" customHeight="false" outlineLevel="0" collapsed="false">
      <c r="B473" s="49"/>
      <c r="C473" s="47"/>
      <c r="D473" s="47"/>
      <c r="E473" s="47"/>
      <c r="F473" s="47"/>
    </row>
    <row r="474" customFormat="false" ht="15" hidden="false" customHeight="false" outlineLevel="0" collapsed="false">
      <c r="B474" s="49"/>
      <c r="C474" s="47"/>
      <c r="D474" s="47"/>
      <c r="E474" s="47"/>
      <c r="F474" s="47"/>
    </row>
    <row r="475" customFormat="false" ht="15" hidden="false" customHeight="false" outlineLevel="0" collapsed="false">
      <c r="B475" s="49"/>
      <c r="C475" s="47"/>
      <c r="D475" s="47"/>
      <c r="E475" s="47"/>
      <c r="F475" s="47"/>
    </row>
    <row r="476" customFormat="false" ht="15" hidden="false" customHeight="false" outlineLevel="0" collapsed="false">
      <c r="B476" s="49"/>
      <c r="C476" s="47"/>
      <c r="D476" s="47"/>
      <c r="E476" s="47"/>
      <c r="F476" s="47"/>
    </row>
    <row r="477" customFormat="false" ht="15" hidden="false" customHeight="false" outlineLevel="0" collapsed="false">
      <c r="B477" s="49"/>
      <c r="C477" s="47"/>
      <c r="D477" s="47"/>
      <c r="E477" s="47"/>
      <c r="F477" s="47"/>
    </row>
    <row r="478" customFormat="false" ht="15" hidden="false" customHeight="false" outlineLevel="0" collapsed="false">
      <c r="B478" s="49"/>
      <c r="C478" s="47"/>
      <c r="D478" s="47"/>
      <c r="E478" s="47"/>
      <c r="F478" s="47"/>
    </row>
    <row r="479" customFormat="false" ht="15" hidden="false" customHeight="false" outlineLevel="0" collapsed="false">
      <c r="B479" s="49"/>
      <c r="C479" s="47"/>
      <c r="D479" s="47"/>
      <c r="E479" s="47"/>
      <c r="F479" s="47"/>
    </row>
    <row r="480" customFormat="false" ht="15" hidden="false" customHeight="false" outlineLevel="0" collapsed="false">
      <c r="B480" s="49"/>
      <c r="C480" s="47"/>
      <c r="D480" s="47"/>
      <c r="E480" s="47"/>
      <c r="F480" s="47"/>
    </row>
    <row r="481" customFormat="false" ht="15" hidden="false" customHeight="false" outlineLevel="0" collapsed="false">
      <c r="B481" s="49"/>
      <c r="C481" s="47"/>
      <c r="D481" s="47"/>
      <c r="E481" s="47"/>
      <c r="F481" s="47"/>
    </row>
    <row r="482" customFormat="false" ht="15" hidden="false" customHeight="false" outlineLevel="0" collapsed="false">
      <c r="B482" s="49"/>
      <c r="C482" s="47"/>
      <c r="D482" s="47"/>
      <c r="E482" s="47"/>
      <c r="F482" s="47"/>
    </row>
    <row r="483" customFormat="false" ht="15" hidden="false" customHeight="false" outlineLevel="0" collapsed="false">
      <c r="B483" s="49"/>
      <c r="C483" s="47"/>
      <c r="D483" s="47"/>
      <c r="E483" s="47"/>
      <c r="F483" s="47"/>
    </row>
    <row r="484" customFormat="false" ht="15" hidden="false" customHeight="false" outlineLevel="0" collapsed="false">
      <c r="B484" s="49"/>
      <c r="C484" s="47"/>
      <c r="D484" s="47"/>
      <c r="E484" s="47"/>
      <c r="F484" s="47"/>
    </row>
    <row r="485" customFormat="false" ht="15" hidden="false" customHeight="false" outlineLevel="0" collapsed="false">
      <c r="B485" s="49"/>
      <c r="C485" s="47"/>
      <c r="D485" s="47"/>
      <c r="E485" s="47"/>
      <c r="F485" s="47"/>
    </row>
    <row r="486" customFormat="false" ht="15" hidden="false" customHeight="false" outlineLevel="0" collapsed="false">
      <c r="B486" s="49"/>
      <c r="C486" s="47"/>
      <c r="D486" s="47"/>
      <c r="E486" s="47"/>
      <c r="F486" s="47"/>
    </row>
    <row r="487" customFormat="false" ht="15" hidden="false" customHeight="false" outlineLevel="0" collapsed="false">
      <c r="B487" s="49"/>
      <c r="C487" s="47"/>
      <c r="D487" s="47"/>
      <c r="E487" s="47"/>
      <c r="F487" s="47"/>
    </row>
    <row r="488" customFormat="false" ht="15" hidden="false" customHeight="false" outlineLevel="0" collapsed="false">
      <c r="B488" s="49"/>
      <c r="C488" s="47"/>
      <c r="D488" s="47"/>
      <c r="E488" s="47"/>
      <c r="F488" s="47"/>
    </row>
    <row r="489" customFormat="false" ht="15" hidden="false" customHeight="false" outlineLevel="0" collapsed="false">
      <c r="B489" s="49"/>
      <c r="C489" s="47"/>
      <c r="D489" s="47"/>
      <c r="E489" s="47"/>
      <c r="F489" s="47"/>
    </row>
    <row r="490" customFormat="false" ht="15" hidden="false" customHeight="false" outlineLevel="0" collapsed="false">
      <c r="B490" s="49"/>
      <c r="C490" s="47"/>
      <c r="D490" s="47"/>
      <c r="E490" s="47"/>
      <c r="F490" s="47"/>
    </row>
    <row r="491" customFormat="false" ht="15" hidden="false" customHeight="false" outlineLevel="0" collapsed="false">
      <c r="B491" s="49"/>
      <c r="C491" s="47"/>
      <c r="D491" s="47"/>
      <c r="E491" s="47"/>
      <c r="F491" s="47"/>
    </row>
    <row r="492" customFormat="false" ht="15" hidden="false" customHeight="false" outlineLevel="0" collapsed="false">
      <c r="B492" s="49"/>
      <c r="C492" s="47"/>
      <c r="D492" s="47"/>
      <c r="E492" s="47"/>
      <c r="F492" s="47"/>
    </row>
    <row r="493" customFormat="false" ht="15" hidden="false" customHeight="false" outlineLevel="0" collapsed="false">
      <c r="B493" s="49"/>
      <c r="C493" s="47"/>
      <c r="D493" s="47"/>
      <c r="E493" s="47"/>
      <c r="F493" s="47"/>
    </row>
    <row r="494" customFormat="false" ht="15" hidden="false" customHeight="false" outlineLevel="0" collapsed="false">
      <c r="B494" s="49"/>
      <c r="C494" s="47"/>
      <c r="D494" s="47"/>
      <c r="E494" s="47"/>
      <c r="F494" s="47"/>
    </row>
    <row r="495" customFormat="false" ht="15" hidden="false" customHeight="false" outlineLevel="0" collapsed="false">
      <c r="B495" s="49"/>
      <c r="C495" s="47"/>
      <c r="D495" s="47"/>
      <c r="E495" s="47"/>
      <c r="F495" s="47"/>
    </row>
    <row r="496" customFormat="false" ht="15" hidden="false" customHeight="false" outlineLevel="0" collapsed="false">
      <c r="B496" s="49"/>
      <c r="C496" s="47"/>
      <c r="D496" s="47"/>
      <c r="E496" s="47"/>
      <c r="F496" s="47"/>
    </row>
    <row r="497" customFormat="false" ht="15" hidden="false" customHeight="false" outlineLevel="0" collapsed="false">
      <c r="B497" s="49"/>
      <c r="C497" s="47"/>
      <c r="D497" s="47"/>
      <c r="E497" s="47"/>
      <c r="F497" s="47"/>
    </row>
    <row r="498" customFormat="false" ht="15" hidden="false" customHeight="false" outlineLevel="0" collapsed="false">
      <c r="B498" s="49"/>
      <c r="C498" s="47"/>
      <c r="D498" s="47"/>
      <c r="E498" s="47"/>
      <c r="F498" s="47"/>
    </row>
    <row r="499" customFormat="false" ht="15" hidden="false" customHeight="false" outlineLevel="0" collapsed="false">
      <c r="B499" s="49"/>
      <c r="C499" s="47"/>
      <c r="D499" s="47"/>
      <c r="E499" s="47"/>
      <c r="F499" s="47"/>
    </row>
    <row r="500" customFormat="false" ht="15" hidden="false" customHeight="false" outlineLevel="0" collapsed="false">
      <c r="B500" s="49"/>
      <c r="C500" s="47"/>
      <c r="D500" s="47"/>
      <c r="E500" s="47"/>
      <c r="F500" s="47"/>
    </row>
    <row r="501" customFormat="false" ht="15" hidden="false" customHeight="false" outlineLevel="0" collapsed="false">
      <c r="B501" s="49"/>
      <c r="C501" s="47"/>
      <c r="D501" s="47"/>
      <c r="E501" s="47"/>
      <c r="F501" s="47"/>
    </row>
    <row r="502" customFormat="false" ht="15" hidden="false" customHeight="false" outlineLevel="0" collapsed="false">
      <c r="B502" s="49"/>
      <c r="C502" s="47"/>
      <c r="D502" s="47"/>
      <c r="E502" s="47"/>
      <c r="F502" s="47"/>
    </row>
    <row r="503" customFormat="false" ht="15" hidden="false" customHeight="false" outlineLevel="0" collapsed="false">
      <c r="B503" s="49"/>
      <c r="C503" s="47"/>
      <c r="D503" s="47"/>
      <c r="E503" s="47"/>
      <c r="F503" s="47"/>
    </row>
    <row r="504" customFormat="false" ht="15" hidden="false" customHeight="false" outlineLevel="0" collapsed="false">
      <c r="B504" s="49"/>
      <c r="C504" s="47"/>
      <c r="D504" s="47"/>
      <c r="E504" s="47"/>
      <c r="F504" s="47"/>
    </row>
    <row r="505" customFormat="false" ht="15" hidden="false" customHeight="false" outlineLevel="0" collapsed="false">
      <c r="B505" s="49"/>
      <c r="C505" s="47"/>
      <c r="D505" s="47"/>
      <c r="E505" s="47"/>
      <c r="F505" s="47"/>
    </row>
    <row r="506" customFormat="false" ht="15" hidden="false" customHeight="false" outlineLevel="0" collapsed="false">
      <c r="B506" s="49"/>
      <c r="C506" s="47"/>
      <c r="D506" s="47"/>
      <c r="E506" s="47"/>
      <c r="F506" s="47"/>
    </row>
    <row r="507" customFormat="false" ht="15" hidden="false" customHeight="false" outlineLevel="0" collapsed="false">
      <c r="B507" s="49"/>
      <c r="C507" s="47"/>
      <c r="D507" s="47"/>
      <c r="E507" s="47"/>
      <c r="F507" s="47"/>
    </row>
    <row r="508" customFormat="false" ht="15" hidden="false" customHeight="false" outlineLevel="0" collapsed="false">
      <c r="B508" s="49"/>
      <c r="C508" s="47"/>
      <c r="D508" s="47"/>
      <c r="E508" s="47"/>
      <c r="F508" s="47"/>
    </row>
    <row r="509" customFormat="false" ht="15" hidden="false" customHeight="false" outlineLevel="0" collapsed="false">
      <c r="B509" s="49"/>
      <c r="C509" s="47"/>
      <c r="D509" s="47"/>
      <c r="E509" s="47"/>
      <c r="F509" s="47"/>
    </row>
    <row r="510" customFormat="false" ht="15" hidden="false" customHeight="false" outlineLevel="0" collapsed="false">
      <c r="B510" s="49"/>
      <c r="C510" s="47"/>
      <c r="D510" s="47"/>
      <c r="E510" s="47"/>
      <c r="F510" s="47"/>
    </row>
    <row r="511" customFormat="false" ht="15" hidden="false" customHeight="false" outlineLevel="0" collapsed="false">
      <c r="B511" s="49"/>
      <c r="C511" s="47"/>
      <c r="D511" s="47"/>
      <c r="E511" s="47"/>
      <c r="F511" s="47"/>
    </row>
    <row r="512" customFormat="false" ht="15" hidden="false" customHeight="false" outlineLevel="0" collapsed="false">
      <c r="B512" s="49"/>
      <c r="C512" s="47"/>
      <c r="D512" s="47"/>
      <c r="E512" s="47"/>
      <c r="F512" s="47"/>
    </row>
    <row r="513" customFormat="false" ht="15" hidden="false" customHeight="false" outlineLevel="0" collapsed="false">
      <c r="B513" s="49"/>
      <c r="C513" s="47"/>
      <c r="D513" s="47"/>
      <c r="E513" s="47"/>
      <c r="F513" s="47"/>
    </row>
    <row r="514" customFormat="false" ht="15" hidden="false" customHeight="false" outlineLevel="0" collapsed="false">
      <c r="B514" s="49"/>
      <c r="C514" s="47"/>
      <c r="D514" s="47"/>
      <c r="E514" s="47"/>
      <c r="F514" s="47"/>
    </row>
    <row r="515" customFormat="false" ht="15" hidden="false" customHeight="false" outlineLevel="0" collapsed="false">
      <c r="B515" s="49"/>
      <c r="C515" s="47"/>
      <c r="D515" s="47"/>
      <c r="E515" s="47"/>
      <c r="F515" s="47"/>
    </row>
    <row r="516" customFormat="false" ht="15" hidden="false" customHeight="false" outlineLevel="0" collapsed="false">
      <c r="B516" s="49"/>
      <c r="C516" s="47"/>
      <c r="D516" s="47"/>
      <c r="E516" s="47"/>
      <c r="F516" s="47"/>
    </row>
    <row r="517" customFormat="false" ht="15" hidden="false" customHeight="false" outlineLevel="0" collapsed="false">
      <c r="B517" s="49"/>
      <c r="C517" s="47"/>
      <c r="D517" s="47"/>
      <c r="E517" s="47"/>
      <c r="F517" s="47"/>
    </row>
    <row r="518" customFormat="false" ht="15" hidden="false" customHeight="false" outlineLevel="0" collapsed="false">
      <c r="B518" s="49"/>
      <c r="C518" s="47"/>
      <c r="D518" s="47"/>
      <c r="E518" s="47"/>
      <c r="F518" s="47"/>
    </row>
    <row r="519" customFormat="false" ht="15" hidden="false" customHeight="false" outlineLevel="0" collapsed="false">
      <c r="B519" s="49"/>
      <c r="C519" s="47"/>
      <c r="D519" s="47"/>
      <c r="E519" s="47"/>
      <c r="F519" s="47"/>
    </row>
    <row r="520" customFormat="false" ht="15" hidden="false" customHeight="false" outlineLevel="0" collapsed="false">
      <c r="B520" s="49"/>
      <c r="C520" s="47"/>
      <c r="D520" s="47"/>
      <c r="E520" s="47"/>
      <c r="F520" s="47"/>
    </row>
    <row r="521" customFormat="false" ht="15" hidden="false" customHeight="false" outlineLevel="0" collapsed="false">
      <c r="B521" s="49"/>
      <c r="C521" s="47"/>
      <c r="D521" s="47"/>
      <c r="E521" s="47"/>
      <c r="F521" s="47"/>
    </row>
    <row r="522" customFormat="false" ht="15" hidden="false" customHeight="false" outlineLevel="0" collapsed="false">
      <c r="B522" s="49"/>
      <c r="C522" s="47"/>
      <c r="D522" s="47"/>
      <c r="E522" s="47"/>
      <c r="F522" s="47"/>
    </row>
    <row r="523" customFormat="false" ht="15" hidden="false" customHeight="false" outlineLevel="0" collapsed="false">
      <c r="B523" s="49"/>
      <c r="C523" s="47"/>
      <c r="D523" s="47"/>
      <c r="E523" s="47"/>
      <c r="F523" s="47"/>
    </row>
    <row r="524" customFormat="false" ht="15" hidden="false" customHeight="false" outlineLevel="0" collapsed="false">
      <c r="B524" s="49"/>
      <c r="C524" s="47"/>
      <c r="D524" s="47"/>
      <c r="E524" s="47"/>
      <c r="F524" s="47"/>
    </row>
    <row r="525" customFormat="false" ht="15" hidden="false" customHeight="false" outlineLevel="0" collapsed="false">
      <c r="B525" s="49"/>
      <c r="C525" s="47"/>
      <c r="D525" s="47"/>
      <c r="E525" s="47"/>
      <c r="F525" s="47"/>
    </row>
    <row r="526" customFormat="false" ht="15" hidden="false" customHeight="false" outlineLevel="0" collapsed="false">
      <c r="B526" s="49"/>
      <c r="C526" s="47"/>
      <c r="D526" s="47"/>
      <c r="E526" s="47"/>
      <c r="F526" s="47"/>
    </row>
    <row r="527" customFormat="false" ht="15" hidden="false" customHeight="false" outlineLevel="0" collapsed="false">
      <c r="B527" s="49"/>
      <c r="C527" s="47"/>
      <c r="D527" s="47"/>
      <c r="E527" s="47"/>
      <c r="F527" s="47"/>
    </row>
    <row r="528" customFormat="false" ht="15" hidden="false" customHeight="false" outlineLevel="0" collapsed="false">
      <c r="B528" s="49"/>
      <c r="C528" s="47"/>
      <c r="D528" s="47"/>
      <c r="E528" s="47"/>
      <c r="F528" s="47"/>
    </row>
    <row r="529" customFormat="false" ht="15" hidden="false" customHeight="false" outlineLevel="0" collapsed="false">
      <c r="B529" s="49"/>
      <c r="C529" s="47"/>
      <c r="D529" s="47"/>
      <c r="E529" s="47"/>
      <c r="F529" s="47"/>
    </row>
    <row r="530" customFormat="false" ht="15" hidden="false" customHeight="false" outlineLevel="0" collapsed="false">
      <c r="B530" s="49"/>
      <c r="C530" s="47"/>
      <c r="D530" s="47"/>
      <c r="E530" s="47"/>
      <c r="F530" s="47"/>
    </row>
    <row r="531" customFormat="false" ht="15" hidden="false" customHeight="false" outlineLevel="0" collapsed="false">
      <c r="B531" s="49"/>
      <c r="C531" s="47"/>
      <c r="D531" s="47"/>
      <c r="E531" s="47"/>
      <c r="F531" s="47"/>
    </row>
    <row r="532" customFormat="false" ht="15" hidden="false" customHeight="false" outlineLevel="0" collapsed="false">
      <c r="B532" s="49"/>
      <c r="C532" s="47"/>
      <c r="D532" s="47"/>
      <c r="E532" s="47"/>
      <c r="F532" s="47"/>
    </row>
    <row r="533" customFormat="false" ht="15" hidden="false" customHeight="false" outlineLevel="0" collapsed="false">
      <c r="B533" s="49"/>
      <c r="C533" s="47"/>
      <c r="D533" s="47"/>
      <c r="E533" s="47"/>
      <c r="F533" s="47"/>
    </row>
    <row r="534" customFormat="false" ht="15" hidden="false" customHeight="false" outlineLevel="0" collapsed="false">
      <c r="B534" s="49"/>
      <c r="C534" s="47"/>
      <c r="D534" s="47"/>
      <c r="E534" s="47"/>
      <c r="F534" s="47"/>
    </row>
    <row r="535" customFormat="false" ht="15" hidden="false" customHeight="false" outlineLevel="0" collapsed="false">
      <c r="B535" s="49"/>
      <c r="C535" s="47"/>
      <c r="D535" s="47"/>
      <c r="E535" s="47"/>
      <c r="F535" s="47"/>
    </row>
    <row r="536" customFormat="false" ht="15" hidden="false" customHeight="false" outlineLevel="0" collapsed="false">
      <c r="B536" s="49"/>
      <c r="C536" s="47"/>
      <c r="D536" s="47"/>
      <c r="E536" s="47"/>
      <c r="F536" s="47"/>
    </row>
    <row r="537" customFormat="false" ht="15" hidden="false" customHeight="false" outlineLevel="0" collapsed="false">
      <c r="B537" s="49"/>
      <c r="C537" s="47"/>
      <c r="D537" s="47"/>
      <c r="E537" s="47"/>
      <c r="F537" s="47"/>
    </row>
    <row r="538" customFormat="false" ht="15" hidden="false" customHeight="false" outlineLevel="0" collapsed="false">
      <c r="B538" s="49"/>
      <c r="C538" s="47"/>
      <c r="D538" s="47"/>
      <c r="E538" s="47"/>
      <c r="F538" s="47"/>
    </row>
    <row r="539" customFormat="false" ht="15" hidden="false" customHeight="false" outlineLevel="0" collapsed="false">
      <c r="B539" s="49"/>
      <c r="C539" s="47"/>
      <c r="D539" s="47"/>
      <c r="E539" s="47"/>
      <c r="F539" s="47"/>
    </row>
    <row r="540" customFormat="false" ht="15" hidden="false" customHeight="false" outlineLevel="0" collapsed="false">
      <c r="B540" s="49"/>
      <c r="C540" s="47"/>
      <c r="D540" s="47"/>
      <c r="E540" s="47"/>
      <c r="F540" s="47"/>
    </row>
    <row r="541" customFormat="false" ht="15" hidden="false" customHeight="false" outlineLevel="0" collapsed="false">
      <c r="B541" s="49"/>
      <c r="C541" s="47"/>
      <c r="D541" s="47"/>
      <c r="E541" s="47"/>
      <c r="F541" s="47"/>
    </row>
    <row r="542" customFormat="false" ht="15" hidden="false" customHeight="false" outlineLevel="0" collapsed="false">
      <c r="B542" s="49"/>
      <c r="C542" s="47"/>
      <c r="D542" s="47"/>
      <c r="E542" s="47"/>
      <c r="F542" s="47"/>
    </row>
    <row r="543" customFormat="false" ht="15" hidden="false" customHeight="false" outlineLevel="0" collapsed="false">
      <c r="B543" s="49"/>
      <c r="C543" s="47"/>
      <c r="D543" s="47"/>
      <c r="E543" s="47"/>
      <c r="F543" s="47"/>
    </row>
    <row r="544" customFormat="false" ht="15" hidden="false" customHeight="false" outlineLevel="0" collapsed="false">
      <c r="B544" s="49"/>
      <c r="C544" s="47"/>
      <c r="D544" s="47"/>
      <c r="E544" s="47"/>
      <c r="F544" s="47"/>
    </row>
    <row r="545" customFormat="false" ht="15" hidden="false" customHeight="false" outlineLevel="0" collapsed="false">
      <c r="B545" s="49"/>
      <c r="C545" s="47"/>
      <c r="D545" s="47"/>
      <c r="E545" s="47"/>
      <c r="F545" s="47"/>
    </row>
    <row r="546" customFormat="false" ht="15" hidden="false" customHeight="false" outlineLevel="0" collapsed="false">
      <c r="B546" s="49"/>
      <c r="C546" s="47"/>
      <c r="D546" s="47"/>
      <c r="E546" s="47"/>
      <c r="F546" s="47"/>
    </row>
    <row r="547" customFormat="false" ht="15" hidden="false" customHeight="false" outlineLevel="0" collapsed="false">
      <c r="B547" s="49"/>
      <c r="C547" s="47"/>
      <c r="D547" s="47"/>
      <c r="E547" s="47"/>
      <c r="F547" s="47"/>
    </row>
    <row r="548" customFormat="false" ht="15" hidden="false" customHeight="false" outlineLevel="0" collapsed="false">
      <c r="B548" s="49"/>
      <c r="C548" s="47"/>
      <c r="D548" s="47"/>
      <c r="E548" s="47"/>
      <c r="F548" s="47"/>
    </row>
    <row r="549" customFormat="false" ht="15" hidden="false" customHeight="false" outlineLevel="0" collapsed="false">
      <c r="B549" s="49"/>
      <c r="C549" s="47"/>
      <c r="D549" s="47"/>
      <c r="E549" s="47"/>
      <c r="F549" s="47"/>
    </row>
    <row r="550" customFormat="false" ht="15" hidden="false" customHeight="false" outlineLevel="0" collapsed="false">
      <c r="B550" s="49"/>
      <c r="C550" s="47"/>
      <c r="D550" s="47"/>
      <c r="E550" s="47"/>
      <c r="F550" s="47"/>
    </row>
    <row r="551" customFormat="false" ht="15" hidden="false" customHeight="false" outlineLevel="0" collapsed="false">
      <c r="B551" s="49"/>
      <c r="C551" s="47"/>
      <c r="D551" s="47"/>
      <c r="E551" s="47"/>
      <c r="F551" s="47"/>
    </row>
    <row r="552" customFormat="false" ht="15" hidden="false" customHeight="false" outlineLevel="0" collapsed="false">
      <c r="B552" s="49"/>
      <c r="C552" s="47"/>
      <c r="D552" s="47"/>
      <c r="E552" s="47"/>
      <c r="F552" s="47"/>
    </row>
    <row r="553" customFormat="false" ht="15" hidden="false" customHeight="false" outlineLevel="0" collapsed="false">
      <c r="B553" s="49"/>
      <c r="C553" s="47"/>
      <c r="D553" s="47"/>
      <c r="E553" s="47"/>
      <c r="F553" s="47"/>
    </row>
    <row r="554" customFormat="false" ht="15" hidden="false" customHeight="false" outlineLevel="0" collapsed="false">
      <c r="B554" s="49"/>
      <c r="C554" s="47"/>
      <c r="D554" s="47"/>
      <c r="E554" s="47"/>
      <c r="F554" s="47"/>
    </row>
    <row r="555" customFormat="false" ht="15" hidden="false" customHeight="false" outlineLevel="0" collapsed="false">
      <c r="B555" s="49"/>
      <c r="C555" s="47"/>
      <c r="D555" s="47"/>
      <c r="E555" s="47"/>
      <c r="F555" s="47"/>
    </row>
    <row r="556" customFormat="false" ht="15" hidden="false" customHeight="false" outlineLevel="0" collapsed="false">
      <c r="B556" s="49"/>
      <c r="C556" s="47"/>
      <c r="D556" s="47"/>
      <c r="E556" s="47"/>
      <c r="F556" s="47"/>
    </row>
    <row r="557" customFormat="false" ht="15" hidden="false" customHeight="false" outlineLevel="0" collapsed="false">
      <c r="B557" s="49"/>
      <c r="C557" s="47"/>
      <c r="D557" s="47"/>
      <c r="E557" s="47"/>
      <c r="F557" s="47"/>
    </row>
    <row r="558" customFormat="false" ht="15" hidden="false" customHeight="false" outlineLevel="0" collapsed="false">
      <c r="B558" s="49"/>
      <c r="C558" s="47"/>
      <c r="D558" s="47"/>
      <c r="E558" s="47"/>
      <c r="F558" s="47"/>
    </row>
    <row r="559" customFormat="false" ht="15" hidden="false" customHeight="false" outlineLevel="0" collapsed="false">
      <c r="B559" s="49"/>
      <c r="C559" s="47"/>
      <c r="D559" s="47"/>
      <c r="E559" s="47"/>
      <c r="F559" s="47"/>
    </row>
    <row r="560" customFormat="false" ht="15" hidden="false" customHeight="false" outlineLevel="0" collapsed="false">
      <c r="B560" s="49"/>
      <c r="C560" s="47"/>
      <c r="D560" s="47"/>
      <c r="E560" s="47"/>
      <c r="F560" s="47"/>
    </row>
    <row r="561" customFormat="false" ht="15" hidden="false" customHeight="false" outlineLevel="0" collapsed="false">
      <c r="B561" s="49"/>
      <c r="C561" s="47"/>
      <c r="D561" s="47"/>
      <c r="E561" s="47"/>
      <c r="F561" s="47"/>
    </row>
    <row r="562" customFormat="false" ht="15" hidden="false" customHeight="false" outlineLevel="0" collapsed="false">
      <c r="B562" s="49"/>
      <c r="C562" s="47"/>
      <c r="D562" s="47"/>
      <c r="E562" s="47"/>
      <c r="F562" s="47"/>
    </row>
    <row r="563" customFormat="false" ht="15" hidden="false" customHeight="false" outlineLevel="0" collapsed="false">
      <c r="B563" s="49"/>
      <c r="C563" s="47"/>
      <c r="D563" s="47"/>
      <c r="E563" s="47"/>
      <c r="F563" s="47"/>
    </row>
    <row r="564" customFormat="false" ht="15" hidden="false" customHeight="false" outlineLevel="0" collapsed="false">
      <c r="B564" s="49"/>
      <c r="C564" s="47"/>
      <c r="D564" s="47"/>
      <c r="E564" s="47"/>
      <c r="F564" s="47"/>
    </row>
    <row r="565" customFormat="false" ht="15" hidden="false" customHeight="false" outlineLevel="0" collapsed="false">
      <c r="B565" s="49"/>
      <c r="C565" s="47"/>
      <c r="D565" s="47"/>
      <c r="E565" s="47"/>
      <c r="F565" s="47"/>
    </row>
    <row r="566" customFormat="false" ht="15" hidden="false" customHeight="false" outlineLevel="0" collapsed="false">
      <c r="B566" s="49"/>
      <c r="C566" s="47"/>
      <c r="D566" s="47"/>
      <c r="E566" s="47"/>
      <c r="F566" s="47"/>
    </row>
    <row r="567" customFormat="false" ht="15" hidden="false" customHeight="false" outlineLevel="0" collapsed="false">
      <c r="B567" s="49"/>
      <c r="C567" s="47"/>
      <c r="D567" s="47"/>
      <c r="E567" s="47"/>
      <c r="F567" s="47"/>
    </row>
    <row r="568" customFormat="false" ht="15" hidden="false" customHeight="false" outlineLevel="0" collapsed="false">
      <c r="B568" s="49"/>
      <c r="C568" s="47"/>
      <c r="D568" s="47"/>
      <c r="E568" s="47"/>
      <c r="F568" s="47"/>
    </row>
    <row r="569" customFormat="false" ht="15" hidden="false" customHeight="false" outlineLevel="0" collapsed="false">
      <c r="B569" s="49"/>
      <c r="C569" s="47"/>
      <c r="D569" s="47"/>
      <c r="E569" s="47"/>
      <c r="F569" s="47"/>
    </row>
    <row r="570" customFormat="false" ht="15" hidden="false" customHeight="false" outlineLevel="0" collapsed="false">
      <c r="B570" s="49"/>
      <c r="C570" s="47"/>
      <c r="D570" s="47"/>
      <c r="E570" s="47"/>
      <c r="F570" s="47"/>
    </row>
    <row r="571" customFormat="false" ht="15" hidden="false" customHeight="false" outlineLevel="0" collapsed="false">
      <c r="B571" s="49"/>
      <c r="C571" s="47"/>
      <c r="D571" s="47"/>
      <c r="E571" s="47"/>
      <c r="F571" s="47"/>
    </row>
    <row r="572" customFormat="false" ht="15" hidden="false" customHeight="false" outlineLevel="0" collapsed="false">
      <c r="B572" s="49"/>
      <c r="C572" s="47"/>
      <c r="D572" s="47"/>
      <c r="E572" s="47"/>
      <c r="F572" s="47"/>
    </row>
    <row r="573" customFormat="false" ht="15" hidden="false" customHeight="false" outlineLevel="0" collapsed="false">
      <c r="B573" s="49"/>
      <c r="C573" s="47"/>
      <c r="D573" s="47"/>
      <c r="E573" s="47"/>
      <c r="F573" s="47"/>
    </row>
    <row r="574" customFormat="false" ht="15" hidden="false" customHeight="false" outlineLevel="0" collapsed="false">
      <c r="B574" s="49"/>
      <c r="C574" s="47"/>
      <c r="D574" s="47"/>
      <c r="E574" s="47"/>
      <c r="F574" s="47"/>
    </row>
    <row r="575" customFormat="false" ht="15" hidden="false" customHeight="false" outlineLevel="0" collapsed="false">
      <c r="B575" s="49"/>
      <c r="C575" s="47"/>
      <c r="D575" s="47"/>
      <c r="E575" s="47"/>
      <c r="F575" s="47"/>
    </row>
    <row r="576" customFormat="false" ht="15" hidden="false" customHeight="false" outlineLevel="0" collapsed="false">
      <c r="B576" s="49"/>
      <c r="C576" s="47"/>
      <c r="D576" s="47"/>
      <c r="E576" s="47"/>
      <c r="F576" s="47"/>
    </row>
    <row r="577" customFormat="false" ht="15" hidden="false" customHeight="false" outlineLevel="0" collapsed="false">
      <c r="B577" s="49"/>
      <c r="C577" s="47"/>
      <c r="D577" s="47"/>
      <c r="E577" s="47"/>
      <c r="F577" s="47"/>
    </row>
    <row r="578" customFormat="false" ht="15" hidden="false" customHeight="false" outlineLevel="0" collapsed="false">
      <c r="B578" s="49"/>
      <c r="C578" s="47"/>
      <c r="D578" s="47"/>
      <c r="E578" s="47"/>
      <c r="F578" s="47"/>
    </row>
    <row r="579" customFormat="false" ht="15" hidden="false" customHeight="false" outlineLevel="0" collapsed="false">
      <c r="B579" s="49"/>
      <c r="C579" s="47"/>
      <c r="D579" s="47"/>
      <c r="E579" s="47"/>
      <c r="F579" s="47"/>
    </row>
    <row r="580" customFormat="false" ht="15" hidden="false" customHeight="false" outlineLevel="0" collapsed="false">
      <c r="B580" s="49"/>
      <c r="C580" s="47"/>
      <c r="D580" s="47"/>
      <c r="E580" s="47"/>
      <c r="F580" s="47"/>
    </row>
    <row r="581" customFormat="false" ht="15" hidden="false" customHeight="false" outlineLevel="0" collapsed="false">
      <c r="B581" s="49"/>
      <c r="C581" s="47"/>
      <c r="D581" s="47"/>
      <c r="E581" s="47"/>
      <c r="F581" s="47"/>
    </row>
    <row r="582" customFormat="false" ht="15" hidden="false" customHeight="false" outlineLevel="0" collapsed="false">
      <c r="B582" s="49"/>
      <c r="C582" s="47"/>
      <c r="D582" s="47"/>
      <c r="E582" s="47"/>
      <c r="F582" s="47"/>
    </row>
    <row r="583" customFormat="false" ht="15" hidden="false" customHeight="false" outlineLevel="0" collapsed="false">
      <c r="B583" s="49"/>
      <c r="C583" s="47"/>
      <c r="D583" s="47"/>
      <c r="E583" s="47"/>
      <c r="F583" s="47"/>
    </row>
    <row r="584" customFormat="false" ht="15" hidden="false" customHeight="false" outlineLevel="0" collapsed="false">
      <c r="B584" s="49"/>
      <c r="C584" s="47"/>
      <c r="D584" s="47"/>
      <c r="E584" s="47"/>
      <c r="F584" s="47"/>
    </row>
    <row r="585" customFormat="false" ht="15" hidden="false" customHeight="false" outlineLevel="0" collapsed="false">
      <c r="B585" s="49"/>
      <c r="C585" s="47"/>
      <c r="D585" s="47"/>
      <c r="E585" s="47"/>
      <c r="F585" s="47"/>
    </row>
    <row r="586" customFormat="false" ht="15" hidden="false" customHeight="false" outlineLevel="0" collapsed="false">
      <c r="B586" s="49"/>
      <c r="C586" s="47"/>
      <c r="D586" s="47"/>
      <c r="E586" s="47"/>
      <c r="F586" s="47"/>
    </row>
    <row r="587" customFormat="false" ht="15" hidden="false" customHeight="false" outlineLevel="0" collapsed="false">
      <c r="B587" s="49"/>
      <c r="C587" s="47"/>
      <c r="D587" s="47"/>
      <c r="E587" s="47"/>
      <c r="F587" s="47"/>
    </row>
    <row r="588" customFormat="false" ht="15" hidden="false" customHeight="false" outlineLevel="0" collapsed="false">
      <c r="B588" s="49"/>
      <c r="C588" s="47"/>
      <c r="D588" s="47"/>
      <c r="E588" s="47"/>
      <c r="F588" s="47"/>
    </row>
    <row r="589" customFormat="false" ht="15" hidden="false" customHeight="false" outlineLevel="0" collapsed="false">
      <c r="B589" s="49"/>
      <c r="C589" s="47"/>
      <c r="D589" s="47"/>
      <c r="E589" s="47"/>
      <c r="F589" s="47"/>
    </row>
    <row r="590" customFormat="false" ht="15" hidden="false" customHeight="false" outlineLevel="0" collapsed="false">
      <c r="B590" s="49"/>
      <c r="C590" s="47"/>
      <c r="D590" s="47"/>
      <c r="E590" s="47"/>
      <c r="F590" s="47"/>
    </row>
    <row r="591" customFormat="false" ht="15" hidden="false" customHeight="false" outlineLevel="0" collapsed="false">
      <c r="B591" s="49"/>
      <c r="C591" s="47"/>
      <c r="D591" s="47"/>
      <c r="E591" s="47"/>
      <c r="F591" s="47"/>
    </row>
    <row r="592" customFormat="false" ht="15" hidden="false" customHeight="false" outlineLevel="0" collapsed="false">
      <c r="B592" s="49"/>
      <c r="C592" s="47"/>
      <c r="D592" s="47"/>
      <c r="E592" s="47"/>
      <c r="F592" s="47"/>
    </row>
    <row r="593" customFormat="false" ht="15" hidden="false" customHeight="false" outlineLevel="0" collapsed="false">
      <c r="B593" s="49"/>
      <c r="C593" s="47"/>
      <c r="D593" s="47"/>
      <c r="E593" s="47"/>
      <c r="F593" s="47"/>
    </row>
    <row r="594" customFormat="false" ht="15" hidden="false" customHeight="false" outlineLevel="0" collapsed="false">
      <c r="B594" s="49"/>
      <c r="C594" s="47"/>
      <c r="D594" s="47"/>
      <c r="E594" s="47"/>
      <c r="F594" s="47"/>
    </row>
    <row r="595" customFormat="false" ht="15" hidden="false" customHeight="false" outlineLevel="0" collapsed="false">
      <c r="B595" s="49"/>
      <c r="C595" s="47"/>
      <c r="D595" s="47"/>
      <c r="E595" s="47"/>
      <c r="F595" s="47"/>
    </row>
    <row r="596" customFormat="false" ht="15" hidden="false" customHeight="false" outlineLevel="0" collapsed="false">
      <c r="B596" s="49"/>
      <c r="C596" s="47"/>
      <c r="D596" s="47"/>
      <c r="E596" s="47"/>
      <c r="F596" s="47"/>
    </row>
    <row r="597" customFormat="false" ht="15" hidden="false" customHeight="false" outlineLevel="0" collapsed="false">
      <c r="B597" s="49"/>
      <c r="C597" s="47"/>
      <c r="D597" s="47"/>
      <c r="E597" s="47"/>
      <c r="F597" s="47"/>
    </row>
    <row r="598" customFormat="false" ht="15" hidden="false" customHeight="false" outlineLevel="0" collapsed="false">
      <c r="B598" s="49"/>
      <c r="C598" s="47"/>
      <c r="D598" s="47"/>
      <c r="E598" s="47"/>
      <c r="F598" s="47"/>
    </row>
    <row r="599" customFormat="false" ht="15" hidden="false" customHeight="false" outlineLevel="0" collapsed="false">
      <c r="B599" s="49"/>
      <c r="C599" s="47"/>
      <c r="D599" s="47"/>
      <c r="E599" s="47"/>
      <c r="F599" s="47"/>
    </row>
    <row r="600" customFormat="false" ht="15" hidden="false" customHeight="false" outlineLevel="0" collapsed="false">
      <c r="B600" s="49"/>
      <c r="C600" s="47"/>
      <c r="D600" s="47"/>
      <c r="E600" s="47"/>
      <c r="F600" s="47"/>
    </row>
    <row r="601" customFormat="false" ht="15" hidden="false" customHeight="false" outlineLevel="0" collapsed="false">
      <c r="B601" s="49"/>
      <c r="C601" s="47"/>
      <c r="D601" s="47"/>
      <c r="E601" s="47"/>
      <c r="F601" s="47"/>
    </row>
    <row r="602" customFormat="false" ht="15" hidden="false" customHeight="false" outlineLevel="0" collapsed="false">
      <c r="B602" s="49"/>
      <c r="C602" s="47"/>
      <c r="D602" s="47"/>
      <c r="E602" s="47"/>
      <c r="F602" s="47"/>
    </row>
    <row r="603" customFormat="false" ht="15" hidden="false" customHeight="false" outlineLevel="0" collapsed="false">
      <c r="B603" s="49"/>
      <c r="C603" s="47"/>
      <c r="D603" s="47"/>
      <c r="E603" s="47"/>
      <c r="F603" s="47"/>
    </row>
    <row r="604" customFormat="false" ht="15" hidden="false" customHeight="false" outlineLevel="0" collapsed="false">
      <c r="B604" s="49"/>
      <c r="C604" s="47"/>
      <c r="D604" s="47"/>
      <c r="E604" s="47"/>
      <c r="F604" s="47"/>
    </row>
    <row r="605" customFormat="false" ht="15" hidden="false" customHeight="false" outlineLevel="0" collapsed="false">
      <c r="B605" s="49"/>
      <c r="C605" s="47"/>
      <c r="D605" s="47"/>
      <c r="E605" s="47"/>
      <c r="F605" s="47"/>
    </row>
    <row r="606" customFormat="false" ht="15" hidden="false" customHeight="false" outlineLevel="0" collapsed="false">
      <c r="B606" s="49"/>
      <c r="C606" s="47"/>
      <c r="D606" s="47"/>
      <c r="E606" s="47"/>
      <c r="F606" s="47"/>
    </row>
    <row r="607" customFormat="false" ht="15" hidden="false" customHeight="false" outlineLevel="0" collapsed="false">
      <c r="B607" s="49"/>
      <c r="C607" s="47"/>
      <c r="D607" s="47"/>
      <c r="E607" s="47"/>
      <c r="F607" s="47"/>
    </row>
    <row r="608" customFormat="false" ht="15" hidden="false" customHeight="false" outlineLevel="0" collapsed="false">
      <c r="B608" s="49"/>
      <c r="C608" s="47"/>
      <c r="D608" s="47"/>
      <c r="E608" s="47"/>
      <c r="F608" s="47"/>
    </row>
    <row r="609" customFormat="false" ht="15" hidden="false" customHeight="false" outlineLevel="0" collapsed="false">
      <c r="B609" s="49"/>
      <c r="C609" s="47"/>
      <c r="D609" s="47"/>
      <c r="E609" s="47"/>
      <c r="F609" s="47"/>
    </row>
    <row r="610" customFormat="false" ht="15" hidden="false" customHeight="false" outlineLevel="0" collapsed="false">
      <c r="B610" s="49"/>
      <c r="C610" s="47"/>
      <c r="D610" s="47"/>
      <c r="E610" s="47"/>
      <c r="F610" s="47"/>
    </row>
    <row r="611" customFormat="false" ht="15" hidden="false" customHeight="false" outlineLevel="0" collapsed="false">
      <c r="B611" s="49"/>
      <c r="C611" s="47"/>
      <c r="D611" s="47"/>
      <c r="E611" s="47"/>
      <c r="F611" s="47"/>
    </row>
    <row r="612" customFormat="false" ht="15" hidden="false" customHeight="false" outlineLevel="0" collapsed="false">
      <c r="B612" s="49"/>
      <c r="C612" s="47"/>
      <c r="D612" s="47"/>
      <c r="E612" s="47"/>
      <c r="F612" s="47"/>
    </row>
    <row r="613" customFormat="false" ht="15" hidden="false" customHeight="false" outlineLevel="0" collapsed="false">
      <c r="B613" s="49"/>
      <c r="C613" s="47"/>
      <c r="D613" s="47"/>
      <c r="E613" s="47"/>
      <c r="F613" s="47"/>
    </row>
    <row r="614" customFormat="false" ht="15" hidden="false" customHeight="false" outlineLevel="0" collapsed="false">
      <c r="B614" s="49"/>
      <c r="C614" s="47"/>
      <c r="D614" s="47"/>
      <c r="E614" s="47"/>
      <c r="F614" s="47"/>
    </row>
    <row r="615" customFormat="false" ht="15" hidden="false" customHeight="false" outlineLevel="0" collapsed="false">
      <c r="B615" s="49"/>
      <c r="C615" s="47"/>
      <c r="D615" s="47"/>
      <c r="E615" s="47"/>
      <c r="F615" s="47"/>
    </row>
    <row r="616" customFormat="false" ht="15" hidden="false" customHeight="false" outlineLevel="0" collapsed="false">
      <c r="B616" s="49"/>
      <c r="C616" s="47"/>
      <c r="D616" s="47"/>
      <c r="E616" s="47"/>
      <c r="F616" s="47"/>
    </row>
    <row r="617" customFormat="false" ht="15" hidden="false" customHeight="false" outlineLevel="0" collapsed="false">
      <c r="B617" s="49"/>
      <c r="C617" s="47"/>
      <c r="D617" s="47"/>
      <c r="E617" s="47"/>
      <c r="F617" s="47"/>
    </row>
    <row r="618" customFormat="false" ht="15" hidden="false" customHeight="false" outlineLevel="0" collapsed="false">
      <c r="B618" s="49"/>
      <c r="C618" s="47"/>
      <c r="D618" s="47"/>
      <c r="E618" s="47"/>
      <c r="F618" s="47"/>
    </row>
    <row r="619" customFormat="false" ht="15" hidden="false" customHeight="false" outlineLevel="0" collapsed="false">
      <c r="B619" s="49"/>
      <c r="C619" s="47"/>
      <c r="D619" s="47"/>
      <c r="E619" s="47"/>
      <c r="F619" s="47"/>
    </row>
    <row r="620" customFormat="false" ht="15" hidden="false" customHeight="false" outlineLevel="0" collapsed="false">
      <c r="B620" s="49"/>
      <c r="C620" s="47"/>
      <c r="D620" s="47"/>
      <c r="E620" s="47"/>
      <c r="F620" s="47"/>
    </row>
    <row r="621" customFormat="false" ht="15" hidden="false" customHeight="false" outlineLevel="0" collapsed="false">
      <c r="B621" s="49"/>
      <c r="C621" s="47"/>
      <c r="D621" s="47"/>
      <c r="E621" s="47"/>
      <c r="F621" s="47"/>
    </row>
    <row r="622" customFormat="false" ht="15" hidden="false" customHeight="false" outlineLevel="0" collapsed="false">
      <c r="B622" s="49"/>
      <c r="C622" s="47"/>
      <c r="D622" s="47"/>
      <c r="E622" s="47"/>
      <c r="F622" s="47"/>
    </row>
    <row r="623" customFormat="false" ht="15" hidden="false" customHeight="false" outlineLevel="0" collapsed="false">
      <c r="B623" s="49"/>
      <c r="C623" s="47"/>
      <c r="D623" s="47"/>
      <c r="E623" s="47"/>
      <c r="F623" s="47"/>
    </row>
    <row r="624" customFormat="false" ht="15" hidden="false" customHeight="false" outlineLevel="0" collapsed="false">
      <c r="B624" s="49"/>
      <c r="C624" s="47"/>
      <c r="D624" s="47"/>
      <c r="E624" s="47"/>
      <c r="F624" s="47"/>
    </row>
    <row r="625" customFormat="false" ht="15" hidden="false" customHeight="false" outlineLevel="0" collapsed="false">
      <c r="B625" s="49"/>
      <c r="C625" s="47"/>
      <c r="D625" s="47"/>
      <c r="E625" s="47"/>
      <c r="F625" s="47"/>
    </row>
    <row r="626" customFormat="false" ht="15" hidden="false" customHeight="false" outlineLevel="0" collapsed="false">
      <c r="B626" s="49"/>
      <c r="C626" s="47"/>
      <c r="D626" s="47"/>
      <c r="E626" s="47"/>
      <c r="F626" s="47"/>
    </row>
    <row r="627" customFormat="false" ht="15" hidden="false" customHeight="false" outlineLevel="0" collapsed="false">
      <c r="B627" s="49"/>
      <c r="C627" s="47"/>
      <c r="D627" s="47"/>
      <c r="E627" s="47"/>
      <c r="F627" s="47"/>
    </row>
    <row r="628" customFormat="false" ht="15" hidden="false" customHeight="false" outlineLevel="0" collapsed="false">
      <c r="B628" s="49"/>
      <c r="C628" s="47"/>
      <c r="D628" s="47"/>
      <c r="E628" s="47"/>
      <c r="F628" s="47"/>
    </row>
    <row r="629" customFormat="false" ht="15" hidden="false" customHeight="false" outlineLevel="0" collapsed="false">
      <c r="B629" s="49"/>
      <c r="C629" s="47"/>
      <c r="D629" s="47"/>
      <c r="E629" s="47"/>
      <c r="F629" s="47"/>
    </row>
    <row r="630" customFormat="false" ht="15" hidden="false" customHeight="false" outlineLevel="0" collapsed="false">
      <c r="B630" s="49"/>
      <c r="C630" s="47"/>
      <c r="D630" s="47"/>
      <c r="E630" s="47"/>
      <c r="F630" s="47"/>
    </row>
    <row r="631" customFormat="false" ht="15" hidden="false" customHeight="false" outlineLevel="0" collapsed="false">
      <c r="B631" s="49"/>
      <c r="C631" s="47"/>
      <c r="D631" s="47"/>
      <c r="E631" s="47"/>
      <c r="F631" s="47"/>
    </row>
    <row r="632" customFormat="false" ht="15" hidden="false" customHeight="false" outlineLevel="0" collapsed="false">
      <c r="B632" s="49"/>
      <c r="C632" s="47"/>
      <c r="D632" s="47"/>
      <c r="E632" s="47"/>
      <c r="F632" s="47"/>
    </row>
    <row r="633" customFormat="false" ht="15" hidden="false" customHeight="false" outlineLevel="0" collapsed="false">
      <c r="B633" s="49"/>
      <c r="C633" s="47"/>
      <c r="D633" s="47"/>
      <c r="E633" s="47"/>
      <c r="F633" s="47"/>
    </row>
    <row r="634" customFormat="false" ht="15" hidden="false" customHeight="false" outlineLevel="0" collapsed="false">
      <c r="B634" s="49"/>
      <c r="C634" s="47"/>
      <c r="D634" s="47"/>
      <c r="E634" s="47"/>
      <c r="F634" s="47"/>
    </row>
    <row r="635" customFormat="false" ht="15" hidden="false" customHeight="false" outlineLevel="0" collapsed="false">
      <c r="B635" s="49"/>
      <c r="C635" s="47"/>
      <c r="D635" s="47"/>
      <c r="E635" s="47"/>
      <c r="F635" s="47"/>
    </row>
    <row r="636" customFormat="false" ht="15" hidden="false" customHeight="false" outlineLevel="0" collapsed="false">
      <c r="B636" s="49"/>
      <c r="C636" s="47"/>
      <c r="D636" s="47"/>
      <c r="E636" s="47"/>
      <c r="F636" s="47"/>
    </row>
    <row r="637" customFormat="false" ht="15" hidden="false" customHeight="false" outlineLevel="0" collapsed="false">
      <c r="B637" s="49"/>
      <c r="C637" s="47"/>
      <c r="D637" s="47"/>
      <c r="E637" s="47"/>
      <c r="F637" s="47"/>
    </row>
    <row r="638" customFormat="false" ht="15" hidden="false" customHeight="false" outlineLevel="0" collapsed="false">
      <c r="B638" s="49"/>
      <c r="C638" s="47"/>
      <c r="D638" s="47"/>
      <c r="E638" s="47"/>
      <c r="F638" s="47"/>
    </row>
    <row r="639" customFormat="false" ht="15" hidden="false" customHeight="false" outlineLevel="0" collapsed="false">
      <c r="B639" s="49"/>
      <c r="C639" s="47"/>
      <c r="D639" s="47"/>
      <c r="E639" s="47"/>
      <c r="F639" s="47"/>
    </row>
    <row r="640" customFormat="false" ht="15" hidden="false" customHeight="false" outlineLevel="0" collapsed="false">
      <c r="B640" s="49"/>
      <c r="C640" s="47"/>
      <c r="D640" s="47"/>
      <c r="E640" s="47"/>
      <c r="F640" s="47"/>
    </row>
    <row r="641" customFormat="false" ht="15" hidden="false" customHeight="false" outlineLevel="0" collapsed="false">
      <c r="B641" s="49"/>
      <c r="C641" s="47"/>
      <c r="D641" s="47"/>
      <c r="E641" s="47"/>
      <c r="F641" s="47"/>
    </row>
    <row r="642" customFormat="false" ht="15" hidden="false" customHeight="false" outlineLevel="0" collapsed="false">
      <c r="B642" s="49"/>
      <c r="C642" s="47"/>
      <c r="D642" s="47"/>
      <c r="E642" s="47"/>
      <c r="F642" s="47"/>
    </row>
    <row r="643" customFormat="false" ht="15" hidden="false" customHeight="false" outlineLevel="0" collapsed="false">
      <c r="B643" s="49"/>
      <c r="C643" s="47"/>
      <c r="D643" s="47"/>
      <c r="E643" s="47"/>
      <c r="F643" s="47"/>
    </row>
    <row r="644" customFormat="false" ht="15" hidden="false" customHeight="false" outlineLevel="0" collapsed="false">
      <c r="B644" s="49"/>
      <c r="C644" s="47"/>
      <c r="D644" s="47"/>
      <c r="E644" s="47"/>
      <c r="F644" s="47"/>
    </row>
    <row r="645" customFormat="false" ht="15" hidden="false" customHeight="false" outlineLevel="0" collapsed="false">
      <c r="B645" s="49"/>
      <c r="C645" s="47"/>
      <c r="D645" s="47"/>
      <c r="E645" s="47"/>
      <c r="F645" s="47"/>
    </row>
    <row r="646" customFormat="false" ht="15" hidden="false" customHeight="false" outlineLevel="0" collapsed="false">
      <c r="B646" s="49"/>
      <c r="C646" s="47"/>
      <c r="D646" s="47"/>
      <c r="E646" s="47"/>
      <c r="F646" s="47"/>
    </row>
    <row r="647" customFormat="false" ht="15" hidden="false" customHeight="false" outlineLevel="0" collapsed="false">
      <c r="B647" s="49"/>
      <c r="C647" s="47"/>
      <c r="D647" s="47"/>
      <c r="E647" s="47"/>
      <c r="F647" s="47"/>
    </row>
    <row r="648" customFormat="false" ht="15" hidden="false" customHeight="false" outlineLevel="0" collapsed="false">
      <c r="B648" s="49"/>
      <c r="C648" s="47"/>
      <c r="D648" s="47"/>
      <c r="E648" s="47"/>
      <c r="F648" s="47"/>
    </row>
    <row r="649" customFormat="false" ht="15" hidden="false" customHeight="false" outlineLevel="0" collapsed="false">
      <c r="B649" s="49"/>
      <c r="C649" s="47"/>
      <c r="D649" s="47"/>
      <c r="E649" s="47"/>
      <c r="F649" s="47"/>
    </row>
    <row r="650" customFormat="false" ht="15" hidden="false" customHeight="false" outlineLevel="0" collapsed="false">
      <c r="B650" s="49"/>
      <c r="C650" s="47"/>
      <c r="D650" s="47"/>
      <c r="E650" s="47"/>
      <c r="F650" s="47"/>
    </row>
    <row r="651" customFormat="false" ht="15" hidden="false" customHeight="false" outlineLevel="0" collapsed="false">
      <c r="B651" s="49"/>
      <c r="C651" s="47"/>
      <c r="D651" s="47"/>
      <c r="E651" s="47"/>
      <c r="F651" s="47"/>
    </row>
    <row r="652" customFormat="false" ht="15" hidden="false" customHeight="false" outlineLevel="0" collapsed="false">
      <c r="B652" s="49"/>
      <c r="C652" s="47"/>
      <c r="D652" s="47"/>
      <c r="E652" s="47"/>
      <c r="F652" s="47"/>
    </row>
    <row r="653" customFormat="false" ht="15" hidden="false" customHeight="false" outlineLevel="0" collapsed="false">
      <c r="B653" s="49"/>
      <c r="C653" s="47"/>
      <c r="D653" s="47"/>
      <c r="E653" s="47"/>
      <c r="F653" s="47"/>
    </row>
    <row r="654" customFormat="false" ht="15" hidden="false" customHeight="false" outlineLevel="0" collapsed="false">
      <c r="B654" s="49"/>
      <c r="C654" s="47"/>
      <c r="D654" s="47"/>
      <c r="E654" s="47"/>
      <c r="F654" s="47"/>
    </row>
    <row r="655" customFormat="false" ht="15" hidden="false" customHeight="false" outlineLevel="0" collapsed="false">
      <c r="B655" s="49"/>
      <c r="C655" s="47"/>
      <c r="D655" s="47"/>
      <c r="E655" s="47"/>
      <c r="F655" s="47"/>
    </row>
    <row r="656" customFormat="false" ht="15" hidden="false" customHeight="false" outlineLevel="0" collapsed="false">
      <c r="B656" s="49"/>
      <c r="C656" s="47"/>
      <c r="D656" s="47"/>
      <c r="E656" s="47"/>
      <c r="F656" s="47"/>
    </row>
    <row r="657" customFormat="false" ht="15" hidden="false" customHeight="false" outlineLevel="0" collapsed="false">
      <c r="B657" s="49"/>
      <c r="C657" s="47"/>
      <c r="D657" s="47"/>
      <c r="E657" s="47"/>
      <c r="F657" s="47"/>
    </row>
    <row r="658" customFormat="false" ht="15" hidden="false" customHeight="false" outlineLevel="0" collapsed="false">
      <c r="B658" s="49"/>
      <c r="C658" s="47"/>
      <c r="D658" s="47"/>
      <c r="E658" s="47"/>
      <c r="F658" s="47"/>
    </row>
    <row r="659" customFormat="false" ht="15" hidden="false" customHeight="false" outlineLevel="0" collapsed="false">
      <c r="B659" s="49"/>
      <c r="C659" s="47"/>
      <c r="D659" s="47"/>
      <c r="E659" s="47"/>
      <c r="F659" s="47"/>
    </row>
    <row r="660" customFormat="false" ht="15" hidden="false" customHeight="false" outlineLevel="0" collapsed="false">
      <c r="B660" s="49"/>
      <c r="C660" s="47"/>
      <c r="D660" s="47"/>
      <c r="E660" s="47"/>
      <c r="F660" s="47"/>
    </row>
    <row r="661" customFormat="false" ht="15" hidden="false" customHeight="false" outlineLevel="0" collapsed="false">
      <c r="B661" s="49"/>
      <c r="C661" s="47"/>
      <c r="D661" s="47"/>
      <c r="E661" s="47"/>
      <c r="F661" s="47"/>
    </row>
    <row r="662" customFormat="false" ht="15" hidden="false" customHeight="false" outlineLevel="0" collapsed="false">
      <c r="B662" s="49"/>
      <c r="C662" s="47"/>
      <c r="D662" s="47"/>
      <c r="E662" s="47"/>
      <c r="F662" s="47"/>
    </row>
    <row r="663" customFormat="false" ht="15" hidden="false" customHeight="false" outlineLevel="0" collapsed="false">
      <c r="B663" s="49"/>
      <c r="C663" s="47"/>
      <c r="D663" s="47"/>
      <c r="E663" s="47"/>
      <c r="F663" s="47"/>
    </row>
    <row r="664" customFormat="false" ht="15" hidden="false" customHeight="false" outlineLevel="0" collapsed="false">
      <c r="B664" s="49"/>
      <c r="C664" s="47"/>
      <c r="D664" s="47"/>
      <c r="E664" s="47"/>
      <c r="F664" s="47"/>
    </row>
    <row r="665" customFormat="false" ht="15" hidden="false" customHeight="false" outlineLevel="0" collapsed="false">
      <c r="B665" s="49"/>
      <c r="C665" s="47"/>
      <c r="D665" s="47"/>
      <c r="E665" s="47"/>
      <c r="F665" s="47"/>
    </row>
    <row r="666" customFormat="false" ht="15" hidden="false" customHeight="false" outlineLevel="0" collapsed="false">
      <c r="B666" s="49"/>
      <c r="C666" s="47"/>
      <c r="D666" s="47"/>
      <c r="E666" s="47"/>
      <c r="F666" s="47"/>
    </row>
    <row r="667" customFormat="false" ht="15" hidden="false" customHeight="false" outlineLevel="0" collapsed="false">
      <c r="B667" s="49"/>
      <c r="C667" s="47"/>
      <c r="D667" s="47"/>
      <c r="E667" s="47"/>
      <c r="F667" s="47"/>
    </row>
    <row r="668" customFormat="false" ht="15" hidden="false" customHeight="false" outlineLevel="0" collapsed="false">
      <c r="B668" s="49"/>
      <c r="C668" s="47"/>
      <c r="D668" s="47"/>
      <c r="E668" s="47"/>
      <c r="F668" s="47"/>
    </row>
    <row r="669" customFormat="false" ht="15" hidden="false" customHeight="false" outlineLevel="0" collapsed="false">
      <c r="B669" s="49"/>
      <c r="C669" s="47"/>
      <c r="D669" s="47"/>
      <c r="E669" s="47"/>
      <c r="F669" s="47"/>
    </row>
    <row r="670" customFormat="false" ht="15" hidden="false" customHeight="false" outlineLevel="0" collapsed="false">
      <c r="B670" s="49"/>
      <c r="C670" s="47"/>
      <c r="D670" s="47"/>
      <c r="E670" s="47"/>
      <c r="F670" s="47"/>
    </row>
    <row r="671" customFormat="false" ht="15" hidden="false" customHeight="false" outlineLevel="0" collapsed="false">
      <c r="B671" s="49"/>
      <c r="C671" s="47"/>
      <c r="D671" s="47"/>
      <c r="E671" s="47"/>
      <c r="F671" s="47"/>
    </row>
    <row r="672" customFormat="false" ht="15" hidden="false" customHeight="false" outlineLevel="0" collapsed="false">
      <c r="B672" s="49"/>
      <c r="C672" s="47"/>
      <c r="D672" s="47"/>
      <c r="E672" s="47"/>
      <c r="F672" s="47"/>
    </row>
    <row r="673" customFormat="false" ht="15" hidden="false" customHeight="false" outlineLevel="0" collapsed="false">
      <c r="B673" s="49"/>
      <c r="C673" s="47"/>
      <c r="D673" s="47"/>
      <c r="E673" s="47"/>
      <c r="F673" s="47"/>
    </row>
    <row r="674" customFormat="false" ht="15" hidden="false" customHeight="false" outlineLevel="0" collapsed="false">
      <c r="B674" s="49"/>
      <c r="C674" s="47"/>
      <c r="D674" s="47"/>
      <c r="E674" s="47"/>
      <c r="F674" s="47"/>
    </row>
    <row r="675" customFormat="false" ht="15" hidden="false" customHeight="false" outlineLevel="0" collapsed="false">
      <c r="B675" s="49"/>
      <c r="C675" s="47"/>
      <c r="D675" s="47"/>
      <c r="E675" s="47"/>
      <c r="F675" s="47"/>
    </row>
    <row r="676" customFormat="false" ht="15" hidden="false" customHeight="false" outlineLevel="0" collapsed="false">
      <c r="B676" s="49"/>
      <c r="C676" s="47"/>
      <c r="D676" s="47"/>
      <c r="E676" s="47"/>
      <c r="F676" s="47"/>
    </row>
    <row r="677" customFormat="false" ht="15" hidden="false" customHeight="false" outlineLevel="0" collapsed="false">
      <c r="B677" s="49"/>
      <c r="C677" s="47"/>
      <c r="D677" s="47"/>
      <c r="E677" s="47"/>
      <c r="F677" s="47"/>
    </row>
    <row r="678" customFormat="false" ht="15" hidden="false" customHeight="false" outlineLevel="0" collapsed="false">
      <c r="B678" s="49"/>
      <c r="C678" s="47"/>
      <c r="D678" s="47"/>
      <c r="E678" s="47"/>
      <c r="F678" s="47"/>
    </row>
    <row r="679" customFormat="false" ht="15" hidden="false" customHeight="false" outlineLevel="0" collapsed="false">
      <c r="B679" s="49"/>
      <c r="C679" s="47"/>
      <c r="D679" s="47"/>
      <c r="E679" s="47"/>
      <c r="F679" s="47"/>
    </row>
    <row r="680" customFormat="false" ht="15" hidden="false" customHeight="false" outlineLevel="0" collapsed="false">
      <c r="B680" s="49"/>
      <c r="C680" s="47"/>
      <c r="D680" s="47"/>
      <c r="E680" s="47"/>
      <c r="F680" s="47"/>
    </row>
    <row r="681" customFormat="false" ht="15" hidden="false" customHeight="false" outlineLevel="0" collapsed="false">
      <c r="B681" s="49"/>
      <c r="C681" s="47"/>
      <c r="D681" s="47"/>
      <c r="E681" s="47"/>
      <c r="F681" s="47"/>
    </row>
    <row r="682" customFormat="false" ht="15" hidden="false" customHeight="false" outlineLevel="0" collapsed="false">
      <c r="B682" s="49"/>
      <c r="C682" s="47"/>
      <c r="D682" s="47"/>
      <c r="E682" s="47"/>
      <c r="F682" s="47"/>
    </row>
    <row r="683" customFormat="false" ht="15" hidden="false" customHeight="false" outlineLevel="0" collapsed="false">
      <c r="B683" s="49"/>
      <c r="C683" s="47"/>
      <c r="D683" s="47"/>
      <c r="E683" s="47"/>
      <c r="F683" s="47"/>
    </row>
    <row r="684" customFormat="false" ht="15" hidden="false" customHeight="false" outlineLevel="0" collapsed="false">
      <c r="B684" s="49"/>
      <c r="C684" s="47"/>
      <c r="D684" s="47"/>
      <c r="E684" s="47"/>
      <c r="F684" s="47"/>
    </row>
    <row r="685" customFormat="false" ht="15" hidden="false" customHeight="false" outlineLevel="0" collapsed="false">
      <c r="B685" s="49"/>
      <c r="C685" s="47"/>
      <c r="D685" s="47"/>
      <c r="E685" s="47"/>
      <c r="F685" s="47"/>
    </row>
    <row r="686" customFormat="false" ht="15" hidden="false" customHeight="false" outlineLevel="0" collapsed="false">
      <c r="B686" s="49"/>
      <c r="C686" s="47"/>
      <c r="D686" s="47"/>
      <c r="E686" s="47"/>
      <c r="F686" s="47"/>
    </row>
    <row r="687" customFormat="false" ht="15" hidden="false" customHeight="false" outlineLevel="0" collapsed="false">
      <c r="B687" s="49"/>
      <c r="C687" s="47"/>
      <c r="D687" s="47"/>
      <c r="E687" s="47"/>
      <c r="F687" s="47"/>
    </row>
    <row r="688" customFormat="false" ht="15" hidden="false" customHeight="false" outlineLevel="0" collapsed="false">
      <c r="B688" s="49"/>
      <c r="C688" s="47"/>
      <c r="D688" s="47"/>
      <c r="E688" s="47"/>
      <c r="F688" s="47"/>
    </row>
    <row r="689" customFormat="false" ht="15" hidden="false" customHeight="false" outlineLevel="0" collapsed="false">
      <c r="B689" s="49"/>
      <c r="C689" s="47"/>
      <c r="D689" s="47"/>
      <c r="E689" s="47"/>
      <c r="F689" s="47"/>
    </row>
    <row r="690" customFormat="false" ht="15" hidden="false" customHeight="false" outlineLevel="0" collapsed="false">
      <c r="B690" s="49"/>
      <c r="C690" s="47"/>
      <c r="D690" s="47"/>
      <c r="E690" s="47"/>
      <c r="F690" s="47"/>
    </row>
    <row r="691" customFormat="false" ht="15" hidden="false" customHeight="false" outlineLevel="0" collapsed="false">
      <c r="B691" s="49"/>
      <c r="C691" s="47"/>
      <c r="D691" s="47"/>
      <c r="E691" s="47"/>
      <c r="F691" s="47"/>
    </row>
    <row r="692" customFormat="false" ht="15" hidden="false" customHeight="false" outlineLevel="0" collapsed="false">
      <c r="B692" s="49"/>
      <c r="C692" s="47"/>
      <c r="D692" s="47"/>
      <c r="E692" s="47"/>
      <c r="F692" s="47"/>
    </row>
    <row r="693" customFormat="false" ht="15" hidden="false" customHeight="false" outlineLevel="0" collapsed="false">
      <c r="B693" s="49"/>
      <c r="C693" s="47"/>
      <c r="D693" s="47"/>
      <c r="E693" s="47"/>
      <c r="F693" s="47"/>
    </row>
    <row r="694" customFormat="false" ht="15" hidden="false" customHeight="false" outlineLevel="0" collapsed="false">
      <c r="B694" s="49"/>
      <c r="C694" s="47"/>
      <c r="D694" s="47"/>
      <c r="E694" s="47"/>
      <c r="F694" s="47"/>
    </row>
    <row r="695" customFormat="false" ht="15" hidden="false" customHeight="false" outlineLevel="0" collapsed="false">
      <c r="B695" s="49"/>
      <c r="C695" s="47"/>
      <c r="D695" s="47"/>
      <c r="E695" s="47"/>
      <c r="F695" s="47"/>
    </row>
    <row r="696" customFormat="false" ht="15" hidden="false" customHeight="false" outlineLevel="0" collapsed="false">
      <c r="B696" s="49"/>
      <c r="C696" s="47"/>
      <c r="D696" s="47"/>
      <c r="E696" s="47"/>
      <c r="F696" s="47"/>
    </row>
    <row r="697" customFormat="false" ht="15" hidden="false" customHeight="false" outlineLevel="0" collapsed="false">
      <c r="B697" s="49"/>
      <c r="C697" s="47"/>
      <c r="D697" s="47"/>
      <c r="E697" s="47"/>
      <c r="F697" s="47"/>
    </row>
    <row r="698" customFormat="false" ht="15" hidden="false" customHeight="false" outlineLevel="0" collapsed="false">
      <c r="B698" s="49"/>
      <c r="C698" s="47"/>
      <c r="D698" s="47"/>
      <c r="E698" s="47"/>
      <c r="F698" s="47"/>
    </row>
    <row r="699" customFormat="false" ht="15" hidden="false" customHeight="false" outlineLevel="0" collapsed="false">
      <c r="B699" s="49"/>
      <c r="C699" s="47"/>
      <c r="D699" s="47"/>
      <c r="E699" s="47"/>
      <c r="F699" s="47"/>
    </row>
    <row r="700" customFormat="false" ht="15" hidden="false" customHeight="false" outlineLevel="0" collapsed="false">
      <c r="B700" s="49"/>
      <c r="C700" s="47"/>
      <c r="D700" s="47"/>
      <c r="E700" s="47"/>
      <c r="F700" s="47"/>
    </row>
    <row r="701" customFormat="false" ht="15" hidden="false" customHeight="false" outlineLevel="0" collapsed="false">
      <c r="B701" s="49"/>
      <c r="C701" s="47"/>
      <c r="D701" s="47"/>
      <c r="E701" s="47"/>
      <c r="F701" s="47"/>
    </row>
    <row r="702" customFormat="false" ht="15" hidden="false" customHeight="false" outlineLevel="0" collapsed="false">
      <c r="B702" s="49"/>
      <c r="C702" s="47"/>
      <c r="D702" s="47"/>
      <c r="E702" s="47"/>
      <c r="F702" s="47"/>
    </row>
    <row r="703" customFormat="false" ht="15" hidden="false" customHeight="false" outlineLevel="0" collapsed="false">
      <c r="B703" s="49"/>
      <c r="C703" s="47"/>
      <c r="D703" s="47"/>
      <c r="E703" s="47"/>
      <c r="F703" s="47"/>
    </row>
    <row r="704" customFormat="false" ht="15" hidden="false" customHeight="false" outlineLevel="0" collapsed="false">
      <c r="B704" s="49"/>
      <c r="C704" s="47"/>
      <c r="D704" s="47"/>
      <c r="E704" s="47"/>
      <c r="F704" s="47"/>
    </row>
    <row r="705" customFormat="false" ht="15" hidden="false" customHeight="false" outlineLevel="0" collapsed="false">
      <c r="B705" s="49"/>
      <c r="C705" s="47"/>
      <c r="D705" s="47"/>
      <c r="E705" s="47"/>
      <c r="F705" s="47"/>
    </row>
    <row r="706" customFormat="false" ht="15" hidden="false" customHeight="false" outlineLevel="0" collapsed="false">
      <c r="B706" s="49"/>
      <c r="C706" s="47"/>
      <c r="D706" s="47"/>
      <c r="E706" s="47"/>
      <c r="F706" s="47"/>
    </row>
    <row r="707" customFormat="false" ht="15" hidden="false" customHeight="false" outlineLevel="0" collapsed="false">
      <c r="B707" s="49"/>
      <c r="C707" s="47"/>
      <c r="D707" s="47"/>
      <c r="E707" s="47"/>
      <c r="F707" s="47"/>
    </row>
    <row r="708" customFormat="false" ht="15" hidden="false" customHeight="false" outlineLevel="0" collapsed="false">
      <c r="B708" s="49"/>
      <c r="C708" s="47"/>
      <c r="D708" s="47"/>
      <c r="E708" s="47"/>
      <c r="F708" s="47"/>
    </row>
    <row r="709" customFormat="false" ht="15" hidden="false" customHeight="false" outlineLevel="0" collapsed="false">
      <c r="B709" s="49"/>
      <c r="C709" s="47"/>
      <c r="D709" s="47"/>
      <c r="E709" s="47"/>
      <c r="F709" s="47"/>
    </row>
    <row r="710" customFormat="false" ht="15" hidden="false" customHeight="false" outlineLevel="0" collapsed="false">
      <c r="B710" s="49"/>
      <c r="C710" s="47"/>
      <c r="D710" s="47"/>
      <c r="E710" s="47"/>
      <c r="F710" s="47"/>
    </row>
    <row r="711" customFormat="false" ht="15" hidden="false" customHeight="false" outlineLevel="0" collapsed="false">
      <c r="B711" s="49"/>
      <c r="C711" s="47"/>
      <c r="D711" s="47"/>
      <c r="E711" s="47"/>
      <c r="F711" s="47"/>
    </row>
    <row r="712" customFormat="false" ht="15" hidden="false" customHeight="false" outlineLevel="0" collapsed="false">
      <c r="B712" s="49"/>
      <c r="C712" s="47"/>
      <c r="D712" s="47"/>
      <c r="E712" s="47"/>
      <c r="F712" s="47"/>
    </row>
    <row r="713" customFormat="false" ht="15" hidden="false" customHeight="false" outlineLevel="0" collapsed="false">
      <c r="B713" s="49"/>
      <c r="C713" s="47"/>
      <c r="D713" s="47"/>
      <c r="E713" s="47"/>
      <c r="F713" s="47"/>
    </row>
    <row r="714" customFormat="false" ht="15" hidden="false" customHeight="false" outlineLevel="0" collapsed="false">
      <c r="B714" s="49"/>
      <c r="C714" s="47"/>
      <c r="D714" s="47"/>
      <c r="E714" s="47"/>
      <c r="F714" s="47"/>
    </row>
    <row r="715" customFormat="false" ht="15" hidden="false" customHeight="false" outlineLevel="0" collapsed="false">
      <c r="B715" s="49"/>
      <c r="C715" s="47"/>
      <c r="D715" s="47"/>
      <c r="E715" s="47"/>
      <c r="F715" s="47"/>
    </row>
    <row r="716" customFormat="false" ht="15" hidden="false" customHeight="false" outlineLevel="0" collapsed="false">
      <c r="B716" s="49"/>
      <c r="C716" s="47"/>
      <c r="D716" s="47"/>
      <c r="E716" s="47"/>
      <c r="F716" s="47"/>
    </row>
    <row r="717" customFormat="false" ht="15" hidden="false" customHeight="false" outlineLevel="0" collapsed="false">
      <c r="B717" s="49"/>
      <c r="C717" s="47"/>
      <c r="D717" s="47"/>
      <c r="E717" s="47"/>
      <c r="F717" s="47"/>
    </row>
    <row r="718" customFormat="false" ht="15" hidden="false" customHeight="false" outlineLevel="0" collapsed="false">
      <c r="B718" s="49"/>
      <c r="C718" s="47"/>
      <c r="D718" s="47"/>
      <c r="E718" s="47"/>
      <c r="F718" s="47"/>
    </row>
    <row r="719" customFormat="false" ht="15" hidden="false" customHeight="false" outlineLevel="0" collapsed="false">
      <c r="B719" s="49"/>
      <c r="C719" s="47"/>
      <c r="D719" s="47"/>
      <c r="E719" s="47"/>
      <c r="F719" s="47"/>
    </row>
    <row r="720" customFormat="false" ht="15" hidden="false" customHeight="false" outlineLevel="0" collapsed="false">
      <c r="B720" s="49"/>
      <c r="C720" s="47"/>
      <c r="D720" s="47"/>
      <c r="E720" s="47"/>
      <c r="F720" s="47"/>
    </row>
    <row r="721" customFormat="false" ht="15" hidden="false" customHeight="false" outlineLevel="0" collapsed="false">
      <c r="B721" s="49"/>
      <c r="C721" s="47"/>
      <c r="D721" s="47"/>
      <c r="E721" s="47"/>
      <c r="F721" s="47"/>
    </row>
    <row r="722" customFormat="false" ht="15" hidden="false" customHeight="false" outlineLevel="0" collapsed="false">
      <c r="B722" s="49"/>
      <c r="C722" s="47"/>
      <c r="D722" s="47"/>
      <c r="E722" s="47"/>
      <c r="F722" s="47"/>
    </row>
    <row r="723" customFormat="false" ht="15" hidden="false" customHeight="false" outlineLevel="0" collapsed="false">
      <c r="B723" s="49"/>
      <c r="C723" s="47"/>
      <c r="D723" s="47"/>
      <c r="E723" s="47"/>
      <c r="F723" s="47"/>
    </row>
    <row r="724" customFormat="false" ht="15" hidden="false" customHeight="false" outlineLevel="0" collapsed="false">
      <c r="B724" s="49"/>
      <c r="C724" s="47"/>
      <c r="D724" s="47"/>
      <c r="E724" s="47"/>
      <c r="F724" s="47"/>
    </row>
    <row r="725" customFormat="false" ht="15" hidden="false" customHeight="false" outlineLevel="0" collapsed="false">
      <c r="B725" s="49"/>
      <c r="C725" s="47"/>
      <c r="D725" s="47"/>
      <c r="E725" s="47"/>
      <c r="F725" s="47"/>
    </row>
    <row r="726" customFormat="false" ht="15" hidden="false" customHeight="false" outlineLevel="0" collapsed="false">
      <c r="B726" s="49"/>
      <c r="C726" s="47"/>
      <c r="D726" s="47"/>
      <c r="E726" s="47"/>
      <c r="F726" s="47"/>
    </row>
    <row r="727" customFormat="false" ht="15" hidden="false" customHeight="false" outlineLevel="0" collapsed="false">
      <c r="B727" s="49"/>
      <c r="C727" s="47"/>
      <c r="D727" s="47"/>
      <c r="E727" s="47"/>
      <c r="F727" s="47"/>
    </row>
    <row r="728" customFormat="false" ht="15" hidden="false" customHeight="false" outlineLevel="0" collapsed="false">
      <c r="B728" s="49"/>
      <c r="C728" s="47"/>
      <c r="D728" s="47"/>
      <c r="E728" s="47"/>
      <c r="F728" s="47"/>
    </row>
    <row r="729" customFormat="false" ht="15" hidden="false" customHeight="false" outlineLevel="0" collapsed="false">
      <c r="B729" s="49"/>
      <c r="C729" s="47"/>
      <c r="D729" s="47"/>
      <c r="E729" s="47"/>
      <c r="F729" s="47"/>
    </row>
    <row r="730" customFormat="false" ht="15" hidden="false" customHeight="false" outlineLevel="0" collapsed="false">
      <c r="B730" s="49"/>
      <c r="C730" s="47"/>
      <c r="D730" s="47"/>
      <c r="E730" s="47"/>
      <c r="F730" s="47"/>
    </row>
    <row r="731" customFormat="false" ht="15" hidden="false" customHeight="false" outlineLevel="0" collapsed="false">
      <c r="B731" s="49"/>
      <c r="C731" s="47"/>
      <c r="D731" s="47"/>
      <c r="E731" s="47"/>
      <c r="F731" s="47"/>
    </row>
    <row r="732" customFormat="false" ht="15" hidden="false" customHeight="false" outlineLevel="0" collapsed="false">
      <c r="B732" s="49"/>
      <c r="C732" s="47"/>
      <c r="D732" s="47"/>
      <c r="E732" s="47"/>
      <c r="F732" s="47"/>
    </row>
    <row r="733" customFormat="false" ht="15" hidden="false" customHeight="false" outlineLevel="0" collapsed="false">
      <c r="B733" s="49"/>
      <c r="C733" s="47"/>
      <c r="D733" s="47"/>
      <c r="E733" s="47"/>
      <c r="F733" s="47"/>
    </row>
    <row r="734" customFormat="false" ht="15" hidden="false" customHeight="false" outlineLevel="0" collapsed="false">
      <c r="B734" s="49"/>
      <c r="C734" s="47"/>
      <c r="D734" s="47"/>
      <c r="E734" s="47"/>
      <c r="F734" s="47"/>
    </row>
    <row r="735" customFormat="false" ht="15" hidden="false" customHeight="false" outlineLevel="0" collapsed="false">
      <c r="B735" s="49"/>
      <c r="C735" s="47"/>
      <c r="D735" s="47"/>
      <c r="E735" s="47"/>
      <c r="F735" s="47"/>
    </row>
    <row r="736" customFormat="false" ht="15" hidden="false" customHeight="false" outlineLevel="0" collapsed="false">
      <c r="B736" s="49"/>
      <c r="C736" s="47"/>
      <c r="D736" s="47"/>
      <c r="E736" s="47"/>
      <c r="F736" s="47"/>
    </row>
    <row r="737" customFormat="false" ht="15" hidden="false" customHeight="false" outlineLevel="0" collapsed="false">
      <c r="B737" s="49"/>
      <c r="C737" s="47"/>
      <c r="D737" s="47"/>
      <c r="E737" s="47"/>
      <c r="F737" s="47"/>
    </row>
    <row r="738" customFormat="false" ht="15" hidden="false" customHeight="false" outlineLevel="0" collapsed="false">
      <c r="B738" s="49"/>
      <c r="C738" s="47"/>
      <c r="D738" s="47"/>
      <c r="E738" s="47"/>
      <c r="F738" s="47"/>
    </row>
    <row r="739" customFormat="false" ht="15" hidden="false" customHeight="false" outlineLevel="0" collapsed="false">
      <c r="B739" s="49"/>
      <c r="C739" s="47"/>
      <c r="D739" s="47"/>
      <c r="E739" s="47"/>
      <c r="F739" s="47"/>
    </row>
    <row r="740" customFormat="false" ht="15" hidden="false" customHeight="false" outlineLevel="0" collapsed="false">
      <c r="B740" s="49"/>
      <c r="C740" s="47"/>
      <c r="D740" s="47"/>
      <c r="E740" s="47"/>
      <c r="F740" s="47"/>
    </row>
    <row r="741" customFormat="false" ht="15" hidden="false" customHeight="false" outlineLevel="0" collapsed="false">
      <c r="B741" s="49"/>
      <c r="C741" s="47"/>
      <c r="D741" s="47"/>
      <c r="E741" s="47"/>
      <c r="F741" s="47"/>
    </row>
    <row r="742" customFormat="false" ht="15" hidden="false" customHeight="false" outlineLevel="0" collapsed="false">
      <c r="B742" s="49"/>
      <c r="C742" s="47"/>
      <c r="D742" s="47"/>
      <c r="E742" s="47"/>
      <c r="F742" s="47"/>
    </row>
    <row r="743" customFormat="false" ht="15" hidden="false" customHeight="false" outlineLevel="0" collapsed="false">
      <c r="B743" s="49"/>
      <c r="C743" s="47"/>
      <c r="D743" s="47"/>
      <c r="E743" s="47"/>
      <c r="F743" s="47"/>
    </row>
    <row r="744" customFormat="false" ht="15" hidden="false" customHeight="false" outlineLevel="0" collapsed="false">
      <c r="B744" s="49"/>
      <c r="C744" s="47"/>
      <c r="D744" s="47"/>
      <c r="E744" s="47"/>
      <c r="F744" s="47"/>
    </row>
    <row r="745" customFormat="false" ht="15" hidden="false" customHeight="false" outlineLevel="0" collapsed="false">
      <c r="B745" s="49"/>
      <c r="C745" s="47"/>
      <c r="D745" s="47"/>
      <c r="E745" s="47"/>
      <c r="F745" s="47"/>
    </row>
    <row r="746" customFormat="false" ht="15" hidden="false" customHeight="false" outlineLevel="0" collapsed="false">
      <c r="B746" s="49"/>
      <c r="C746" s="47"/>
      <c r="D746" s="47"/>
      <c r="E746" s="47"/>
      <c r="F746" s="47"/>
    </row>
    <row r="747" customFormat="false" ht="15" hidden="false" customHeight="false" outlineLevel="0" collapsed="false">
      <c r="B747" s="49"/>
      <c r="C747" s="47"/>
      <c r="D747" s="47"/>
      <c r="E747" s="47"/>
      <c r="F747" s="47"/>
    </row>
    <row r="748" customFormat="false" ht="15" hidden="false" customHeight="false" outlineLevel="0" collapsed="false">
      <c r="B748" s="49"/>
      <c r="C748" s="47"/>
      <c r="D748" s="47"/>
      <c r="E748" s="47"/>
      <c r="F748" s="47"/>
    </row>
    <row r="749" customFormat="false" ht="15" hidden="false" customHeight="false" outlineLevel="0" collapsed="false">
      <c r="B749" s="49"/>
      <c r="C749" s="47"/>
      <c r="D749" s="47"/>
      <c r="E749" s="47"/>
      <c r="F749" s="47"/>
    </row>
    <row r="750" customFormat="false" ht="15" hidden="false" customHeight="false" outlineLevel="0" collapsed="false">
      <c r="B750" s="49"/>
      <c r="C750" s="47"/>
      <c r="D750" s="47"/>
      <c r="E750" s="47"/>
      <c r="F750" s="47"/>
    </row>
    <row r="751" customFormat="false" ht="15" hidden="false" customHeight="false" outlineLevel="0" collapsed="false">
      <c r="B751" s="49"/>
      <c r="C751" s="47"/>
      <c r="D751" s="47"/>
      <c r="E751" s="47"/>
      <c r="F751" s="47"/>
    </row>
    <row r="752" customFormat="false" ht="15" hidden="false" customHeight="false" outlineLevel="0" collapsed="false">
      <c r="B752" s="49"/>
      <c r="C752" s="47"/>
      <c r="D752" s="47"/>
      <c r="E752" s="47"/>
      <c r="F752" s="47"/>
    </row>
    <row r="753" customFormat="false" ht="15" hidden="false" customHeight="false" outlineLevel="0" collapsed="false">
      <c r="B753" s="49"/>
      <c r="C753" s="47"/>
      <c r="D753" s="47"/>
      <c r="E753" s="47"/>
      <c r="F753" s="47"/>
    </row>
    <row r="754" customFormat="false" ht="15" hidden="false" customHeight="false" outlineLevel="0" collapsed="false">
      <c r="B754" s="49"/>
      <c r="C754" s="47"/>
      <c r="D754" s="47"/>
      <c r="E754" s="47"/>
      <c r="F754" s="47"/>
    </row>
    <row r="755" customFormat="false" ht="15" hidden="false" customHeight="false" outlineLevel="0" collapsed="false">
      <c r="B755" s="49"/>
      <c r="C755" s="47"/>
      <c r="D755" s="47"/>
      <c r="E755" s="47"/>
      <c r="F755" s="47"/>
    </row>
    <row r="756" customFormat="false" ht="15" hidden="false" customHeight="false" outlineLevel="0" collapsed="false">
      <c r="B756" s="49"/>
      <c r="C756" s="47"/>
      <c r="D756" s="47"/>
      <c r="E756" s="47"/>
      <c r="F756" s="47"/>
    </row>
    <row r="757" customFormat="false" ht="15" hidden="false" customHeight="false" outlineLevel="0" collapsed="false">
      <c r="B757" s="49"/>
      <c r="C757" s="47"/>
      <c r="D757" s="47"/>
      <c r="E757" s="47"/>
      <c r="F757" s="47"/>
    </row>
    <row r="758" customFormat="false" ht="15" hidden="false" customHeight="false" outlineLevel="0" collapsed="false">
      <c r="B758" s="49"/>
      <c r="C758" s="47"/>
      <c r="D758" s="47"/>
      <c r="E758" s="47"/>
      <c r="F758" s="47"/>
    </row>
    <row r="759" customFormat="false" ht="15" hidden="false" customHeight="false" outlineLevel="0" collapsed="false">
      <c r="B759" s="49"/>
      <c r="C759" s="47"/>
      <c r="D759" s="47"/>
      <c r="E759" s="47"/>
      <c r="F759" s="47"/>
    </row>
    <row r="760" customFormat="false" ht="15" hidden="false" customHeight="false" outlineLevel="0" collapsed="false">
      <c r="B760" s="49"/>
      <c r="C760" s="47"/>
      <c r="D760" s="47"/>
      <c r="E760" s="47"/>
      <c r="F760" s="47"/>
    </row>
    <row r="761" customFormat="false" ht="15" hidden="false" customHeight="false" outlineLevel="0" collapsed="false">
      <c r="B761" s="49"/>
      <c r="C761" s="47"/>
      <c r="D761" s="47"/>
      <c r="E761" s="47"/>
      <c r="F761" s="47"/>
    </row>
    <row r="762" customFormat="false" ht="15" hidden="false" customHeight="false" outlineLevel="0" collapsed="false">
      <c r="B762" s="49"/>
      <c r="C762" s="47"/>
      <c r="D762" s="47"/>
      <c r="E762" s="47"/>
      <c r="F762" s="47"/>
    </row>
    <row r="763" customFormat="false" ht="15" hidden="false" customHeight="false" outlineLevel="0" collapsed="false">
      <c r="B763" s="49"/>
      <c r="C763" s="47"/>
      <c r="D763" s="47"/>
      <c r="E763" s="47"/>
      <c r="F763" s="47"/>
    </row>
    <row r="764" customFormat="false" ht="15" hidden="false" customHeight="false" outlineLevel="0" collapsed="false">
      <c r="B764" s="49"/>
      <c r="C764" s="47"/>
      <c r="D764" s="47"/>
      <c r="E764" s="47"/>
      <c r="F764" s="47"/>
    </row>
    <row r="765" customFormat="false" ht="15" hidden="false" customHeight="false" outlineLevel="0" collapsed="false">
      <c r="B765" s="49"/>
      <c r="C765" s="47"/>
      <c r="D765" s="47"/>
      <c r="E765" s="47"/>
      <c r="F765" s="47"/>
    </row>
    <row r="766" customFormat="false" ht="15" hidden="false" customHeight="false" outlineLevel="0" collapsed="false">
      <c r="B766" s="49"/>
      <c r="C766" s="47"/>
      <c r="D766" s="47"/>
      <c r="E766" s="47"/>
      <c r="F766" s="47"/>
    </row>
    <row r="767" customFormat="false" ht="15" hidden="false" customHeight="false" outlineLevel="0" collapsed="false">
      <c r="B767" s="49"/>
      <c r="C767" s="47"/>
      <c r="D767" s="47"/>
      <c r="E767" s="47"/>
      <c r="F767" s="47"/>
    </row>
    <row r="768" customFormat="false" ht="15" hidden="false" customHeight="false" outlineLevel="0" collapsed="false">
      <c r="B768" s="49"/>
      <c r="C768" s="47"/>
      <c r="D768" s="47"/>
      <c r="E768" s="47"/>
      <c r="F768" s="47"/>
    </row>
    <row r="769" customFormat="false" ht="15" hidden="false" customHeight="false" outlineLevel="0" collapsed="false">
      <c r="B769" s="49"/>
      <c r="C769" s="47"/>
      <c r="D769" s="47"/>
      <c r="E769" s="47"/>
      <c r="F769" s="47"/>
    </row>
    <row r="770" customFormat="false" ht="15" hidden="false" customHeight="false" outlineLevel="0" collapsed="false">
      <c r="B770" s="49"/>
      <c r="C770" s="47"/>
      <c r="D770" s="47"/>
      <c r="E770" s="47"/>
      <c r="F770" s="47"/>
    </row>
    <row r="771" customFormat="false" ht="15" hidden="false" customHeight="false" outlineLevel="0" collapsed="false">
      <c r="B771" s="49"/>
      <c r="C771" s="47"/>
      <c r="D771" s="47"/>
      <c r="E771" s="47"/>
      <c r="F771" s="47"/>
    </row>
    <row r="772" customFormat="false" ht="15" hidden="false" customHeight="false" outlineLevel="0" collapsed="false">
      <c r="B772" s="49"/>
      <c r="C772" s="47"/>
      <c r="D772" s="47"/>
      <c r="E772" s="47"/>
      <c r="F772" s="47"/>
    </row>
    <row r="773" customFormat="false" ht="15" hidden="false" customHeight="false" outlineLevel="0" collapsed="false">
      <c r="B773" s="49"/>
      <c r="C773" s="47"/>
      <c r="D773" s="47"/>
      <c r="E773" s="47"/>
      <c r="F773" s="47"/>
    </row>
    <row r="774" customFormat="false" ht="15" hidden="false" customHeight="false" outlineLevel="0" collapsed="false">
      <c r="B774" s="49"/>
      <c r="C774" s="47"/>
      <c r="D774" s="47"/>
      <c r="E774" s="47"/>
      <c r="F774" s="47"/>
    </row>
    <row r="775" customFormat="false" ht="15" hidden="false" customHeight="false" outlineLevel="0" collapsed="false">
      <c r="B775" s="49"/>
      <c r="C775" s="47"/>
      <c r="D775" s="47"/>
      <c r="E775" s="47"/>
      <c r="F775" s="47"/>
    </row>
    <row r="776" customFormat="false" ht="15" hidden="false" customHeight="false" outlineLevel="0" collapsed="false">
      <c r="B776" s="49"/>
      <c r="C776" s="47"/>
      <c r="D776" s="47"/>
      <c r="E776" s="47"/>
      <c r="F776" s="47"/>
    </row>
    <row r="777" customFormat="false" ht="15" hidden="false" customHeight="false" outlineLevel="0" collapsed="false">
      <c r="B777" s="49"/>
      <c r="C777" s="47"/>
      <c r="D777" s="47"/>
      <c r="E777" s="47"/>
      <c r="F777" s="47"/>
    </row>
    <row r="778" customFormat="false" ht="15" hidden="false" customHeight="false" outlineLevel="0" collapsed="false">
      <c r="B778" s="49"/>
      <c r="C778" s="47"/>
      <c r="D778" s="47"/>
      <c r="E778" s="47"/>
      <c r="F778" s="47"/>
    </row>
    <row r="779" customFormat="false" ht="15" hidden="false" customHeight="false" outlineLevel="0" collapsed="false">
      <c r="B779" s="49"/>
      <c r="C779" s="47"/>
      <c r="D779" s="47"/>
      <c r="E779" s="47"/>
      <c r="F779" s="47"/>
    </row>
    <row r="780" customFormat="false" ht="15" hidden="false" customHeight="false" outlineLevel="0" collapsed="false">
      <c r="B780" s="49"/>
      <c r="C780" s="47"/>
      <c r="D780" s="47"/>
      <c r="E780" s="47"/>
      <c r="F780" s="47"/>
    </row>
    <row r="781" customFormat="false" ht="15" hidden="false" customHeight="false" outlineLevel="0" collapsed="false">
      <c r="B781" s="49"/>
      <c r="C781" s="47"/>
      <c r="D781" s="47"/>
      <c r="E781" s="47"/>
      <c r="F781" s="47"/>
    </row>
    <row r="782" customFormat="false" ht="15" hidden="false" customHeight="false" outlineLevel="0" collapsed="false">
      <c r="B782" s="49"/>
      <c r="C782" s="47"/>
      <c r="D782" s="47"/>
      <c r="E782" s="47"/>
      <c r="F782" s="47"/>
    </row>
    <row r="783" customFormat="false" ht="15" hidden="false" customHeight="false" outlineLevel="0" collapsed="false">
      <c r="B783" s="49"/>
      <c r="C783" s="47"/>
      <c r="D783" s="47"/>
      <c r="E783" s="47"/>
      <c r="F783" s="47"/>
    </row>
    <row r="784" customFormat="false" ht="15" hidden="false" customHeight="false" outlineLevel="0" collapsed="false">
      <c r="B784" s="49"/>
      <c r="C784" s="47"/>
      <c r="D784" s="47"/>
      <c r="E784" s="47"/>
      <c r="F784" s="47"/>
    </row>
    <row r="785" customFormat="false" ht="15" hidden="false" customHeight="false" outlineLevel="0" collapsed="false">
      <c r="B785" s="49"/>
      <c r="C785" s="47"/>
      <c r="D785" s="47"/>
      <c r="E785" s="47"/>
      <c r="F785" s="47"/>
    </row>
    <row r="786" customFormat="false" ht="15" hidden="false" customHeight="false" outlineLevel="0" collapsed="false">
      <c r="B786" s="49"/>
      <c r="C786" s="47"/>
      <c r="D786" s="47"/>
      <c r="E786" s="47"/>
      <c r="F786" s="47"/>
    </row>
    <row r="787" customFormat="false" ht="15" hidden="false" customHeight="false" outlineLevel="0" collapsed="false">
      <c r="B787" s="49"/>
      <c r="C787" s="47"/>
      <c r="D787" s="47"/>
      <c r="E787" s="47"/>
      <c r="F787" s="47"/>
    </row>
    <row r="788" customFormat="false" ht="15" hidden="false" customHeight="false" outlineLevel="0" collapsed="false">
      <c r="B788" s="49"/>
      <c r="C788" s="47"/>
      <c r="D788" s="47"/>
      <c r="E788" s="47"/>
      <c r="F788" s="47"/>
    </row>
    <row r="789" customFormat="false" ht="15" hidden="false" customHeight="false" outlineLevel="0" collapsed="false">
      <c r="B789" s="49"/>
      <c r="C789" s="47"/>
      <c r="D789" s="47"/>
      <c r="E789" s="47"/>
      <c r="F789" s="47"/>
    </row>
    <row r="790" customFormat="false" ht="15" hidden="false" customHeight="false" outlineLevel="0" collapsed="false">
      <c r="B790" s="49"/>
      <c r="C790" s="47"/>
      <c r="D790" s="47"/>
      <c r="E790" s="47"/>
      <c r="F790" s="47"/>
    </row>
    <row r="791" customFormat="false" ht="15" hidden="false" customHeight="false" outlineLevel="0" collapsed="false">
      <c r="B791" s="49"/>
      <c r="C791" s="47"/>
      <c r="D791" s="47"/>
      <c r="E791" s="47"/>
      <c r="F791" s="47"/>
    </row>
    <row r="792" customFormat="false" ht="15" hidden="false" customHeight="false" outlineLevel="0" collapsed="false">
      <c r="B792" s="49"/>
      <c r="C792" s="47"/>
      <c r="D792" s="47"/>
      <c r="E792" s="47"/>
      <c r="F792" s="47"/>
    </row>
    <row r="793" customFormat="false" ht="15" hidden="false" customHeight="false" outlineLevel="0" collapsed="false">
      <c r="B793" s="49"/>
      <c r="C793" s="47"/>
      <c r="D793" s="47"/>
      <c r="E793" s="47"/>
      <c r="F793" s="47"/>
    </row>
    <row r="794" customFormat="false" ht="15" hidden="false" customHeight="false" outlineLevel="0" collapsed="false">
      <c r="B794" s="49"/>
      <c r="C794" s="47"/>
      <c r="D794" s="47"/>
      <c r="E794" s="47"/>
      <c r="F794" s="47"/>
    </row>
    <row r="795" customFormat="false" ht="15" hidden="false" customHeight="false" outlineLevel="0" collapsed="false">
      <c r="B795" s="49"/>
      <c r="C795" s="47"/>
      <c r="D795" s="47"/>
      <c r="E795" s="47"/>
      <c r="F795" s="47"/>
    </row>
    <row r="796" customFormat="false" ht="15" hidden="false" customHeight="false" outlineLevel="0" collapsed="false">
      <c r="B796" s="49"/>
      <c r="C796" s="47"/>
      <c r="D796" s="47"/>
      <c r="E796" s="47"/>
      <c r="F796" s="47"/>
    </row>
    <row r="797" customFormat="false" ht="15" hidden="false" customHeight="false" outlineLevel="0" collapsed="false">
      <c r="B797" s="49"/>
      <c r="C797" s="47"/>
      <c r="D797" s="47"/>
      <c r="E797" s="47"/>
      <c r="F797" s="47"/>
    </row>
    <row r="798" customFormat="false" ht="15" hidden="false" customHeight="false" outlineLevel="0" collapsed="false">
      <c r="B798" s="49"/>
      <c r="C798" s="47"/>
      <c r="D798" s="47"/>
      <c r="E798" s="47"/>
      <c r="F798" s="47"/>
    </row>
    <row r="799" customFormat="false" ht="15" hidden="false" customHeight="false" outlineLevel="0" collapsed="false">
      <c r="B799" s="49"/>
      <c r="C799" s="47"/>
      <c r="D799" s="47"/>
      <c r="E799" s="47"/>
      <c r="F799" s="47"/>
    </row>
    <row r="800" customFormat="false" ht="15" hidden="false" customHeight="false" outlineLevel="0" collapsed="false">
      <c r="B800" s="49"/>
      <c r="C800" s="47"/>
      <c r="D800" s="47"/>
      <c r="E800" s="47"/>
      <c r="F800" s="47"/>
    </row>
    <row r="801" customFormat="false" ht="15" hidden="false" customHeight="false" outlineLevel="0" collapsed="false">
      <c r="B801" s="49"/>
      <c r="C801" s="47"/>
      <c r="D801" s="47"/>
      <c r="E801" s="47"/>
      <c r="F801" s="47"/>
    </row>
    <row r="802" customFormat="false" ht="15" hidden="false" customHeight="false" outlineLevel="0" collapsed="false">
      <c r="B802" s="49"/>
      <c r="C802" s="47"/>
      <c r="D802" s="47"/>
      <c r="E802" s="47"/>
      <c r="F802" s="47"/>
    </row>
    <row r="803" customFormat="false" ht="15" hidden="false" customHeight="false" outlineLevel="0" collapsed="false">
      <c r="B803" s="49"/>
      <c r="C803" s="47"/>
      <c r="D803" s="47"/>
      <c r="E803" s="47"/>
      <c r="F803" s="47"/>
    </row>
    <row r="804" customFormat="false" ht="15" hidden="false" customHeight="false" outlineLevel="0" collapsed="false">
      <c r="B804" s="49"/>
      <c r="C804" s="47"/>
      <c r="D804" s="47"/>
      <c r="E804" s="47"/>
      <c r="F804" s="47"/>
    </row>
    <row r="805" customFormat="false" ht="15" hidden="false" customHeight="false" outlineLevel="0" collapsed="false">
      <c r="B805" s="49"/>
      <c r="C805" s="47"/>
      <c r="D805" s="47"/>
      <c r="E805" s="47"/>
      <c r="F805" s="47"/>
    </row>
    <row r="806" customFormat="false" ht="15" hidden="false" customHeight="false" outlineLevel="0" collapsed="false">
      <c r="B806" s="49"/>
      <c r="C806" s="47"/>
      <c r="D806" s="47"/>
      <c r="E806" s="47"/>
      <c r="F806" s="47"/>
    </row>
    <row r="807" customFormat="false" ht="15" hidden="false" customHeight="false" outlineLevel="0" collapsed="false">
      <c r="B807" s="49"/>
      <c r="C807" s="47"/>
      <c r="D807" s="47"/>
      <c r="E807" s="47"/>
      <c r="F807" s="47"/>
    </row>
    <row r="808" customFormat="false" ht="15" hidden="false" customHeight="false" outlineLevel="0" collapsed="false">
      <c r="B808" s="49"/>
      <c r="C808" s="47"/>
      <c r="D808" s="47"/>
      <c r="E808" s="47"/>
      <c r="F808" s="47"/>
    </row>
    <row r="809" customFormat="false" ht="15" hidden="false" customHeight="false" outlineLevel="0" collapsed="false">
      <c r="B809" s="49"/>
      <c r="C809" s="47"/>
      <c r="D809" s="47"/>
      <c r="E809" s="47"/>
      <c r="F809" s="47"/>
    </row>
    <row r="810" customFormat="false" ht="15" hidden="false" customHeight="false" outlineLevel="0" collapsed="false">
      <c r="B810" s="49"/>
      <c r="C810" s="47"/>
      <c r="D810" s="47"/>
      <c r="E810" s="47"/>
      <c r="F810" s="47"/>
    </row>
    <row r="811" customFormat="false" ht="15" hidden="false" customHeight="false" outlineLevel="0" collapsed="false">
      <c r="B811" s="49"/>
      <c r="C811" s="47"/>
      <c r="D811" s="47"/>
      <c r="E811" s="47"/>
      <c r="F811" s="47"/>
    </row>
    <row r="812" customFormat="false" ht="15" hidden="false" customHeight="false" outlineLevel="0" collapsed="false">
      <c r="B812" s="49"/>
      <c r="C812" s="47"/>
      <c r="D812" s="47"/>
      <c r="E812" s="47"/>
      <c r="F812" s="47"/>
    </row>
    <row r="813" customFormat="false" ht="15" hidden="false" customHeight="false" outlineLevel="0" collapsed="false">
      <c r="B813" s="49"/>
      <c r="C813" s="47"/>
      <c r="D813" s="47"/>
      <c r="E813" s="47"/>
      <c r="F813" s="47"/>
    </row>
    <row r="814" customFormat="false" ht="15" hidden="false" customHeight="false" outlineLevel="0" collapsed="false">
      <c r="B814" s="49"/>
      <c r="C814" s="47"/>
      <c r="D814" s="47"/>
      <c r="E814" s="47"/>
      <c r="F814" s="47"/>
    </row>
    <row r="815" customFormat="false" ht="15" hidden="false" customHeight="false" outlineLevel="0" collapsed="false">
      <c r="B815" s="49"/>
      <c r="C815" s="47"/>
      <c r="D815" s="47"/>
      <c r="E815" s="47"/>
      <c r="F815" s="47"/>
    </row>
    <row r="816" customFormat="false" ht="15" hidden="false" customHeight="false" outlineLevel="0" collapsed="false">
      <c r="B816" s="49"/>
      <c r="C816" s="47"/>
      <c r="D816" s="47"/>
      <c r="E816" s="47"/>
      <c r="F816" s="47"/>
    </row>
    <row r="817" customFormat="false" ht="15" hidden="false" customHeight="false" outlineLevel="0" collapsed="false">
      <c r="B817" s="49"/>
      <c r="C817" s="47"/>
      <c r="D817" s="47"/>
      <c r="E817" s="47"/>
      <c r="F817" s="47"/>
    </row>
    <row r="818" customFormat="false" ht="15" hidden="false" customHeight="false" outlineLevel="0" collapsed="false">
      <c r="B818" s="49"/>
      <c r="C818" s="47"/>
      <c r="D818" s="47"/>
      <c r="E818" s="47"/>
      <c r="F818" s="47"/>
    </row>
    <row r="819" customFormat="false" ht="15" hidden="false" customHeight="false" outlineLevel="0" collapsed="false">
      <c r="B819" s="49"/>
      <c r="C819" s="47"/>
      <c r="D819" s="47"/>
      <c r="E819" s="47"/>
      <c r="F819" s="47"/>
    </row>
    <row r="820" customFormat="false" ht="15" hidden="false" customHeight="false" outlineLevel="0" collapsed="false">
      <c r="B820" s="49"/>
      <c r="C820" s="47"/>
      <c r="D820" s="47"/>
      <c r="E820" s="47"/>
      <c r="F820" s="47"/>
    </row>
    <row r="821" customFormat="false" ht="15" hidden="false" customHeight="false" outlineLevel="0" collapsed="false">
      <c r="B821" s="49"/>
      <c r="C821" s="47"/>
      <c r="D821" s="47"/>
      <c r="E821" s="47"/>
      <c r="F821" s="47"/>
    </row>
    <row r="822" customFormat="false" ht="15" hidden="false" customHeight="false" outlineLevel="0" collapsed="false">
      <c r="B822" s="49"/>
      <c r="C822" s="47"/>
      <c r="D822" s="47"/>
      <c r="E822" s="47"/>
      <c r="F822" s="47"/>
    </row>
    <row r="823" customFormat="false" ht="15" hidden="false" customHeight="false" outlineLevel="0" collapsed="false">
      <c r="B823" s="49"/>
      <c r="C823" s="47"/>
      <c r="D823" s="47"/>
      <c r="E823" s="47"/>
      <c r="F823" s="47"/>
    </row>
    <row r="824" customFormat="false" ht="15" hidden="false" customHeight="false" outlineLevel="0" collapsed="false">
      <c r="B824" s="49"/>
      <c r="C824" s="47"/>
      <c r="D824" s="47"/>
      <c r="E824" s="47"/>
      <c r="F824" s="47"/>
    </row>
    <row r="825" customFormat="false" ht="15" hidden="false" customHeight="false" outlineLevel="0" collapsed="false">
      <c r="B825" s="49"/>
      <c r="C825" s="47"/>
      <c r="D825" s="47"/>
      <c r="E825" s="47"/>
      <c r="F825" s="47"/>
    </row>
    <row r="826" customFormat="false" ht="15" hidden="false" customHeight="false" outlineLevel="0" collapsed="false">
      <c r="B826" s="49"/>
      <c r="C826" s="47"/>
      <c r="D826" s="47"/>
      <c r="E826" s="47"/>
      <c r="F826" s="47"/>
    </row>
    <row r="827" customFormat="false" ht="15" hidden="false" customHeight="false" outlineLevel="0" collapsed="false">
      <c r="B827" s="49"/>
      <c r="C827" s="47"/>
      <c r="D827" s="47"/>
      <c r="E827" s="47"/>
      <c r="F827" s="47"/>
    </row>
    <row r="828" customFormat="false" ht="15" hidden="false" customHeight="false" outlineLevel="0" collapsed="false">
      <c r="B828" s="49"/>
      <c r="C828" s="47"/>
      <c r="D828" s="47"/>
      <c r="E828" s="47"/>
      <c r="F828" s="47"/>
    </row>
    <row r="829" customFormat="false" ht="15" hidden="false" customHeight="false" outlineLevel="0" collapsed="false">
      <c r="B829" s="49"/>
      <c r="C829" s="47"/>
      <c r="D829" s="47"/>
      <c r="E829" s="47"/>
      <c r="F829" s="47"/>
    </row>
    <row r="830" customFormat="false" ht="15" hidden="false" customHeight="false" outlineLevel="0" collapsed="false">
      <c r="B830" s="49"/>
      <c r="C830" s="47"/>
      <c r="D830" s="47"/>
      <c r="E830" s="47"/>
      <c r="F830" s="47"/>
    </row>
    <row r="831" customFormat="false" ht="15" hidden="false" customHeight="false" outlineLevel="0" collapsed="false">
      <c r="B831" s="49"/>
      <c r="C831" s="47"/>
      <c r="D831" s="47"/>
      <c r="E831" s="47"/>
      <c r="F831" s="47"/>
    </row>
    <row r="832" customFormat="false" ht="15" hidden="false" customHeight="false" outlineLevel="0" collapsed="false">
      <c r="B832" s="49"/>
      <c r="C832" s="47"/>
      <c r="D832" s="47"/>
      <c r="E832" s="47"/>
      <c r="F832" s="47"/>
    </row>
    <row r="833" customFormat="false" ht="15" hidden="false" customHeight="false" outlineLevel="0" collapsed="false">
      <c r="B833" s="49"/>
      <c r="C833" s="47"/>
      <c r="D833" s="47"/>
      <c r="E833" s="47"/>
      <c r="F833" s="47"/>
    </row>
    <row r="834" customFormat="false" ht="15" hidden="false" customHeight="false" outlineLevel="0" collapsed="false">
      <c r="B834" s="49"/>
      <c r="C834" s="47"/>
      <c r="D834" s="47"/>
      <c r="E834" s="47"/>
      <c r="F834" s="47"/>
    </row>
    <row r="835" customFormat="false" ht="15" hidden="false" customHeight="false" outlineLevel="0" collapsed="false">
      <c r="B835" s="49"/>
      <c r="C835" s="47"/>
      <c r="D835" s="47"/>
      <c r="E835" s="47"/>
      <c r="F835" s="47"/>
    </row>
    <row r="836" customFormat="false" ht="15" hidden="false" customHeight="false" outlineLevel="0" collapsed="false">
      <c r="B836" s="49"/>
      <c r="C836" s="47"/>
      <c r="D836" s="47"/>
      <c r="E836" s="47"/>
      <c r="F836" s="47"/>
    </row>
    <row r="837" customFormat="false" ht="15" hidden="false" customHeight="false" outlineLevel="0" collapsed="false">
      <c r="B837" s="49"/>
      <c r="C837" s="47"/>
      <c r="D837" s="47"/>
      <c r="E837" s="47"/>
      <c r="F837" s="47"/>
    </row>
    <row r="838" customFormat="false" ht="15" hidden="false" customHeight="false" outlineLevel="0" collapsed="false">
      <c r="B838" s="49"/>
      <c r="C838" s="47"/>
      <c r="D838" s="47"/>
      <c r="E838" s="47"/>
      <c r="F838" s="47"/>
    </row>
    <row r="839" customFormat="false" ht="15" hidden="false" customHeight="false" outlineLevel="0" collapsed="false">
      <c r="B839" s="49"/>
      <c r="C839" s="47"/>
      <c r="D839" s="47"/>
      <c r="E839" s="47"/>
      <c r="F839" s="47"/>
    </row>
    <row r="840" customFormat="false" ht="15" hidden="false" customHeight="false" outlineLevel="0" collapsed="false">
      <c r="B840" s="49"/>
      <c r="C840" s="47"/>
      <c r="D840" s="47"/>
      <c r="E840" s="47"/>
      <c r="F840" s="47"/>
    </row>
    <row r="841" customFormat="false" ht="15" hidden="false" customHeight="false" outlineLevel="0" collapsed="false">
      <c r="B841" s="49"/>
      <c r="C841" s="47"/>
      <c r="D841" s="47"/>
      <c r="E841" s="47"/>
      <c r="F841" s="47"/>
    </row>
    <row r="842" customFormat="false" ht="15" hidden="false" customHeight="false" outlineLevel="0" collapsed="false">
      <c r="B842" s="49"/>
      <c r="C842" s="47"/>
      <c r="D842" s="47"/>
      <c r="E842" s="47"/>
      <c r="F842" s="47"/>
    </row>
    <row r="843" customFormat="false" ht="15" hidden="false" customHeight="false" outlineLevel="0" collapsed="false">
      <c r="B843" s="49"/>
      <c r="C843" s="47"/>
      <c r="D843" s="47"/>
      <c r="E843" s="47"/>
      <c r="F843" s="47"/>
    </row>
    <row r="844" customFormat="false" ht="15" hidden="false" customHeight="false" outlineLevel="0" collapsed="false">
      <c r="B844" s="49"/>
      <c r="C844" s="47"/>
      <c r="D844" s="47"/>
      <c r="E844" s="47"/>
      <c r="F844" s="47"/>
    </row>
    <row r="845" customFormat="false" ht="15" hidden="false" customHeight="false" outlineLevel="0" collapsed="false">
      <c r="B845" s="49"/>
      <c r="C845" s="47"/>
      <c r="D845" s="47"/>
      <c r="E845" s="47"/>
      <c r="F845" s="47"/>
    </row>
    <row r="846" customFormat="false" ht="15" hidden="false" customHeight="false" outlineLevel="0" collapsed="false">
      <c r="B846" s="49"/>
      <c r="C846" s="47"/>
      <c r="D846" s="47"/>
      <c r="E846" s="47"/>
      <c r="F846" s="47"/>
    </row>
    <row r="847" customFormat="false" ht="15" hidden="false" customHeight="false" outlineLevel="0" collapsed="false">
      <c r="B847" s="49"/>
      <c r="C847" s="47"/>
      <c r="D847" s="47"/>
      <c r="E847" s="47"/>
      <c r="F847" s="47"/>
    </row>
    <row r="848" customFormat="false" ht="15" hidden="false" customHeight="false" outlineLevel="0" collapsed="false">
      <c r="B848" s="49"/>
      <c r="C848" s="47"/>
      <c r="D848" s="47"/>
      <c r="E848" s="47"/>
      <c r="F848" s="47"/>
    </row>
    <row r="849" customFormat="false" ht="15" hidden="false" customHeight="false" outlineLevel="0" collapsed="false">
      <c r="B849" s="49"/>
      <c r="C849" s="47"/>
      <c r="D849" s="47"/>
      <c r="E849" s="47"/>
      <c r="F849" s="47"/>
    </row>
    <row r="850" customFormat="false" ht="15" hidden="false" customHeight="false" outlineLevel="0" collapsed="false">
      <c r="B850" s="49"/>
      <c r="C850" s="47"/>
      <c r="D850" s="47"/>
      <c r="E850" s="47"/>
      <c r="F850" s="47"/>
    </row>
    <row r="851" customFormat="false" ht="15" hidden="false" customHeight="false" outlineLevel="0" collapsed="false">
      <c r="B851" s="49"/>
      <c r="C851" s="47"/>
      <c r="D851" s="47"/>
      <c r="E851" s="47"/>
      <c r="F851" s="47"/>
    </row>
    <row r="852" customFormat="false" ht="15" hidden="false" customHeight="false" outlineLevel="0" collapsed="false">
      <c r="B852" s="49"/>
      <c r="C852" s="47"/>
      <c r="D852" s="47"/>
      <c r="E852" s="47"/>
      <c r="F852" s="47"/>
    </row>
    <row r="853" customFormat="false" ht="15" hidden="false" customHeight="false" outlineLevel="0" collapsed="false">
      <c r="B853" s="49"/>
      <c r="C853" s="47"/>
      <c r="D853" s="47"/>
      <c r="E853" s="47"/>
      <c r="F853" s="47"/>
    </row>
    <row r="854" customFormat="false" ht="15" hidden="false" customHeight="false" outlineLevel="0" collapsed="false">
      <c r="B854" s="49"/>
      <c r="C854" s="47"/>
      <c r="D854" s="47"/>
      <c r="E854" s="47"/>
      <c r="F854" s="47"/>
    </row>
    <row r="855" customFormat="false" ht="15" hidden="false" customHeight="false" outlineLevel="0" collapsed="false">
      <c r="B855" s="49"/>
      <c r="C855" s="47"/>
      <c r="D855" s="47"/>
      <c r="E855" s="47"/>
      <c r="F855" s="47"/>
    </row>
    <row r="856" customFormat="false" ht="15" hidden="false" customHeight="false" outlineLevel="0" collapsed="false">
      <c r="B856" s="49"/>
      <c r="C856" s="47"/>
      <c r="D856" s="47"/>
      <c r="E856" s="47"/>
      <c r="F856" s="47"/>
    </row>
    <row r="857" customFormat="false" ht="15" hidden="false" customHeight="false" outlineLevel="0" collapsed="false">
      <c r="B857" s="49"/>
      <c r="C857" s="47"/>
      <c r="D857" s="47"/>
      <c r="E857" s="47"/>
      <c r="F857" s="47"/>
    </row>
    <row r="858" customFormat="false" ht="15" hidden="false" customHeight="false" outlineLevel="0" collapsed="false">
      <c r="B858" s="49"/>
      <c r="C858" s="47"/>
      <c r="D858" s="47"/>
      <c r="E858" s="47"/>
      <c r="F858" s="47"/>
    </row>
    <row r="859" customFormat="false" ht="15" hidden="false" customHeight="false" outlineLevel="0" collapsed="false">
      <c r="B859" s="49"/>
      <c r="C859" s="47"/>
      <c r="D859" s="47"/>
      <c r="E859" s="47"/>
      <c r="F859" s="47"/>
    </row>
    <row r="860" customFormat="false" ht="15" hidden="false" customHeight="false" outlineLevel="0" collapsed="false">
      <c r="B860" s="49"/>
      <c r="C860" s="47"/>
      <c r="D860" s="47"/>
      <c r="E860" s="47"/>
      <c r="F860" s="47"/>
    </row>
    <row r="861" customFormat="false" ht="15" hidden="false" customHeight="false" outlineLevel="0" collapsed="false">
      <c r="B861" s="49"/>
      <c r="C861" s="47"/>
      <c r="D861" s="47"/>
      <c r="E861" s="47"/>
      <c r="F861" s="47"/>
    </row>
    <row r="862" customFormat="false" ht="15" hidden="false" customHeight="false" outlineLevel="0" collapsed="false">
      <c r="B862" s="49"/>
      <c r="C862" s="47"/>
      <c r="D862" s="47"/>
      <c r="E862" s="47"/>
      <c r="F862" s="47"/>
    </row>
    <row r="863" customFormat="false" ht="15" hidden="false" customHeight="false" outlineLevel="0" collapsed="false">
      <c r="B863" s="49"/>
      <c r="C863" s="47"/>
      <c r="D863" s="47"/>
      <c r="E863" s="47"/>
      <c r="F863" s="47"/>
    </row>
    <row r="864" customFormat="false" ht="15" hidden="false" customHeight="false" outlineLevel="0" collapsed="false">
      <c r="B864" s="49"/>
      <c r="C864" s="47"/>
      <c r="D864" s="47"/>
      <c r="E864" s="47"/>
      <c r="F864" s="47"/>
    </row>
    <row r="865" customFormat="false" ht="15" hidden="false" customHeight="false" outlineLevel="0" collapsed="false">
      <c r="B865" s="49"/>
      <c r="C865" s="47"/>
      <c r="D865" s="47"/>
      <c r="E865" s="47"/>
      <c r="F865" s="47"/>
    </row>
    <row r="866" customFormat="false" ht="15" hidden="false" customHeight="false" outlineLevel="0" collapsed="false">
      <c r="B866" s="49"/>
      <c r="C866" s="47"/>
      <c r="D866" s="47"/>
      <c r="E866" s="47"/>
      <c r="F866" s="47"/>
    </row>
    <row r="867" customFormat="false" ht="15" hidden="false" customHeight="false" outlineLevel="0" collapsed="false">
      <c r="B867" s="49"/>
      <c r="C867" s="47"/>
      <c r="D867" s="47"/>
      <c r="E867" s="47"/>
      <c r="F867" s="47"/>
    </row>
    <row r="868" customFormat="false" ht="15" hidden="false" customHeight="false" outlineLevel="0" collapsed="false">
      <c r="B868" s="49"/>
      <c r="C868" s="47"/>
      <c r="D868" s="47"/>
      <c r="E868" s="47"/>
      <c r="F868" s="47"/>
    </row>
    <row r="869" customFormat="false" ht="15" hidden="false" customHeight="false" outlineLevel="0" collapsed="false">
      <c r="B869" s="49"/>
      <c r="C869" s="47"/>
      <c r="D869" s="47"/>
      <c r="E869" s="47"/>
      <c r="F869" s="47"/>
    </row>
    <row r="870" customFormat="false" ht="15" hidden="false" customHeight="false" outlineLevel="0" collapsed="false">
      <c r="B870" s="49"/>
      <c r="C870" s="47"/>
      <c r="D870" s="47"/>
      <c r="E870" s="47"/>
      <c r="F870" s="47"/>
    </row>
    <row r="871" customFormat="false" ht="15" hidden="false" customHeight="false" outlineLevel="0" collapsed="false">
      <c r="B871" s="49"/>
      <c r="C871" s="47"/>
      <c r="D871" s="47"/>
      <c r="E871" s="47"/>
      <c r="F871" s="47"/>
    </row>
    <row r="872" customFormat="false" ht="15" hidden="false" customHeight="false" outlineLevel="0" collapsed="false">
      <c r="B872" s="49"/>
      <c r="C872" s="47"/>
      <c r="D872" s="47"/>
      <c r="E872" s="47"/>
      <c r="F872" s="47"/>
    </row>
    <row r="873" customFormat="false" ht="15" hidden="false" customHeight="false" outlineLevel="0" collapsed="false">
      <c r="B873" s="49"/>
      <c r="C873" s="47"/>
      <c r="D873" s="47"/>
      <c r="E873" s="47"/>
      <c r="F873" s="47"/>
    </row>
    <row r="874" customFormat="false" ht="15" hidden="false" customHeight="false" outlineLevel="0" collapsed="false">
      <c r="B874" s="49"/>
      <c r="C874" s="47"/>
      <c r="D874" s="47"/>
      <c r="E874" s="47"/>
      <c r="F874" s="47"/>
    </row>
    <row r="875" customFormat="false" ht="15" hidden="false" customHeight="false" outlineLevel="0" collapsed="false">
      <c r="B875" s="49"/>
      <c r="C875" s="47"/>
      <c r="D875" s="47"/>
      <c r="E875" s="47"/>
      <c r="F875" s="47"/>
    </row>
    <row r="876" customFormat="false" ht="15" hidden="false" customHeight="false" outlineLevel="0" collapsed="false">
      <c r="B876" s="49"/>
      <c r="C876" s="47"/>
      <c r="D876" s="47"/>
      <c r="E876" s="47"/>
      <c r="F876" s="47"/>
    </row>
    <row r="877" customFormat="false" ht="15" hidden="false" customHeight="false" outlineLevel="0" collapsed="false">
      <c r="B877" s="49"/>
      <c r="C877" s="47"/>
      <c r="D877" s="47"/>
      <c r="E877" s="47"/>
      <c r="F877" s="47"/>
    </row>
    <row r="878" customFormat="false" ht="15" hidden="false" customHeight="false" outlineLevel="0" collapsed="false">
      <c r="B878" s="49"/>
      <c r="C878" s="47"/>
      <c r="D878" s="47"/>
      <c r="E878" s="47"/>
      <c r="F878" s="47"/>
    </row>
    <row r="879" customFormat="false" ht="15" hidden="false" customHeight="false" outlineLevel="0" collapsed="false">
      <c r="B879" s="49"/>
      <c r="C879" s="47"/>
      <c r="D879" s="47"/>
      <c r="E879" s="47"/>
      <c r="F879" s="47"/>
    </row>
    <row r="880" customFormat="false" ht="15" hidden="false" customHeight="false" outlineLevel="0" collapsed="false">
      <c r="B880" s="49"/>
      <c r="C880" s="47"/>
      <c r="D880" s="47"/>
      <c r="E880" s="47"/>
      <c r="F880" s="47"/>
    </row>
    <row r="881" customFormat="false" ht="15" hidden="false" customHeight="false" outlineLevel="0" collapsed="false">
      <c r="B881" s="49"/>
      <c r="C881" s="47"/>
      <c r="D881" s="47"/>
      <c r="E881" s="47"/>
      <c r="F881" s="47"/>
    </row>
    <row r="882" customFormat="false" ht="15" hidden="false" customHeight="false" outlineLevel="0" collapsed="false">
      <c r="B882" s="49"/>
      <c r="C882" s="47"/>
      <c r="D882" s="47"/>
      <c r="E882" s="47"/>
      <c r="F882" s="47"/>
    </row>
    <row r="883" customFormat="false" ht="15" hidden="false" customHeight="false" outlineLevel="0" collapsed="false">
      <c r="B883" s="49"/>
      <c r="C883" s="47"/>
      <c r="D883" s="47"/>
      <c r="E883" s="47"/>
      <c r="F883" s="47"/>
    </row>
    <row r="884" customFormat="false" ht="15" hidden="false" customHeight="false" outlineLevel="0" collapsed="false">
      <c r="B884" s="49"/>
      <c r="C884" s="47"/>
      <c r="D884" s="47"/>
      <c r="E884" s="47"/>
      <c r="F884" s="47"/>
    </row>
    <row r="885" customFormat="false" ht="15" hidden="false" customHeight="false" outlineLevel="0" collapsed="false">
      <c r="B885" s="49"/>
      <c r="C885" s="47"/>
      <c r="D885" s="47"/>
      <c r="E885" s="47"/>
      <c r="F885" s="47"/>
    </row>
    <row r="886" customFormat="false" ht="15" hidden="false" customHeight="false" outlineLevel="0" collapsed="false">
      <c r="B886" s="49"/>
      <c r="C886" s="47"/>
      <c r="D886" s="47"/>
      <c r="E886" s="47"/>
      <c r="F886" s="47"/>
    </row>
    <row r="887" customFormat="false" ht="15" hidden="false" customHeight="false" outlineLevel="0" collapsed="false">
      <c r="B887" s="49"/>
      <c r="C887" s="47"/>
      <c r="D887" s="47"/>
      <c r="E887" s="47"/>
      <c r="F887" s="47"/>
    </row>
    <row r="888" customFormat="false" ht="15" hidden="false" customHeight="false" outlineLevel="0" collapsed="false">
      <c r="B888" s="49"/>
      <c r="C888" s="47"/>
      <c r="D888" s="47"/>
      <c r="E888" s="47"/>
      <c r="F888" s="47"/>
    </row>
    <row r="889" customFormat="false" ht="15" hidden="false" customHeight="false" outlineLevel="0" collapsed="false">
      <c r="B889" s="49"/>
      <c r="C889" s="47"/>
      <c r="D889" s="47"/>
      <c r="E889" s="47"/>
      <c r="F889" s="47"/>
    </row>
    <row r="890" customFormat="false" ht="15" hidden="false" customHeight="false" outlineLevel="0" collapsed="false">
      <c r="B890" s="49"/>
      <c r="C890" s="47"/>
      <c r="D890" s="47"/>
      <c r="E890" s="47"/>
      <c r="F890" s="47"/>
    </row>
    <row r="891" customFormat="false" ht="15" hidden="false" customHeight="false" outlineLevel="0" collapsed="false">
      <c r="B891" s="49"/>
      <c r="C891" s="47"/>
      <c r="D891" s="47"/>
      <c r="E891" s="47"/>
      <c r="F891" s="47"/>
    </row>
    <row r="892" customFormat="false" ht="15" hidden="false" customHeight="false" outlineLevel="0" collapsed="false">
      <c r="B892" s="49"/>
      <c r="C892" s="47"/>
      <c r="D892" s="47"/>
      <c r="E892" s="47"/>
      <c r="F892" s="47"/>
    </row>
    <row r="893" customFormat="false" ht="15" hidden="false" customHeight="false" outlineLevel="0" collapsed="false">
      <c r="B893" s="49"/>
      <c r="C893" s="47"/>
      <c r="D893" s="47"/>
      <c r="E893" s="47"/>
      <c r="F893" s="47"/>
    </row>
    <row r="894" customFormat="false" ht="15" hidden="false" customHeight="false" outlineLevel="0" collapsed="false">
      <c r="B894" s="49"/>
      <c r="C894" s="47"/>
      <c r="D894" s="47"/>
      <c r="E894" s="47"/>
      <c r="F894" s="47"/>
    </row>
    <row r="895" customFormat="false" ht="15" hidden="false" customHeight="false" outlineLevel="0" collapsed="false">
      <c r="B895" s="49"/>
      <c r="C895" s="47"/>
      <c r="D895" s="47"/>
      <c r="E895" s="47"/>
      <c r="F895" s="47"/>
    </row>
    <row r="896" customFormat="false" ht="15" hidden="false" customHeight="false" outlineLevel="0" collapsed="false">
      <c r="B896" s="49"/>
      <c r="C896" s="47"/>
      <c r="D896" s="47"/>
      <c r="E896" s="47"/>
      <c r="F896" s="47"/>
    </row>
    <row r="897" customFormat="false" ht="15" hidden="false" customHeight="false" outlineLevel="0" collapsed="false">
      <c r="B897" s="49"/>
      <c r="C897" s="47"/>
      <c r="D897" s="47"/>
      <c r="E897" s="47"/>
      <c r="F897" s="47"/>
    </row>
    <row r="898" customFormat="false" ht="15" hidden="false" customHeight="false" outlineLevel="0" collapsed="false">
      <c r="B898" s="49"/>
      <c r="C898" s="47"/>
      <c r="D898" s="47"/>
      <c r="E898" s="47"/>
      <c r="F898" s="47"/>
    </row>
    <row r="899" customFormat="false" ht="15" hidden="false" customHeight="false" outlineLevel="0" collapsed="false">
      <c r="B899" s="49"/>
      <c r="C899" s="47"/>
      <c r="D899" s="47"/>
      <c r="E899" s="47"/>
      <c r="F899" s="47"/>
    </row>
    <row r="900" customFormat="false" ht="15" hidden="false" customHeight="false" outlineLevel="0" collapsed="false">
      <c r="B900" s="49"/>
      <c r="C900" s="47"/>
      <c r="D900" s="47"/>
      <c r="E900" s="47"/>
      <c r="F900" s="47"/>
    </row>
    <row r="901" customFormat="false" ht="15" hidden="false" customHeight="false" outlineLevel="0" collapsed="false">
      <c r="B901" s="49"/>
      <c r="C901" s="47"/>
      <c r="D901" s="47"/>
      <c r="E901" s="47"/>
      <c r="F901" s="47"/>
    </row>
    <row r="902" customFormat="false" ht="15" hidden="false" customHeight="false" outlineLevel="0" collapsed="false">
      <c r="B902" s="49"/>
      <c r="C902" s="47"/>
      <c r="D902" s="47"/>
      <c r="E902" s="47"/>
      <c r="F902" s="47"/>
    </row>
    <row r="903" customFormat="false" ht="15" hidden="false" customHeight="false" outlineLevel="0" collapsed="false">
      <c r="B903" s="49"/>
      <c r="C903" s="47"/>
      <c r="D903" s="47"/>
      <c r="E903" s="47"/>
      <c r="F903" s="47"/>
    </row>
    <row r="904" customFormat="false" ht="15" hidden="false" customHeight="false" outlineLevel="0" collapsed="false">
      <c r="B904" s="49"/>
      <c r="C904" s="47"/>
      <c r="D904" s="47"/>
      <c r="E904" s="47"/>
      <c r="F904" s="47"/>
    </row>
    <row r="905" customFormat="false" ht="15" hidden="false" customHeight="false" outlineLevel="0" collapsed="false">
      <c r="B905" s="49"/>
      <c r="C905" s="47"/>
      <c r="D905" s="47"/>
      <c r="E905" s="47"/>
      <c r="F905" s="47"/>
    </row>
    <row r="906" customFormat="false" ht="15" hidden="false" customHeight="false" outlineLevel="0" collapsed="false">
      <c r="B906" s="49"/>
      <c r="C906" s="47"/>
      <c r="D906" s="47"/>
      <c r="E906" s="47"/>
      <c r="F906" s="47"/>
    </row>
    <row r="907" customFormat="false" ht="15" hidden="false" customHeight="false" outlineLevel="0" collapsed="false">
      <c r="B907" s="49"/>
      <c r="C907" s="47"/>
      <c r="D907" s="47"/>
      <c r="E907" s="47"/>
      <c r="F907" s="47"/>
    </row>
    <row r="908" customFormat="false" ht="15" hidden="false" customHeight="false" outlineLevel="0" collapsed="false">
      <c r="B908" s="49"/>
      <c r="C908" s="47"/>
      <c r="D908" s="47"/>
      <c r="E908" s="47"/>
      <c r="F908" s="47"/>
    </row>
    <row r="909" customFormat="false" ht="15" hidden="false" customHeight="false" outlineLevel="0" collapsed="false">
      <c r="B909" s="49"/>
      <c r="C909" s="47"/>
      <c r="D909" s="47"/>
      <c r="E909" s="47"/>
      <c r="F909" s="47"/>
    </row>
    <row r="910" customFormat="false" ht="15" hidden="false" customHeight="false" outlineLevel="0" collapsed="false">
      <c r="B910" s="49"/>
      <c r="C910" s="47"/>
      <c r="D910" s="47"/>
      <c r="E910" s="47"/>
      <c r="F910" s="47"/>
    </row>
    <row r="911" customFormat="false" ht="15" hidden="false" customHeight="false" outlineLevel="0" collapsed="false">
      <c r="B911" s="49"/>
      <c r="C911" s="47"/>
      <c r="D911" s="47"/>
      <c r="E911" s="47"/>
      <c r="F911" s="47"/>
    </row>
    <row r="912" customFormat="false" ht="15" hidden="false" customHeight="false" outlineLevel="0" collapsed="false">
      <c r="B912" s="49"/>
      <c r="C912" s="47"/>
      <c r="D912" s="47"/>
      <c r="E912" s="47"/>
      <c r="F912" s="47"/>
    </row>
    <row r="913" customFormat="false" ht="15" hidden="false" customHeight="false" outlineLevel="0" collapsed="false">
      <c r="B913" s="49"/>
      <c r="C913" s="47"/>
      <c r="D913" s="47"/>
      <c r="E913" s="47"/>
      <c r="F913" s="47"/>
    </row>
    <row r="914" customFormat="false" ht="15" hidden="false" customHeight="false" outlineLevel="0" collapsed="false">
      <c r="B914" s="49"/>
      <c r="C914" s="47"/>
      <c r="D914" s="47"/>
      <c r="E914" s="47"/>
      <c r="F914" s="47"/>
    </row>
    <row r="915" customFormat="false" ht="15" hidden="false" customHeight="false" outlineLevel="0" collapsed="false">
      <c r="B915" s="49"/>
      <c r="C915" s="47"/>
      <c r="D915" s="47"/>
      <c r="E915" s="47"/>
      <c r="F915" s="47"/>
    </row>
    <row r="916" customFormat="false" ht="15" hidden="false" customHeight="false" outlineLevel="0" collapsed="false">
      <c r="B916" s="49"/>
      <c r="C916" s="47"/>
      <c r="D916" s="47"/>
      <c r="E916" s="47"/>
      <c r="F916" s="47"/>
    </row>
    <row r="917" customFormat="false" ht="15" hidden="false" customHeight="false" outlineLevel="0" collapsed="false">
      <c r="B917" s="49"/>
      <c r="C917" s="47"/>
      <c r="D917" s="47"/>
      <c r="E917" s="47"/>
      <c r="F917" s="47"/>
    </row>
    <row r="918" customFormat="false" ht="15" hidden="false" customHeight="false" outlineLevel="0" collapsed="false">
      <c r="B918" s="49"/>
      <c r="C918" s="47"/>
      <c r="D918" s="47"/>
      <c r="E918" s="47"/>
      <c r="F918" s="47"/>
    </row>
    <row r="919" customFormat="false" ht="15" hidden="false" customHeight="false" outlineLevel="0" collapsed="false">
      <c r="B919" s="49"/>
      <c r="C919" s="47"/>
      <c r="D919" s="47"/>
      <c r="E919" s="47"/>
      <c r="F919" s="47"/>
    </row>
    <row r="920" customFormat="false" ht="15" hidden="false" customHeight="false" outlineLevel="0" collapsed="false">
      <c r="B920" s="49"/>
      <c r="C920" s="47"/>
      <c r="D920" s="47"/>
      <c r="E920" s="47"/>
      <c r="F920" s="47"/>
    </row>
    <row r="921" customFormat="false" ht="15" hidden="false" customHeight="false" outlineLevel="0" collapsed="false">
      <c r="B921" s="49"/>
      <c r="C921" s="47"/>
      <c r="D921" s="47"/>
      <c r="E921" s="47"/>
      <c r="F921" s="47"/>
    </row>
    <row r="922" customFormat="false" ht="15" hidden="false" customHeight="false" outlineLevel="0" collapsed="false">
      <c r="B922" s="49"/>
      <c r="C922" s="47"/>
      <c r="D922" s="47"/>
      <c r="E922" s="47"/>
      <c r="F922" s="47"/>
    </row>
    <row r="923" customFormat="false" ht="15" hidden="false" customHeight="false" outlineLevel="0" collapsed="false">
      <c r="B923" s="49"/>
      <c r="C923" s="47"/>
      <c r="D923" s="47"/>
      <c r="E923" s="47"/>
      <c r="F923" s="47"/>
    </row>
    <row r="924" customFormat="false" ht="15" hidden="false" customHeight="false" outlineLevel="0" collapsed="false">
      <c r="B924" s="49"/>
      <c r="C924" s="47"/>
      <c r="D924" s="47"/>
      <c r="E924" s="47"/>
      <c r="F924" s="47"/>
    </row>
    <row r="925" customFormat="false" ht="15" hidden="false" customHeight="false" outlineLevel="0" collapsed="false">
      <c r="B925" s="49"/>
      <c r="C925" s="47"/>
      <c r="D925" s="47"/>
      <c r="E925" s="47"/>
      <c r="F925" s="47"/>
    </row>
    <row r="926" customFormat="false" ht="15" hidden="false" customHeight="false" outlineLevel="0" collapsed="false">
      <c r="B926" s="49"/>
      <c r="C926" s="47"/>
      <c r="D926" s="47"/>
      <c r="E926" s="47"/>
      <c r="F926" s="47"/>
    </row>
    <row r="927" customFormat="false" ht="15" hidden="false" customHeight="false" outlineLevel="0" collapsed="false">
      <c r="B927" s="49"/>
      <c r="C927" s="47"/>
      <c r="D927" s="47"/>
      <c r="E927" s="47"/>
      <c r="F927" s="47"/>
    </row>
    <row r="928" customFormat="false" ht="15" hidden="false" customHeight="false" outlineLevel="0" collapsed="false">
      <c r="B928" s="49"/>
      <c r="C928" s="47"/>
      <c r="D928" s="47"/>
      <c r="E928" s="47"/>
      <c r="F928" s="47"/>
    </row>
    <row r="929" customFormat="false" ht="15" hidden="false" customHeight="false" outlineLevel="0" collapsed="false">
      <c r="B929" s="49"/>
      <c r="C929" s="47"/>
      <c r="D929" s="47"/>
      <c r="E929" s="47"/>
      <c r="F929" s="47"/>
    </row>
    <row r="930" customFormat="false" ht="15" hidden="false" customHeight="false" outlineLevel="0" collapsed="false">
      <c r="B930" s="49"/>
      <c r="C930" s="47"/>
      <c r="D930" s="47"/>
      <c r="E930" s="47"/>
      <c r="F930" s="47"/>
    </row>
    <row r="931" customFormat="false" ht="15" hidden="false" customHeight="false" outlineLevel="0" collapsed="false">
      <c r="B931" s="49"/>
      <c r="C931" s="47"/>
      <c r="D931" s="47"/>
      <c r="E931" s="47"/>
      <c r="F931" s="47"/>
    </row>
    <row r="932" customFormat="false" ht="15" hidden="false" customHeight="false" outlineLevel="0" collapsed="false">
      <c r="B932" s="49"/>
      <c r="C932" s="47"/>
      <c r="D932" s="47"/>
      <c r="E932" s="47"/>
      <c r="F932" s="47"/>
    </row>
    <row r="933" customFormat="false" ht="15" hidden="false" customHeight="false" outlineLevel="0" collapsed="false">
      <c r="B933" s="49"/>
      <c r="C933" s="47"/>
      <c r="D933" s="47"/>
      <c r="E933" s="47"/>
      <c r="F933" s="47"/>
    </row>
    <row r="934" customFormat="false" ht="15" hidden="false" customHeight="false" outlineLevel="0" collapsed="false">
      <c r="B934" s="49"/>
      <c r="C934" s="47"/>
      <c r="D934" s="47"/>
      <c r="E934" s="47"/>
      <c r="F934" s="47"/>
    </row>
    <row r="935" customFormat="false" ht="15" hidden="false" customHeight="false" outlineLevel="0" collapsed="false">
      <c r="B935" s="49"/>
      <c r="C935" s="47"/>
      <c r="D935" s="47"/>
      <c r="E935" s="47"/>
      <c r="F935" s="47"/>
    </row>
    <row r="936" customFormat="false" ht="15" hidden="false" customHeight="false" outlineLevel="0" collapsed="false">
      <c r="B936" s="49"/>
      <c r="C936" s="47"/>
      <c r="D936" s="47"/>
      <c r="E936" s="47"/>
      <c r="F936" s="47"/>
    </row>
    <row r="937" customFormat="false" ht="15" hidden="false" customHeight="false" outlineLevel="0" collapsed="false">
      <c r="B937" s="49"/>
      <c r="C937" s="47"/>
      <c r="D937" s="47"/>
      <c r="E937" s="47"/>
      <c r="F937" s="47"/>
    </row>
    <row r="938" customFormat="false" ht="15" hidden="false" customHeight="false" outlineLevel="0" collapsed="false">
      <c r="B938" s="49"/>
      <c r="C938" s="47"/>
      <c r="D938" s="47"/>
      <c r="E938" s="47"/>
      <c r="F938" s="47"/>
    </row>
    <row r="939" customFormat="false" ht="15" hidden="false" customHeight="false" outlineLevel="0" collapsed="false">
      <c r="B939" s="49"/>
      <c r="C939" s="47"/>
      <c r="D939" s="47"/>
      <c r="E939" s="47"/>
      <c r="F939" s="47"/>
    </row>
    <row r="940" customFormat="false" ht="15" hidden="false" customHeight="false" outlineLevel="0" collapsed="false">
      <c r="B940" s="49"/>
      <c r="C940" s="47"/>
      <c r="D940" s="47"/>
      <c r="E940" s="47"/>
      <c r="F940" s="47"/>
    </row>
    <row r="941" customFormat="false" ht="15" hidden="false" customHeight="false" outlineLevel="0" collapsed="false">
      <c r="B941" s="49"/>
      <c r="C941" s="47"/>
      <c r="D941" s="47"/>
      <c r="E941" s="47"/>
      <c r="F941" s="47"/>
    </row>
    <row r="942" customFormat="false" ht="15" hidden="false" customHeight="false" outlineLevel="0" collapsed="false">
      <c r="B942" s="49"/>
      <c r="C942" s="47"/>
      <c r="D942" s="47"/>
      <c r="E942" s="47"/>
      <c r="F942" s="47"/>
    </row>
    <row r="943" customFormat="false" ht="15" hidden="false" customHeight="false" outlineLevel="0" collapsed="false">
      <c r="B943" s="49"/>
      <c r="C943" s="47"/>
      <c r="D943" s="47"/>
      <c r="E943" s="47"/>
      <c r="F943" s="47"/>
    </row>
    <row r="944" customFormat="false" ht="15" hidden="false" customHeight="false" outlineLevel="0" collapsed="false">
      <c r="B944" s="49"/>
      <c r="C944" s="47"/>
      <c r="D944" s="47"/>
      <c r="E944" s="47"/>
      <c r="F944" s="47"/>
    </row>
    <row r="945" customFormat="false" ht="15" hidden="false" customHeight="false" outlineLevel="0" collapsed="false">
      <c r="B945" s="49"/>
      <c r="C945" s="47"/>
      <c r="D945" s="47"/>
      <c r="E945" s="47"/>
      <c r="F945" s="47"/>
    </row>
    <row r="946" customFormat="false" ht="15" hidden="false" customHeight="false" outlineLevel="0" collapsed="false">
      <c r="B946" s="49"/>
      <c r="C946" s="47"/>
      <c r="D946" s="47"/>
      <c r="E946" s="47"/>
      <c r="F946" s="47"/>
    </row>
    <row r="947" customFormat="false" ht="15" hidden="false" customHeight="false" outlineLevel="0" collapsed="false">
      <c r="B947" s="49"/>
      <c r="C947" s="47"/>
      <c r="D947" s="47"/>
      <c r="E947" s="47"/>
      <c r="F947" s="47"/>
    </row>
    <row r="948" customFormat="false" ht="15" hidden="false" customHeight="false" outlineLevel="0" collapsed="false">
      <c r="B948" s="49"/>
      <c r="C948" s="47"/>
      <c r="D948" s="47"/>
      <c r="E948" s="47"/>
      <c r="F948" s="47"/>
    </row>
    <row r="949" customFormat="false" ht="15" hidden="false" customHeight="false" outlineLevel="0" collapsed="false">
      <c r="B949" s="49"/>
      <c r="C949" s="47"/>
      <c r="D949" s="47"/>
      <c r="E949" s="47"/>
      <c r="F949" s="47"/>
    </row>
    <row r="950" customFormat="false" ht="15" hidden="false" customHeight="false" outlineLevel="0" collapsed="false">
      <c r="B950" s="49"/>
      <c r="C950" s="47"/>
      <c r="D950" s="47"/>
      <c r="E950" s="47"/>
      <c r="F950" s="47"/>
    </row>
    <row r="951" customFormat="false" ht="15" hidden="false" customHeight="false" outlineLevel="0" collapsed="false">
      <c r="B951" s="49"/>
      <c r="C951" s="47"/>
      <c r="D951" s="47"/>
      <c r="E951" s="47"/>
      <c r="F951" s="47"/>
    </row>
    <row r="952" customFormat="false" ht="15" hidden="false" customHeight="false" outlineLevel="0" collapsed="false">
      <c r="B952" s="49"/>
      <c r="C952" s="47"/>
      <c r="D952" s="47"/>
      <c r="E952" s="47"/>
      <c r="F952" s="47"/>
    </row>
    <row r="953" customFormat="false" ht="15" hidden="false" customHeight="false" outlineLevel="0" collapsed="false">
      <c r="B953" s="49"/>
      <c r="C953" s="47"/>
      <c r="D953" s="47"/>
      <c r="E953" s="47"/>
      <c r="F953" s="47"/>
    </row>
    <row r="954" customFormat="false" ht="15" hidden="false" customHeight="false" outlineLevel="0" collapsed="false">
      <c r="B954" s="49"/>
      <c r="C954" s="47"/>
      <c r="D954" s="47"/>
      <c r="E954" s="47"/>
      <c r="F954" s="47"/>
    </row>
    <row r="955" customFormat="false" ht="15" hidden="false" customHeight="false" outlineLevel="0" collapsed="false">
      <c r="B955" s="49"/>
      <c r="C955" s="47"/>
      <c r="D955" s="47"/>
      <c r="E955" s="47"/>
      <c r="F955" s="47"/>
    </row>
    <row r="956" customFormat="false" ht="15" hidden="false" customHeight="false" outlineLevel="0" collapsed="false">
      <c r="B956" s="49"/>
      <c r="C956" s="47"/>
      <c r="D956" s="47"/>
      <c r="E956" s="47"/>
      <c r="F956" s="47"/>
    </row>
    <row r="957" customFormat="false" ht="15" hidden="false" customHeight="false" outlineLevel="0" collapsed="false">
      <c r="B957" s="49"/>
      <c r="C957" s="47"/>
      <c r="D957" s="47"/>
      <c r="E957" s="47"/>
      <c r="F957" s="47"/>
    </row>
    <row r="958" customFormat="false" ht="15" hidden="false" customHeight="false" outlineLevel="0" collapsed="false">
      <c r="B958" s="49"/>
      <c r="C958" s="47"/>
      <c r="D958" s="47"/>
      <c r="E958" s="47"/>
      <c r="F958" s="47"/>
    </row>
    <row r="959" customFormat="false" ht="15" hidden="false" customHeight="false" outlineLevel="0" collapsed="false">
      <c r="B959" s="49"/>
      <c r="C959" s="47"/>
      <c r="D959" s="47"/>
      <c r="E959" s="47"/>
      <c r="F959" s="47"/>
    </row>
    <row r="960" customFormat="false" ht="15" hidden="false" customHeight="false" outlineLevel="0" collapsed="false">
      <c r="B960" s="49"/>
      <c r="C960" s="47"/>
      <c r="D960" s="47"/>
      <c r="E960" s="47"/>
      <c r="F960" s="47"/>
    </row>
    <row r="961" customFormat="false" ht="15" hidden="false" customHeight="false" outlineLevel="0" collapsed="false">
      <c r="B961" s="49"/>
      <c r="C961" s="47"/>
      <c r="D961" s="47"/>
      <c r="E961" s="47"/>
      <c r="F961" s="47"/>
    </row>
    <row r="962" customFormat="false" ht="15" hidden="false" customHeight="false" outlineLevel="0" collapsed="false">
      <c r="B962" s="49"/>
      <c r="C962" s="47"/>
      <c r="D962" s="47"/>
      <c r="E962" s="47"/>
      <c r="F962" s="47"/>
    </row>
    <row r="963" customFormat="false" ht="15" hidden="false" customHeight="false" outlineLevel="0" collapsed="false">
      <c r="B963" s="49"/>
      <c r="C963" s="47"/>
      <c r="D963" s="47"/>
      <c r="E963" s="47"/>
      <c r="F963" s="47"/>
    </row>
    <row r="964" customFormat="false" ht="15" hidden="false" customHeight="false" outlineLevel="0" collapsed="false">
      <c r="B964" s="49"/>
      <c r="C964" s="47"/>
      <c r="D964" s="47"/>
      <c r="E964" s="47"/>
      <c r="F964" s="47"/>
    </row>
    <row r="965" customFormat="false" ht="15" hidden="false" customHeight="false" outlineLevel="0" collapsed="false">
      <c r="B965" s="49"/>
      <c r="C965" s="47"/>
      <c r="D965" s="47"/>
      <c r="E965" s="47"/>
      <c r="F965" s="47"/>
    </row>
    <row r="966" customFormat="false" ht="15" hidden="false" customHeight="false" outlineLevel="0" collapsed="false">
      <c r="B966" s="49"/>
      <c r="C966" s="47"/>
      <c r="D966" s="47"/>
      <c r="E966" s="47"/>
      <c r="F966" s="47"/>
    </row>
    <row r="967" customFormat="false" ht="15" hidden="false" customHeight="false" outlineLevel="0" collapsed="false">
      <c r="B967" s="49"/>
      <c r="C967" s="47"/>
      <c r="D967" s="47"/>
      <c r="E967" s="47"/>
      <c r="F967" s="47"/>
    </row>
    <row r="968" customFormat="false" ht="15" hidden="false" customHeight="false" outlineLevel="0" collapsed="false">
      <c r="B968" s="49"/>
      <c r="C968" s="47"/>
      <c r="D968" s="47"/>
      <c r="E968" s="47"/>
      <c r="F968" s="47"/>
    </row>
    <row r="969" customFormat="false" ht="15" hidden="false" customHeight="false" outlineLevel="0" collapsed="false">
      <c r="B969" s="49"/>
      <c r="C969" s="47"/>
      <c r="D969" s="47"/>
      <c r="E969" s="47"/>
      <c r="F969" s="47"/>
    </row>
    <row r="970" customFormat="false" ht="15" hidden="false" customHeight="false" outlineLevel="0" collapsed="false">
      <c r="B970" s="49"/>
      <c r="C970" s="47"/>
      <c r="D970" s="47"/>
      <c r="E970" s="47"/>
      <c r="F970" s="47"/>
    </row>
    <row r="971" customFormat="false" ht="15" hidden="false" customHeight="false" outlineLevel="0" collapsed="false">
      <c r="B971" s="49"/>
      <c r="C971" s="47"/>
      <c r="D971" s="47"/>
      <c r="E971" s="47"/>
      <c r="F971" s="47"/>
    </row>
    <row r="972" customFormat="false" ht="15" hidden="false" customHeight="false" outlineLevel="0" collapsed="false">
      <c r="B972" s="49"/>
      <c r="C972" s="47"/>
      <c r="D972" s="47"/>
      <c r="E972" s="47"/>
      <c r="F972" s="47"/>
    </row>
    <row r="973" customFormat="false" ht="15" hidden="false" customHeight="false" outlineLevel="0" collapsed="false">
      <c r="B973" s="49"/>
      <c r="C973" s="47"/>
      <c r="D973" s="47"/>
      <c r="E973" s="47"/>
      <c r="F973" s="47"/>
    </row>
    <row r="974" customFormat="false" ht="15" hidden="false" customHeight="false" outlineLevel="0" collapsed="false">
      <c r="B974" s="49"/>
      <c r="C974" s="47"/>
      <c r="D974" s="47"/>
      <c r="E974" s="47"/>
      <c r="F974" s="47"/>
    </row>
    <row r="975" customFormat="false" ht="15" hidden="false" customHeight="false" outlineLevel="0" collapsed="false">
      <c r="B975" s="49"/>
      <c r="C975" s="47"/>
      <c r="D975" s="47"/>
      <c r="E975" s="47"/>
      <c r="F975" s="47"/>
    </row>
    <row r="976" customFormat="false" ht="15" hidden="false" customHeight="false" outlineLevel="0" collapsed="false">
      <c r="B976" s="49"/>
      <c r="C976" s="47"/>
      <c r="D976" s="47"/>
      <c r="E976" s="47"/>
      <c r="F976" s="47"/>
    </row>
    <row r="977" customFormat="false" ht="15" hidden="false" customHeight="false" outlineLevel="0" collapsed="false">
      <c r="B977" s="49"/>
      <c r="C977" s="47"/>
      <c r="D977" s="47"/>
      <c r="E977" s="47"/>
      <c r="F977" s="47"/>
    </row>
    <row r="978" customFormat="false" ht="15" hidden="false" customHeight="false" outlineLevel="0" collapsed="false">
      <c r="B978" s="49"/>
      <c r="C978" s="47"/>
      <c r="D978" s="47"/>
      <c r="E978" s="47"/>
      <c r="F978" s="47"/>
    </row>
    <row r="979" customFormat="false" ht="15" hidden="false" customHeight="false" outlineLevel="0" collapsed="false">
      <c r="B979" s="49"/>
      <c r="C979" s="47"/>
      <c r="D979" s="47"/>
      <c r="E979" s="47"/>
      <c r="F979" s="47"/>
    </row>
    <row r="980" customFormat="false" ht="15" hidden="false" customHeight="false" outlineLevel="0" collapsed="false">
      <c r="B980" s="49"/>
      <c r="C980" s="47"/>
      <c r="D980" s="47"/>
      <c r="E980" s="47"/>
      <c r="F980" s="47"/>
    </row>
    <row r="981" customFormat="false" ht="15" hidden="false" customHeight="false" outlineLevel="0" collapsed="false">
      <c r="B981" s="49"/>
      <c r="C981" s="47"/>
      <c r="D981" s="47"/>
      <c r="E981" s="47"/>
      <c r="F981" s="47"/>
    </row>
    <row r="982" customFormat="false" ht="15" hidden="false" customHeight="false" outlineLevel="0" collapsed="false">
      <c r="B982" s="49"/>
      <c r="C982" s="47"/>
      <c r="D982" s="47"/>
      <c r="E982" s="47"/>
      <c r="F982" s="47"/>
    </row>
    <row r="983" customFormat="false" ht="15" hidden="false" customHeight="false" outlineLevel="0" collapsed="false">
      <c r="B983" s="49"/>
      <c r="C983" s="47"/>
      <c r="D983" s="47"/>
      <c r="E983" s="47"/>
      <c r="F983" s="47"/>
    </row>
    <row r="984" customFormat="false" ht="15" hidden="false" customHeight="false" outlineLevel="0" collapsed="false">
      <c r="B984" s="49"/>
      <c r="C984" s="47"/>
      <c r="D984" s="47"/>
      <c r="E984" s="47"/>
      <c r="F984" s="47"/>
    </row>
    <row r="985" customFormat="false" ht="15" hidden="false" customHeight="false" outlineLevel="0" collapsed="false">
      <c r="B985" s="49"/>
      <c r="C985" s="47"/>
      <c r="D985" s="47"/>
      <c r="E985" s="47"/>
      <c r="F985" s="47"/>
    </row>
    <row r="986" customFormat="false" ht="15" hidden="false" customHeight="false" outlineLevel="0" collapsed="false">
      <c r="B986" s="49"/>
      <c r="C986" s="47"/>
      <c r="D986" s="47"/>
      <c r="E986" s="47"/>
      <c r="F986" s="47"/>
    </row>
    <row r="987" customFormat="false" ht="15" hidden="false" customHeight="false" outlineLevel="0" collapsed="false">
      <c r="B987" s="49"/>
      <c r="C987" s="47"/>
      <c r="D987" s="47"/>
      <c r="E987" s="47"/>
      <c r="F987" s="47"/>
    </row>
    <row r="988" customFormat="false" ht="15" hidden="false" customHeight="false" outlineLevel="0" collapsed="false">
      <c r="B988" s="49"/>
      <c r="C988" s="47"/>
      <c r="D988" s="47"/>
      <c r="E988" s="47"/>
      <c r="F988" s="47"/>
    </row>
    <row r="989" customFormat="false" ht="15" hidden="false" customHeight="false" outlineLevel="0" collapsed="false">
      <c r="B989" s="49"/>
      <c r="C989" s="47"/>
      <c r="D989" s="47"/>
      <c r="E989" s="47"/>
      <c r="F989" s="47"/>
    </row>
    <row r="990" customFormat="false" ht="15" hidden="false" customHeight="false" outlineLevel="0" collapsed="false">
      <c r="B990" s="49"/>
      <c r="C990" s="47"/>
      <c r="D990" s="47"/>
      <c r="E990" s="47"/>
      <c r="F990" s="47"/>
    </row>
    <row r="991" customFormat="false" ht="15" hidden="false" customHeight="false" outlineLevel="0" collapsed="false">
      <c r="B991" s="49"/>
      <c r="C991" s="47"/>
      <c r="D991" s="47"/>
      <c r="E991" s="47"/>
      <c r="F991" s="47"/>
    </row>
    <row r="992" customFormat="false" ht="15" hidden="false" customHeight="false" outlineLevel="0" collapsed="false">
      <c r="B992" s="49"/>
      <c r="C992" s="47"/>
      <c r="D992" s="47"/>
      <c r="E992" s="47"/>
      <c r="F992" s="47"/>
    </row>
    <row r="993" customFormat="false" ht="15" hidden="false" customHeight="false" outlineLevel="0" collapsed="false">
      <c r="B993" s="49"/>
      <c r="C993" s="47"/>
      <c r="D993" s="47"/>
      <c r="E993" s="47"/>
      <c r="F993" s="47"/>
    </row>
    <row r="994" customFormat="false" ht="15" hidden="false" customHeight="false" outlineLevel="0" collapsed="false">
      <c r="B994" s="49"/>
      <c r="C994" s="47"/>
      <c r="D994" s="47"/>
      <c r="E994" s="47"/>
      <c r="F994" s="47"/>
    </row>
    <row r="995" customFormat="false" ht="15" hidden="false" customHeight="false" outlineLevel="0" collapsed="false">
      <c r="B995" s="49"/>
      <c r="C995" s="47"/>
      <c r="D995" s="47"/>
      <c r="E995" s="47"/>
      <c r="F995" s="47"/>
    </row>
    <row r="996" customFormat="false" ht="15" hidden="false" customHeight="false" outlineLevel="0" collapsed="false">
      <c r="B996" s="49"/>
      <c r="C996" s="47"/>
      <c r="D996" s="47"/>
      <c r="E996" s="47"/>
      <c r="F996" s="47"/>
    </row>
    <row r="997" customFormat="false" ht="15" hidden="false" customHeight="false" outlineLevel="0" collapsed="false">
      <c r="B997" s="49"/>
      <c r="C997" s="47"/>
      <c r="D997" s="47"/>
      <c r="E997" s="47"/>
      <c r="F997" s="47"/>
    </row>
    <row r="998" customFormat="false" ht="15" hidden="false" customHeight="false" outlineLevel="0" collapsed="false">
      <c r="B998" s="49"/>
      <c r="C998" s="47"/>
      <c r="D998" s="47"/>
      <c r="E998" s="47"/>
      <c r="F998" s="47"/>
    </row>
    <row r="999" customFormat="false" ht="15" hidden="false" customHeight="false" outlineLevel="0" collapsed="false">
      <c r="B999" s="49"/>
      <c r="C999" s="47"/>
      <c r="D999" s="47"/>
      <c r="E999" s="47"/>
      <c r="F999" s="47"/>
    </row>
    <row r="1000" customFormat="false" ht="15" hidden="false" customHeight="false" outlineLevel="0" collapsed="false">
      <c r="B1000" s="49"/>
      <c r="C1000" s="47"/>
      <c r="D1000" s="47"/>
      <c r="E1000" s="47"/>
      <c r="F1000" s="47"/>
    </row>
    <row r="1001" customFormat="false" ht="15" hidden="false" customHeight="false" outlineLevel="0" collapsed="false">
      <c r="B1001" s="49"/>
      <c r="C1001" s="47"/>
      <c r="D1001" s="47"/>
      <c r="E1001" s="47"/>
      <c r="F1001" s="47"/>
    </row>
    <row r="1002" customFormat="false" ht="15" hidden="false" customHeight="false" outlineLevel="0" collapsed="false">
      <c r="B1002" s="49"/>
      <c r="C1002" s="47"/>
      <c r="D1002" s="47"/>
      <c r="E1002" s="47"/>
      <c r="F1002" s="47"/>
    </row>
    <row r="1003" customFormat="false" ht="15" hidden="false" customHeight="false" outlineLevel="0" collapsed="false">
      <c r="B1003" s="49"/>
      <c r="C1003" s="47"/>
      <c r="D1003" s="47"/>
      <c r="E1003" s="47"/>
      <c r="F1003" s="47"/>
    </row>
    <row r="1004" customFormat="false" ht="15" hidden="false" customHeight="false" outlineLevel="0" collapsed="false">
      <c r="B1004" s="49"/>
      <c r="C1004" s="47"/>
      <c r="D1004" s="47"/>
      <c r="E1004" s="47"/>
      <c r="F1004" s="47"/>
    </row>
    <row r="1005" customFormat="false" ht="15" hidden="false" customHeight="false" outlineLevel="0" collapsed="false">
      <c r="B1005" s="49"/>
      <c r="C1005" s="47"/>
      <c r="D1005" s="47"/>
      <c r="E1005" s="47"/>
      <c r="F1005" s="47"/>
    </row>
    <row r="1006" customFormat="false" ht="15" hidden="false" customHeight="false" outlineLevel="0" collapsed="false">
      <c r="B1006" s="49"/>
      <c r="C1006" s="47"/>
      <c r="D1006" s="47"/>
      <c r="E1006" s="47"/>
      <c r="F1006" s="47"/>
    </row>
    <row r="1007" customFormat="false" ht="15" hidden="false" customHeight="false" outlineLevel="0" collapsed="false">
      <c r="B1007" s="49"/>
      <c r="C1007" s="47"/>
      <c r="D1007" s="47"/>
      <c r="E1007" s="47"/>
      <c r="F1007" s="47"/>
    </row>
    <row r="1008" customFormat="false" ht="15" hidden="false" customHeight="false" outlineLevel="0" collapsed="false">
      <c r="B1008" s="49"/>
      <c r="C1008" s="47"/>
      <c r="D1008" s="47"/>
      <c r="E1008" s="47"/>
      <c r="F1008" s="47"/>
    </row>
    <row r="1009" customFormat="false" ht="15" hidden="false" customHeight="false" outlineLevel="0" collapsed="false">
      <c r="B1009" s="49"/>
      <c r="C1009" s="47"/>
      <c r="D1009" s="47"/>
      <c r="E1009" s="47"/>
      <c r="F1009" s="47"/>
    </row>
    <row r="1010" customFormat="false" ht="15" hidden="false" customHeight="false" outlineLevel="0" collapsed="false">
      <c r="B1010" s="49"/>
      <c r="C1010" s="47"/>
      <c r="D1010" s="47"/>
      <c r="E1010" s="47"/>
      <c r="F1010" s="47"/>
    </row>
    <row r="1011" customFormat="false" ht="15" hidden="false" customHeight="false" outlineLevel="0" collapsed="false">
      <c r="B1011" s="49"/>
      <c r="C1011" s="47"/>
      <c r="D1011" s="47"/>
      <c r="E1011" s="47"/>
      <c r="F1011" s="47"/>
    </row>
    <row r="1012" customFormat="false" ht="15" hidden="false" customHeight="false" outlineLevel="0" collapsed="false">
      <c r="B1012" s="49"/>
      <c r="C1012" s="47"/>
      <c r="D1012" s="47"/>
      <c r="E1012" s="47"/>
      <c r="F1012" s="47"/>
    </row>
    <row r="1013" customFormat="false" ht="15" hidden="false" customHeight="false" outlineLevel="0" collapsed="false">
      <c r="B1013" s="49"/>
      <c r="C1013" s="47"/>
      <c r="D1013" s="47"/>
      <c r="E1013" s="47"/>
      <c r="F1013" s="47"/>
    </row>
    <row r="1014" customFormat="false" ht="15" hidden="false" customHeight="false" outlineLevel="0" collapsed="false">
      <c r="B1014" s="49"/>
      <c r="C1014" s="47"/>
      <c r="D1014" s="47"/>
      <c r="E1014" s="47"/>
      <c r="F1014" s="47"/>
    </row>
    <row r="1015" customFormat="false" ht="15" hidden="false" customHeight="false" outlineLevel="0" collapsed="false">
      <c r="B1015" s="49"/>
      <c r="C1015" s="47"/>
      <c r="D1015" s="47"/>
      <c r="E1015" s="47"/>
      <c r="F1015" s="47"/>
    </row>
    <row r="1016" customFormat="false" ht="15" hidden="false" customHeight="false" outlineLevel="0" collapsed="false">
      <c r="B1016" s="49"/>
      <c r="C1016" s="47"/>
      <c r="D1016" s="47"/>
      <c r="E1016" s="47"/>
      <c r="F1016" s="47"/>
    </row>
    <row r="1017" customFormat="false" ht="15" hidden="false" customHeight="false" outlineLevel="0" collapsed="false">
      <c r="B1017" s="49"/>
      <c r="C1017" s="47"/>
      <c r="D1017" s="47"/>
      <c r="E1017" s="47"/>
      <c r="F1017" s="47"/>
    </row>
    <row r="1018" customFormat="false" ht="15" hidden="false" customHeight="false" outlineLevel="0" collapsed="false">
      <c r="B1018" s="49"/>
      <c r="C1018" s="47"/>
      <c r="D1018" s="47"/>
      <c r="E1018" s="47"/>
      <c r="F1018" s="47"/>
    </row>
    <row r="1019" customFormat="false" ht="15" hidden="false" customHeight="false" outlineLevel="0" collapsed="false">
      <c r="B1019" s="49"/>
      <c r="C1019" s="47"/>
      <c r="D1019" s="47"/>
      <c r="E1019" s="47"/>
      <c r="F1019" s="47"/>
    </row>
    <row r="1020" customFormat="false" ht="15" hidden="false" customHeight="false" outlineLevel="0" collapsed="false">
      <c r="B1020" s="49"/>
      <c r="C1020" s="47"/>
      <c r="D1020" s="47"/>
      <c r="E1020" s="47"/>
      <c r="F1020" s="47"/>
    </row>
    <row r="1021" customFormat="false" ht="15" hidden="false" customHeight="false" outlineLevel="0" collapsed="false">
      <c r="B1021" s="49"/>
      <c r="C1021" s="47"/>
      <c r="D1021" s="47"/>
      <c r="E1021" s="47"/>
      <c r="F1021" s="47"/>
    </row>
    <row r="1022" customFormat="false" ht="15" hidden="false" customHeight="false" outlineLevel="0" collapsed="false">
      <c r="B1022" s="49"/>
      <c r="C1022" s="47"/>
      <c r="D1022" s="47"/>
      <c r="E1022" s="47"/>
      <c r="F1022" s="47"/>
    </row>
    <row r="1023" customFormat="false" ht="15" hidden="false" customHeight="false" outlineLevel="0" collapsed="false">
      <c r="B1023" s="49"/>
      <c r="C1023" s="47"/>
      <c r="D1023" s="47"/>
      <c r="E1023" s="47"/>
      <c r="F1023" s="47"/>
    </row>
    <row r="1024" customFormat="false" ht="15" hidden="false" customHeight="false" outlineLevel="0" collapsed="false">
      <c r="B1024" s="49"/>
      <c r="C1024" s="47"/>
      <c r="D1024" s="47"/>
      <c r="E1024" s="47"/>
      <c r="F1024" s="47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9900"/>
    <pageSetUpPr fitToPage="tru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4" min="14" style="1" width="5.43"/>
  </cols>
  <sheetData/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2" style="1" width="17"/>
  </cols>
  <sheetData>
    <row r="1" customFormat="false" ht="15" hidden="false" customHeight="false" outlineLevel="0" collapsed="false">
      <c r="A1" s="20"/>
      <c r="B1" s="294" t="s">
        <v>1192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" hidden="false" customHeight="fals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" hidden="false" customHeight="false" outlineLevel="0" collapsed="false">
      <c r="A3" s="20"/>
      <c r="B3" s="20"/>
      <c r="C3" s="295" t="s">
        <v>1193</v>
      </c>
      <c r="D3" s="295" t="s">
        <v>1194</v>
      </c>
      <c r="E3" s="295" t="s">
        <v>1195</v>
      </c>
      <c r="F3" s="295" t="s">
        <v>1196</v>
      </c>
      <c r="G3" s="295" t="s">
        <v>1197</v>
      </c>
      <c r="H3" s="295" t="s">
        <v>1198</v>
      </c>
      <c r="I3" s="295" t="s">
        <v>1199</v>
      </c>
      <c r="J3" s="295" t="s">
        <v>1200</v>
      </c>
      <c r="K3" s="295" t="s">
        <v>1201</v>
      </c>
      <c r="L3" s="295" t="s">
        <v>1202</v>
      </c>
      <c r="M3" s="295" t="s">
        <v>1203</v>
      </c>
      <c r="N3" s="295" t="s">
        <v>1204</v>
      </c>
      <c r="O3" s="295" t="s">
        <v>1205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" hidden="false" customHeight="false" outlineLevel="0" collapsed="false">
      <c r="A4" s="20"/>
      <c r="B4" s="296" t="s">
        <v>1206</v>
      </c>
      <c r="C4" s="297"/>
      <c r="D4" s="297"/>
      <c r="E4" s="297" t="n">
        <v>9300</v>
      </c>
      <c r="F4" s="297" t="n">
        <v>21600</v>
      </c>
      <c r="G4" s="297" t="n">
        <v>5900</v>
      </c>
      <c r="H4" s="297" t="n">
        <v>1100</v>
      </c>
      <c r="I4" s="297"/>
      <c r="J4" s="297"/>
      <c r="K4" s="297" t="n">
        <v>1000</v>
      </c>
      <c r="L4" s="297" t="n">
        <v>14400</v>
      </c>
      <c r="M4" s="297" t="n">
        <v>15000</v>
      </c>
      <c r="N4" s="297" t="n">
        <v>1000</v>
      </c>
      <c r="O4" s="298" t="n">
        <f aca="false">SUM(C4:N4)</f>
        <v>69300</v>
      </c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" hidden="false" customHeight="false" outlineLevel="0" collapsed="false">
      <c r="A5" s="20"/>
      <c r="B5" s="296" t="s">
        <v>1207</v>
      </c>
      <c r="C5" s="296"/>
      <c r="D5" s="299" t="n">
        <v>36.7478</v>
      </c>
      <c r="E5" s="299" t="n">
        <v>12945.2692999999</v>
      </c>
      <c r="F5" s="299" t="n">
        <v>7122.0866</v>
      </c>
      <c r="G5" s="299" t="n">
        <v>5877.9528</v>
      </c>
      <c r="H5" s="299" t="n">
        <v>101.4767</v>
      </c>
      <c r="I5" s="296"/>
      <c r="J5" s="296"/>
      <c r="K5" s="296"/>
      <c r="L5" s="296"/>
      <c r="M5" s="296"/>
      <c r="N5" s="296"/>
      <c r="O5" s="30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" hidden="false" customHeight="false" outlineLevel="0" collapsed="false">
      <c r="A6" s="20"/>
      <c r="B6" s="296" t="s">
        <v>1208</v>
      </c>
      <c r="C6" s="296"/>
      <c r="D6" s="296"/>
      <c r="E6" s="301" t="n">
        <f aca="false">E5/E4</f>
        <v>1.3919644408602</v>
      </c>
      <c r="F6" s="301" t="n">
        <f aca="false">F5/F4</f>
        <v>0.329726231481481</v>
      </c>
      <c r="G6" s="301" t="n">
        <f aca="false">G5/G4</f>
        <v>0.996263186440678</v>
      </c>
      <c r="H6" s="301" t="n">
        <f aca="false">H5/H4</f>
        <v>0.0922515454545455</v>
      </c>
      <c r="I6" s="296"/>
      <c r="J6" s="296"/>
      <c r="K6" s="296"/>
      <c r="L6" s="296"/>
      <c r="M6" s="296"/>
      <c r="N6" s="296"/>
      <c r="O6" s="296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" hidden="false" customHeight="fals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" hidden="false" customHeight="false" outlineLevel="0" collapsed="false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" hidden="false" customHeight="false" outlineLevel="0" collapsed="false">
      <c r="A9" s="20"/>
      <c r="B9" s="20"/>
      <c r="C9" s="302" t="s">
        <v>1209</v>
      </c>
      <c r="D9" s="303" t="s">
        <v>1210</v>
      </c>
      <c r="E9" s="302" t="s">
        <v>1211</v>
      </c>
      <c r="F9" s="294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" hidden="false" customHeight="false" outlineLevel="0" collapsed="false">
      <c r="A10" s="20"/>
      <c r="B10" s="296" t="s">
        <v>1206</v>
      </c>
      <c r="C10" s="297" t="n">
        <f aca="false">SUM(C4:H4)</f>
        <v>37900</v>
      </c>
      <c r="D10" s="304" t="n">
        <v>145000</v>
      </c>
      <c r="E10" s="298" t="n">
        <f aca="false">SUM(C10:D10)</f>
        <v>182900</v>
      </c>
      <c r="F10" s="20"/>
      <c r="G10" s="20" t="n">
        <f aca="false">37900/20</f>
        <v>1895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" hidden="false" customHeight="false" outlineLevel="0" collapsed="false">
      <c r="A11" s="20"/>
      <c r="B11" s="296" t="s">
        <v>1207</v>
      </c>
      <c r="C11" s="297" t="n">
        <f aca="false">SUM(C5:H5)</f>
        <v>26083.5331999999</v>
      </c>
      <c r="D11" s="304"/>
      <c r="E11" s="298" t="n">
        <f aca="false">SUM(C11:D11)</f>
        <v>26083.5331999999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" hidden="false" customHeight="false" outlineLevel="0" collapsed="false">
      <c r="A12" s="20"/>
      <c r="B12" s="296"/>
      <c r="C12" s="301" t="n">
        <f aca="false">C11/C10</f>
        <v>0.688219873350921</v>
      </c>
      <c r="D12" s="304"/>
      <c r="E12" s="301" t="n">
        <f aca="false">E11/E10</f>
        <v>0.142610897758337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" hidden="false" customHeight="false" outlineLevel="0" collapsed="false">
      <c r="A13" s="20"/>
      <c r="B13" s="296" t="s">
        <v>1212</v>
      </c>
      <c r="C13" s="297" t="n">
        <f aca="false">C10-C11</f>
        <v>11816.4668000001</v>
      </c>
      <c r="D13" s="304" t="n">
        <f aca="false">D10-D11</f>
        <v>145000</v>
      </c>
      <c r="E13" s="297" t="n">
        <f aca="false">SUM(C13:D13)</f>
        <v>156816.4668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" hidden="false" customHeight="fals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" hidden="false" customHeight="fals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" hidden="false" customHeight="fals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" hidden="false" customHeight="fals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" hidden="false" customHeight="false" outlineLevel="0" collapsed="false">
      <c r="A18" s="20"/>
      <c r="B18" s="90" t="s">
        <v>27</v>
      </c>
      <c r="C18" s="305" t="s">
        <v>160</v>
      </c>
      <c r="D18" s="306" t="s">
        <v>161</v>
      </c>
      <c r="E18" s="47"/>
      <c r="F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" hidden="false" customHeight="false" outlineLevel="0" collapsed="false">
      <c r="A19" s="20"/>
      <c r="B19" s="307" t="n">
        <v>2</v>
      </c>
      <c r="C19" s="102" t="n">
        <v>38</v>
      </c>
      <c r="D19" s="104" t="n">
        <v>1837.39</v>
      </c>
      <c r="E19" s="42" t="n">
        <f aca="false">D19/50</f>
        <v>36.7478</v>
      </c>
      <c r="F19" s="104" t="n">
        <v>36.7478</v>
      </c>
      <c r="H19" s="104"/>
      <c r="I19" s="47"/>
      <c r="J19" s="47"/>
      <c r="K19" s="47"/>
      <c r="L19" s="47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" hidden="false" customHeight="false" outlineLevel="0" collapsed="false">
      <c r="A20" s="20"/>
      <c r="B20" s="307" t="n">
        <v>3</v>
      </c>
      <c r="C20" s="102" t="n">
        <v>13553</v>
      </c>
      <c r="D20" s="104" t="n">
        <v>647263.464999997</v>
      </c>
      <c r="E20" s="42" t="n">
        <f aca="false">D20/50</f>
        <v>12945.2692999999</v>
      </c>
      <c r="F20" s="47" t="n">
        <v>12945.2692999999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" hidden="false" customHeight="false" outlineLevel="0" collapsed="false">
      <c r="A21" s="20"/>
      <c r="B21" s="307" t="n">
        <v>4</v>
      </c>
      <c r="C21" s="102" t="n">
        <v>7786</v>
      </c>
      <c r="D21" s="104" t="n">
        <v>356104.33</v>
      </c>
      <c r="E21" s="42" t="n">
        <f aca="false">D21/50</f>
        <v>7122.0866</v>
      </c>
      <c r="F21" s="47" t="n">
        <v>7122.0866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" hidden="false" customHeight="false" outlineLevel="0" collapsed="false">
      <c r="A22" s="20"/>
      <c r="B22" s="307" t="n">
        <v>5</v>
      </c>
      <c r="C22" s="102" t="n">
        <v>6088</v>
      </c>
      <c r="D22" s="104" t="n">
        <v>293897.64</v>
      </c>
      <c r="E22" s="42" t="n">
        <f aca="false">D22/50</f>
        <v>5877.9528</v>
      </c>
      <c r="F22" s="47" t="n">
        <v>5877.9528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5" hidden="false" customHeight="false" outlineLevel="0" collapsed="false">
      <c r="A23" s="20"/>
      <c r="B23" s="307" t="n">
        <v>6</v>
      </c>
      <c r="C23" s="102" t="n">
        <v>107</v>
      </c>
      <c r="D23" s="104" t="n">
        <v>5073.835</v>
      </c>
      <c r="E23" s="42" t="n">
        <f aca="false">D23/50</f>
        <v>101.4767</v>
      </c>
      <c r="F23" s="47" t="n">
        <v>101.4767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5" hidden="false" customHeight="false" outlineLevel="0" collapsed="false">
      <c r="A24" s="20"/>
      <c r="B24" s="106" t="s">
        <v>188</v>
      </c>
      <c r="C24" s="308" t="n">
        <v>27572</v>
      </c>
      <c r="D24" s="309" t="n">
        <v>1304176.66</v>
      </c>
      <c r="E24" s="42" t="n">
        <f aca="false">SUM(E19:E23)</f>
        <v>26083.5331999999</v>
      </c>
      <c r="F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5" hidden="false" customHeight="fals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5" hidden="false" customHeight="false" outlineLevel="0" collapsed="false">
      <c r="A26" s="20"/>
      <c r="B26" s="90" t="s">
        <v>7</v>
      </c>
      <c r="C26" s="305" t="s">
        <v>160</v>
      </c>
      <c r="D26" s="306" t="s">
        <v>161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5" hidden="false" customHeight="false" outlineLevel="0" collapsed="false">
      <c r="A27" s="20"/>
      <c r="B27" s="93" t="s">
        <v>122</v>
      </c>
      <c r="C27" s="102" t="n">
        <v>5712</v>
      </c>
      <c r="D27" s="104" t="n">
        <v>282501.36</v>
      </c>
      <c r="E27" s="310" t="n">
        <f aca="false">C27/C29</f>
        <v>0.207166690845786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5" hidden="false" customHeight="false" outlineLevel="0" collapsed="false">
      <c r="A28" s="20"/>
      <c r="B28" s="93" t="s">
        <v>33</v>
      </c>
      <c r="C28" s="102" t="n">
        <v>21860</v>
      </c>
      <c r="D28" s="104" t="n">
        <v>1021675.29999999</v>
      </c>
      <c r="E28" s="310" t="n">
        <f aca="false">C28/C29</f>
        <v>0.792833309154215</v>
      </c>
      <c r="F28" s="47" t="n">
        <f aca="false">E13*0.79</f>
        <v>123885.008772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5" hidden="false" customHeight="false" outlineLevel="0" collapsed="false">
      <c r="A29" s="20"/>
      <c r="B29" s="106" t="s">
        <v>188</v>
      </c>
      <c r="C29" s="308" t="n">
        <v>27572</v>
      </c>
      <c r="D29" s="309" t="n">
        <v>1304176.66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5" hidden="false" customHeight="fals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5" hidden="false" customHeight="fals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5" hidden="false" customHeight="fals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5" hidden="false" customHeight="fals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5" hidden="false" customHeight="fals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5" hidden="false" customHeight="fals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5" hidden="false" customHeight="fals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5" hidden="false" customHeight="fals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5" hidden="false" customHeight="fals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5" hidden="false" customHeight="fals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5" hidden="false" customHeight="fals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5" hidden="false" customHeight="fals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5" hidden="false" customHeight="fals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5" hidden="false" customHeight="fals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5" hidden="false" customHeight="fals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5" hidden="false" customHeight="fals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5" hidden="false" customHeight="fals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5" hidden="false" customHeight="fals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5" hidden="false" customHeight="fals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5" hidden="false" customHeight="fals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5" hidden="false" customHeight="fals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5" hidden="false" customHeight="fals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5" hidden="false" customHeight="fals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5" hidden="false" customHeight="fals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5" hidden="false" customHeight="fals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5" hidden="false" customHeight="fals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5" hidden="false" customHeight="fals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5" hidden="false" customHeight="fals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5" hidden="false" customHeight="fals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5" hidden="false" customHeight="fals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5" hidden="false" customHeight="fals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5" hidden="false" customHeight="fals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5" hidden="false" customHeight="fals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5" hidden="false" customHeight="fals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5" hidden="false" customHeight="fals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5" hidden="false" customHeight="fals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5" hidden="false" customHeight="fals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5" hidden="false" customHeight="fals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5" hidden="false" customHeight="fals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5" hidden="false" customHeight="fals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5" hidden="false" customHeight="fals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5" hidden="false" customHeight="fals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5" hidden="false" customHeight="fals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5" hidden="false" customHeight="fals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5" hidden="false" customHeight="fals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5" hidden="false" customHeight="fals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5" hidden="false" customHeight="fals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5" hidden="false" customHeight="fals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5" hidden="false" customHeight="fals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5" hidden="false" customHeight="fals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5" hidden="false" customHeight="fals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5" hidden="false" customHeight="fals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5" hidden="false" customHeight="fals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5" hidden="false" customHeight="fals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5" hidden="false" customHeight="fals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5" hidden="false" customHeight="fals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5" hidden="false" customHeight="fals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5" hidden="false" customHeight="fals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5" hidden="false" customHeight="fals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5" hidden="false" customHeight="fals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5" hidden="false" customHeight="fals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5" hidden="false" customHeight="fals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5" hidden="false" customHeight="fals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5" hidden="false" customHeight="fals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5" hidden="false" customHeight="fals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5" hidden="false" customHeight="fals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5" hidden="false" customHeight="fals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5" hidden="false" customHeight="fals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5" hidden="false" customHeight="fals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5" hidden="false" customHeight="fals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5" hidden="false" customHeight="fals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5" hidden="false" customHeight="fals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5" hidden="false" customHeight="fals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5" hidden="false" customHeight="fals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5" hidden="false" customHeight="fals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5" hidden="false" customHeight="fals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5" hidden="false" customHeight="fals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5" hidden="false" customHeight="fals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5" hidden="false" customHeight="fals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5" hidden="false" customHeight="fals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5" hidden="false" customHeight="fals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5" hidden="false" customHeight="fals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5" hidden="false" customHeight="fals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5" hidden="false" customHeight="fals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5" hidden="false" customHeight="fals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5" hidden="false" customHeight="fals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5" hidden="false" customHeight="fals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5" hidden="false" customHeight="fals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5" hidden="false" customHeight="fals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5" hidden="false" customHeight="fals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5" hidden="false" customHeight="fals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5" hidden="false" customHeight="fals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5" hidden="false" customHeight="fals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5" hidden="false" customHeight="fals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5" hidden="false" customHeight="fals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5" hidden="false" customHeight="fals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5" hidden="false" customHeight="fals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5" hidden="false" customHeight="fals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5" hidden="false" customHeight="fals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5" hidden="false" customHeight="fals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5" hidden="false" customHeight="fals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5" hidden="false" customHeight="fals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5" hidden="false" customHeight="fals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5" hidden="false" customHeight="fals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5" hidden="false" customHeight="fals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5" hidden="false" customHeight="fals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5" hidden="false" customHeight="fals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5" hidden="false" customHeight="fals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5" hidden="false" customHeight="fals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5" hidden="false" customHeight="fals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5" hidden="false" customHeight="fals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5" hidden="false" customHeight="fals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5" hidden="false" customHeight="fals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5" hidden="false" customHeight="fals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5" hidden="false" customHeight="fals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5" hidden="false" customHeight="fals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5" hidden="false" customHeight="fals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5" hidden="false" customHeight="fals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5" hidden="false" customHeight="fals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5" hidden="false" customHeight="fals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5" hidden="false" customHeight="fals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5" hidden="false" customHeight="fals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5" hidden="false" customHeight="fals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5" hidden="false" customHeight="fals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5" hidden="false" customHeight="fals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5" hidden="false" customHeight="fals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5" hidden="false" customHeight="fals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5" hidden="false" customHeight="fals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5" hidden="false" customHeight="fals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5" hidden="false" customHeight="fals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5" hidden="false" customHeight="fals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5" hidden="false" customHeight="fals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5" hidden="false" customHeight="fals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5" hidden="false" customHeight="fals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5" hidden="false" customHeight="fals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5" hidden="false" customHeight="fals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5" hidden="false" customHeight="fals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5" hidden="false" customHeight="fals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5" hidden="false" customHeight="fals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5" hidden="false" customHeight="fals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5" hidden="false" customHeight="fals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5" hidden="false" customHeight="fals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5" hidden="false" customHeight="fals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5" hidden="false" customHeight="fals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5" hidden="false" customHeight="fals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5" hidden="false" customHeight="fals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5" hidden="false" customHeight="fals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5" hidden="false" customHeight="fals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5" hidden="false" customHeight="fals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5" hidden="false" customHeight="fals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5" hidden="false" customHeight="fals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5" hidden="false" customHeight="fals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5" hidden="false" customHeight="fals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5" hidden="false" customHeight="fals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5" hidden="false" customHeight="fals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5" hidden="false" customHeight="fals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5" hidden="false" customHeight="fals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5" hidden="false" customHeight="fals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5" hidden="false" customHeight="fals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5" hidden="false" customHeight="fals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5" hidden="false" customHeight="fals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5" hidden="false" customHeight="fals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5" hidden="false" customHeight="fals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5" hidden="false" customHeight="fals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5" hidden="false" customHeight="fals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5" hidden="false" customHeight="fals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5" hidden="false" customHeight="fals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5" hidden="false" customHeight="fals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5" hidden="false" customHeight="fals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5" hidden="false" customHeight="fals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5" hidden="false" customHeight="fals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5" hidden="false" customHeight="fals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5" hidden="false" customHeight="fals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5" hidden="false" customHeight="fals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5" hidden="false" customHeight="fals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5" hidden="false" customHeight="fals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5" hidden="false" customHeight="fals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5" hidden="false" customHeight="fals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5" hidden="false" customHeight="fals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5" hidden="false" customHeight="fals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5" hidden="false" customHeight="fals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5" hidden="false" customHeight="fals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5" hidden="false" customHeight="fals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5" hidden="false" customHeight="fals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5" hidden="false" customHeight="fals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5" hidden="false" customHeight="fals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5" hidden="false" customHeight="fals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5" hidden="false" customHeight="fals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5" hidden="false" customHeight="fals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5" hidden="false" customHeight="fals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5" hidden="false" customHeight="fals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5" hidden="false" customHeight="fals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5" hidden="false" customHeight="fals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5" hidden="false" customHeight="fals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5" hidden="false" customHeight="fals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5" hidden="false" customHeight="fals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5" hidden="false" customHeight="fals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5" hidden="false" customHeight="fals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5" hidden="false" customHeight="fals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5" hidden="false" customHeight="fals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5" hidden="false" customHeight="fals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5" hidden="false" customHeight="fals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5" hidden="false" customHeight="fals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5" hidden="false" customHeight="fals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5" hidden="false" customHeight="fals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5" hidden="false" customHeight="fals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5" hidden="false" customHeight="fals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5" hidden="false" customHeight="fals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5" hidden="false" customHeight="fals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5" hidden="false" customHeight="fals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5" hidden="false" customHeight="fals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5" hidden="false" customHeight="fals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5" hidden="false" customHeight="fals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5" hidden="false" customHeight="fals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5" hidden="false" customHeight="fals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5" hidden="false" customHeight="fals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5" hidden="false" customHeight="fals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5" hidden="false" customHeight="fals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5" hidden="false" customHeight="fals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5" hidden="false" customHeight="fals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5" hidden="false" customHeight="fals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5" hidden="false" customHeight="fals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5" hidden="false" customHeight="fals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5" hidden="false" customHeight="fals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5" hidden="false" customHeight="fals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5" hidden="false" customHeight="fals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5" hidden="false" customHeight="fals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5" hidden="false" customHeight="fals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5" hidden="false" customHeight="fals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5" hidden="false" customHeight="fals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5" hidden="false" customHeight="fals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5" hidden="false" customHeight="fals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5" hidden="false" customHeight="fals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5" hidden="false" customHeight="fals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5" hidden="false" customHeight="fals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5" hidden="false" customHeight="fals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5" hidden="false" customHeight="fals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5" hidden="false" customHeight="fals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5" hidden="false" customHeight="fals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5" hidden="false" customHeight="fals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5" hidden="false" customHeight="fals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5" hidden="false" customHeight="fals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5" hidden="false" customHeight="fals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5" hidden="false" customHeight="fals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5" hidden="false" customHeight="fals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5" hidden="false" customHeight="fals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5" hidden="false" customHeight="fals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5" hidden="false" customHeight="fals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5" hidden="false" customHeight="fals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5" hidden="false" customHeight="fals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5" hidden="false" customHeight="fals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5" hidden="false" customHeight="fals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5" hidden="false" customHeight="fals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5" hidden="false" customHeight="fals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5" hidden="false" customHeight="fals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5" hidden="false" customHeight="fals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5" hidden="false" customHeight="fals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5" hidden="false" customHeight="fals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5" hidden="false" customHeight="fals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5" hidden="false" customHeight="fals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5" hidden="false" customHeight="fals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5" hidden="false" customHeight="fals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5" hidden="false" customHeight="fals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5" hidden="false" customHeight="fals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5" hidden="false" customHeight="fals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5" hidden="false" customHeight="fals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5" hidden="false" customHeight="fals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5" hidden="false" customHeight="fals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5" hidden="false" customHeight="fals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5" hidden="false" customHeight="fals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5" hidden="false" customHeight="fals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5" hidden="false" customHeight="fals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5" hidden="false" customHeight="fals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5" hidden="false" customHeight="fals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5" hidden="false" customHeight="fals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5" hidden="false" customHeight="fals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5" hidden="false" customHeight="fals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5" hidden="false" customHeight="fals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5" hidden="false" customHeight="fals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5" hidden="false" customHeight="fals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5" hidden="false" customHeight="fals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5" hidden="false" customHeight="fals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5" hidden="false" customHeight="fals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5" hidden="false" customHeight="fals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5" hidden="false" customHeight="fals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5" hidden="false" customHeight="fals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5" hidden="false" customHeight="fals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5" hidden="false" customHeight="fals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5" hidden="false" customHeight="fals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5" hidden="false" customHeight="fals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5" hidden="false" customHeight="fals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5" hidden="false" customHeight="fals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5" hidden="false" customHeight="fals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5" hidden="false" customHeight="fals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5" hidden="false" customHeight="fals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5" hidden="false" customHeight="fals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5" hidden="false" customHeight="fals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5" hidden="false" customHeight="fals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5" hidden="false" customHeight="fals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5" hidden="false" customHeight="fals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5" hidden="false" customHeight="fals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5" hidden="false" customHeight="fals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5" hidden="false" customHeight="fals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5" hidden="false" customHeight="fals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5" hidden="false" customHeight="fals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5" hidden="false" customHeight="fals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5" hidden="false" customHeight="fals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5" hidden="false" customHeight="fals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5" hidden="false" customHeight="fals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5" hidden="false" customHeight="fals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5" hidden="false" customHeight="fals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5" hidden="false" customHeight="fals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5" hidden="false" customHeight="fals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5" hidden="false" customHeight="fals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5" hidden="false" customHeight="fals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5" hidden="false" customHeight="fals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5" hidden="false" customHeight="fals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5" hidden="false" customHeight="fals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5" hidden="false" customHeight="fals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5" hidden="false" customHeight="fals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5" hidden="false" customHeight="fals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5" hidden="false" customHeight="fals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5" hidden="false" customHeight="fals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5" hidden="false" customHeight="fals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5" hidden="false" customHeight="fals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5" hidden="false" customHeight="fals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5" hidden="false" customHeight="fals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5" hidden="false" customHeight="fals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5" hidden="false" customHeight="fals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5" hidden="false" customHeight="fals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5" hidden="false" customHeight="fals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5" hidden="false" customHeight="fals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5" hidden="false" customHeight="fals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5" hidden="false" customHeight="fals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5" hidden="false" customHeight="fals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5" hidden="false" customHeight="fals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5" hidden="false" customHeight="fals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5" hidden="false" customHeight="fals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5" hidden="false" customHeight="fals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5" hidden="false" customHeight="fals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5" hidden="false" customHeight="fals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5" hidden="false" customHeight="fals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5" hidden="false" customHeight="fals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5" hidden="false" customHeight="fals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5" hidden="false" customHeight="fals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5" hidden="false" customHeight="fals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5" hidden="false" customHeight="fals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5" hidden="false" customHeight="fals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5" hidden="false" customHeight="fals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5" hidden="false" customHeight="fals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5" hidden="false" customHeight="fals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5" hidden="false" customHeight="fals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5" hidden="false" customHeight="fals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5" hidden="false" customHeight="fals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5" hidden="false" customHeight="fals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5" hidden="false" customHeight="fals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5" hidden="false" customHeight="fals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5" hidden="false" customHeight="fals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5" hidden="false" customHeight="fals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5" hidden="false" customHeight="fals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5" hidden="false" customHeight="fals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5" hidden="false" customHeight="fals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5" hidden="false" customHeight="fals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5" hidden="false" customHeight="fals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5" hidden="false" customHeight="fals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5" hidden="false" customHeight="fals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5" hidden="false" customHeight="fals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5" hidden="false" customHeight="fals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5" hidden="false" customHeight="fals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5" hidden="false" customHeight="fals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5" hidden="false" customHeight="fals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5" hidden="false" customHeight="fals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5" hidden="false" customHeight="fals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5" hidden="false" customHeight="fals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5" hidden="false" customHeight="fals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5" hidden="false" customHeight="fals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5" hidden="false" customHeight="fals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5" hidden="false" customHeight="fals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5" hidden="false" customHeight="fals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5" hidden="false" customHeight="fals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5" hidden="false" customHeight="fals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5" hidden="false" customHeight="fals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5" hidden="false" customHeight="fals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5" hidden="false" customHeight="fals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5" hidden="false" customHeight="fals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5" hidden="false" customHeight="fals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5" hidden="false" customHeight="fals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5" hidden="false" customHeight="fals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5" hidden="false" customHeight="fals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5" hidden="false" customHeight="fals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5" hidden="false" customHeight="fals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5" hidden="false" customHeight="fals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5" hidden="false" customHeight="fals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5" hidden="false" customHeight="fals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5" hidden="false" customHeight="fals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5" hidden="false" customHeight="fals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5" hidden="false" customHeight="fals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5" hidden="false" customHeight="fals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5" hidden="false" customHeight="fals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5" hidden="false" customHeight="fals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5" hidden="false" customHeight="fals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5" hidden="false" customHeight="fals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5" hidden="false" customHeight="fals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5" hidden="false" customHeight="fals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5" hidden="false" customHeight="fals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5" hidden="false" customHeight="fals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5" hidden="false" customHeight="fals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5" hidden="false" customHeight="fals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5" hidden="false" customHeight="fals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5" hidden="false" customHeight="fals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5" hidden="false" customHeight="fals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5" hidden="false" customHeight="fals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5" hidden="false" customHeight="fals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5" hidden="false" customHeight="fals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5" hidden="false" customHeight="fals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5" hidden="false" customHeight="fals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5" hidden="false" customHeight="fals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5" hidden="false" customHeight="fals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5" hidden="false" customHeight="fals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5" hidden="false" customHeight="fals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5" hidden="false" customHeight="fals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5" hidden="false" customHeight="fals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5" hidden="false" customHeight="fals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5" hidden="false" customHeight="fals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5" hidden="false" customHeight="fals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5" hidden="false" customHeight="fals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5" hidden="false" customHeight="fals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5" hidden="false" customHeight="fals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5" hidden="false" customHeight="fals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5" hidden="false" customHeight="fals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5" hidden="false" customHeight="fals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5" hidden="false" customHeight="fals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5" hidden="false" customHeight="fals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5" hidden="false" customHeight="fals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5" hidden="false" customHeight="fals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5" hidden="false" customHeight="fals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5" hidden="false" customHeight="fals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5" hidden="false" customHeight="fals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5" hidden="false" customHeight="fals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5" hidden="false" customHeight="fals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5" hidden="false" customHeight="fals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5" hidden="false" customHeight="fals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5" hidden="false" customHeight="fals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5" hidden="false" customHeight="fals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5" hidden="false" customHeight="fals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5" hidden="false" customHeight="fals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5" hidden="false" customHeight="fals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5" hidden="false" customHeight="fals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5" hidden="false" customHeight="fals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5" hidden="false" customHeight="fals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5" hidden="false" customHeight="fals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5" hidden="false" customHeight="fals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5" hidden="false" customHeight="fals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5" hidden="false" customHeight="fals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5" hidden="false" customHeight="fals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5" hidden="false" customHeight="fals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5" hidden="false" customHeight="fals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5" hidden="false" customHeight="fals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5" hidden="false" customHeight="fals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5" hidden="false" customHeight="fals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5" hidden="false" customHeight="fals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5" hidden="false" customHeight="fals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5" hidden="false" customHeight="fals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5" hidden="false" customHeight="fals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5" hidden="false" customHeight="fals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5" hidden="false" customHeight="fals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5" hidden="false" customHeight="fals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5" hidden="false" customHeight="fals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5" hidden="false" customHeight="fals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5" hidden="false" customHeight="fals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5" hidden="false" customHeight="fals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5" hidden="false" customHeight="fals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5" hidden="false" customHeight="fals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5" hidden="false" customHeight="fals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5" hidden="false" customHeight="fals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5" hidden="false" customHeight="fals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5" hidden="false" customHeight="fals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5" hidden="false" customHeight="fals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5" hidden="false" customHeight="fals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5" hidden="false" customHeight="fals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5" hidden="false" customHeight="fals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5" hidden="false" customHeight="fals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5" hidden="false" customHeight="fals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5" hidden="false" customHeight="fals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5" hidden="false" customHeight="fals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5" hidden="false" customHeight="fals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5" hidden="false" customHeight="fals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5" hidden="false" customHeight="fals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5" hidden="false" customHeight="fals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5" hidden="false" customHeight="fals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5" hidden="false" customHeight="fals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5" hidden="false" customHeight="fals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5" hidden="false" customHeight="fals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5" hidden="false" customHeight="fals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5" hidden="false" customHeight="fals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5" hidden="false" customHeight="fals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5" hidden="false" customHeight="fals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5" hidden="false" customHeight="fals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5" hidden="false" customHeight="fals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5" hidden="false" customHeight="fals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5" hidden="false" customHeight="fals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5" hidden="false" customHeight="fals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5" hidden="false" customHeight="fals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5" hidden="false" customHeight="fals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5" hidden="false" customHeight="fals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5" hidden="false" customHeight="fals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5" hidden="false" customHeight="fals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5" hidden="false" customHeight="fals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5" hidden="false" customHeight="fals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5" hidden="false" customHeight="fals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5" hidden="false" customHeight="fals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5" hidden="false" customHeight="fals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5" hidden="false" customHeight="fals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5" hidden="false" customHeight="fals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5" hidden="false" customHeight="fals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5" hidden="false" customHeight="fals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5" hidden="false" customHeight="fals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5" hidden="false" customHeight="fals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5" hidden="false" customHeight="fals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5" hidden="false" customHeight="fals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5" hidden="false" customHeight="fals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5" hidden="false" customHeight="fals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5" hidden="false" customHeight="fals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5" hidden="false" customHeight="fals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5" hidden="false" customHeight="fals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5" hidden="false" customHeight="fals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5" hidden="false" customHeight="fals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5" hidden="false" customHeight="fals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5" hidden="false" customHeight="fals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5" hidden="false" customHeight="fals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5" hidden="false" customHeight="fals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5" hidden="false" customHeight="fals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5" hidden="false" customHeight="fals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5" hidden="false" customHeight="fals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5" hidden="false" customHeight="fals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5" hidden="false" customHeight="fals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5" hidden="false" customHeight="fals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5" hidden="false" customHeight="fals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5" hidden="false" customHeight="fals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5" hidden="false" customHeight="fals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5" hidden="false" customHeight="fals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5" hidden="false" customHeight="fals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5" hidden="false" customHeight="fals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5" hidden="false" customHeight="fals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5" hidden="false" customHeight="fals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5" hidden="false" customHeight="fals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5" hidden="false" customHeight="fals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5" hidden="false" customHeight="fals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5" hidden="false" customHeight="fals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5" hidden="false" customHeight="fals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5" hidden="false" customHeight="fals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5" hidden="false" customHeight="fals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5" hidden="false" customHeight="fals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5" hidden="false" customHeight="fals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5" hidden="false" customHeight="fals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5" hidden="false" customHeight="fals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5" hidden="false" customHeight="fals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5" hidden="false" customHeight="fals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5" hidden="false" customHeight="fals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5" hidden="false" customHeight="fals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5" hidden="false" customHeight="fals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5" hidden="false" customHeight="fals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5" hidden="false" customHeight="fals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5" hidden="false" customHeight="fals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5" hidden="false" customHeight="fals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5" hidden="false" customHeight="fals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5" hidden="false" customHeight="fals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5" hidden="false" customHeight="fals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5" hidden="false" customHeight="fals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5" hidden="false" customHeight="fals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5" hidden="false" customHeight="fals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5" hidden="false" customHeight="fals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5" hidden="false" customHeight="fals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5" hidden="false" customHeight="fals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5" hidden="false" customHeight="fals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5" hidden="false" customHeight="fals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5" hidden="false" customHeight="fals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5" hidden="false" customHeight="fals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5" hidden="false" customHeight="fals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5" hidden="false" customHeight="fals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5" hidden="false" customHeight="fals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5" hidden="false" customHeight="fals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5" hidden="false" customHeight="fals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5" hidden="false" customHeight="fals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5" hidden="false" customHeight="fals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5" hidden="false" customHeight="fals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5" hidden="false" customHeight="fals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5" hidden="false" customHeight="fals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5" hidden="false" customHeight="fals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5" hidden="false" customHeight="fals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5" hidden="false" customHeight="fals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5" hidden="false" customHeight="fals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5" hidden="false" customHeight="fals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5" hidden="false" customHeight="fals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5" hidden="false" customHeight="fals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5" hidden="false" customHeight="fals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5" hidden="false" customHeight="fals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5" hidden="false" customHeight="fals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5" hidden="false" customHeight="fals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5" hidden="false" customHeight="fals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5" hidden="false" customHeight="fals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5" hidden="false" customHeight="fals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5" hidden="false" customHeight="fals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5" hidden="false" customHeight="fals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5" hidden="false" customHeight="fals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5" hidden="false" customHeight="fals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5" hidden="false" customHeight="fals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5" hidden="false" customHeight="fals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5" hidden="false" customHeight="fals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5" hidden="false" customHeight="fals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5" hidden="false" customHeight="fals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5" hidden="false" customHeight="fals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5" hidden="false" customHeight="fals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5" hidden="false" customHeight="fals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5" hidden="false" customHeight="fals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5" hidden="false" customHeight="fals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5" hidden="false" customHeight="fals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5" hidden="false" customHeight="fals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5" hidden="false" customHeight="fals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5" hidden="false" customHeight="fals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5" hidden="false" customHeight="fals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5" hidden="false" customHeight="fals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5" hidden="false" customHeight="fals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5" hidden="false" customHeight="fals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5" hidden="false" customHeight="fals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5" hidden="false" customHeight="fals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5" hidden="false" customHeight="fals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5" hidden="false" customHeight="fals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5" hidden="false" customHeight="fals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5" hidden="false" customHeight="fals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5" hidden="false" customHeight="fals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5" hidden="false" customHeight="fals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5" hidden="false" customHeight="fals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5" hidden="false" customHeight="fals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5" hidden="false" customHeight="fals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5" hidden="false" customHeight="fals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5" hidden="false" customHeight="fals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5" hidden="false" customHeight="fals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5" hidden="false" customHeight="fals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5" hidden="false" customHeight="fals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5" hidden="false" customHeight="fals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5" hidden="false" customHeight="fals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5" hidden="false" customHeight="fals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5" hidden="false" customHeight="fals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5" hidden="false" customHeight="fals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5" hidden="false" customHeight="fals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5" hidden="false" customHeight="fals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5" hidden="false" customHeight="fals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5" hidden="false" customHeight="fals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5" hidden="false" customHeight="fals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5" hidden="false" customHeight="fals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5" hidden="false" customHeight="fals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5" hidden="false" customHeight="fals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5" hidden="false" customHeight="fals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5" hidden="false" customHeight="fals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5" hidden="false" customHeight="fals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5" hidden="false" customHeight="fals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5" hidden="false" customHeight="fals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5" hidden="false" customHeight="fals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5" hidden="false" customHeight="fals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5" hidden="false" customHeight="fals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5" hidden="false" customHeight="fals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5" hidden="false" customHeight="fals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5" hidden="false" customHeight="fals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5" hidden="false" customHeight="fals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5" hidden="false" customHeight="fals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5" hidden="false" customHeight="fals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5" hidden="false" customHeight="fals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5" hidden="false" customHeight="fals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5" hidden="false" customHeight="fals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5" hidden="false" customHeight="fals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5" hidden="false" customHeight="fals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5" hidden="false" customHeight="fals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5" hidden="false" customHeight="fals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5" hidden="false" customHeight="fals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5" hidden="false" customHeight="fals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5" hidden="false" customHeight="fals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5" hidden="false" customHeight="fals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5" hidden="false" customHeight="fals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5" hidden="false" customHeight="fals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5" hidden="false" customHeight="fals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5" hidden="false" customHeight="fals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5" hidden="false" customHeight="fals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5" hidden="false" customHeight="fals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5" hidden="false" customHeight="fals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5" hidden="false" customHeight="fals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5" hidden="false" customHeight="fals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5" hidden="false" customHeight="fals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5" hidden="false" customHeight="fals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5" hidden="false" customHeight="fals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5" hidden="false" customHeight="fals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5" hidden="false" customHeight="fals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5" hidden="false" customHeight="fals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5" hidden="false" customHeight="fals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5" hidden="false" customHeight="fals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5" hidden="false" customHeight="fals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5" hidden="false" customHeight="fals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5" hidden="false" customHeight="fals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5" hidden="false" customHeight="fals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5" hidden="false" customHeight="fals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5" hidden="false" customHeight="fals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5" hidden="false" customHeight="fals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5" hidden="false" customHeight="fals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5" hidden="false" customHeight="fals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5" hidden="false" customHeight="fals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5" hidden="false" customHeight="fals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5" hidden="false" customHeight="fals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5" hidden="false" customHeight="fals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5" hidden="false" customHeight="fals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5" hidden="false" customHeight="fals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5" hidden="false" customHeight="fals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5" hidden="false" customHeight="fals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5" hidden="false" customHeight="fals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5" hidden="false" customHeight="fals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5" hidden="false" customHeight="fals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5" hidden="false" customHeight="fals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5" hidden="false" customHeight="fals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5" hidden="false" customHeight="fals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5" hidden="false" customHeight="fals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5" hidden="false" customHeight="fals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5" hidden="false" customHeight="fals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5" hidden="false" customHeight="fals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5" hidden="false" customHeight="fals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5" hidden="false" customHeight="fals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5" hidden="false" customHeight="fals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5" hidden="false" customHeight="fals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5" hidden="false" customHeight="fals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5" hidden="false" customHeight="fals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5" hidden="false" customHeight="fals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5" hidden="false" customHeight="fals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5" hidden="false" customHeight="fals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5" hidden="false" customHeight="fals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5" hidden="false" customHeight="fals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5" hidden="false" customHeight="fals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5" hidden="false" customHeight="fals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5" hidden="false" customHeight="fals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5" hidden="false" customHeight="fals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5" hidden="false" customHeight="fals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5" hidden="false" customHeight="fals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5" hidden="false" customHeight="fals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5" hidden="false" customHeight="fals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5" hidden="false" customHeight="fals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5" hidden="false" customHeight="fals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5" hidden="false" customHeight="fals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5" hidden="false" customHeight="fals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5" hidden="false" customHeight="fals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5" hidden="false" customHeight="fals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5" hidden="false" customHeight="fals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5" hidden="false" customHeight="fals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5" hidden="false" customHeight="fals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5" hidden="false" customHeight="fals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5" hidden="false" customHeight="fals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5" hidden="false" customHeight="fals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5" hidden="false" customHeight="fals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5" hidden="false" customHeight="fals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5" hidden="false" customHeight="fals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5" hidden="false" customHeight="fals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5" hidden="false" customHeight="fals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5" hidden="false" customHeight="fals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5" hidden="false" customHeight="fals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5" hidden="false" customHeight="fals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5" hidden="false" customHeight="fals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5" hidden="false" customHeight="fals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5" hidden="false" customHeight="fals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5" hidden="false" customHeight="fals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5" hidden="false" customHeight="fals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5" hidden="false" customHeight="fals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5" hidden="false" customHeight="fals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5" hidden="false" customHeight="fals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5" hidden="false" customHeight="fals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5" hidden="false" customHeight="fals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5" hidden="false" customHeight="fals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5" hidden="false" customHeight="fals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5" hidden="false" customHeight="fals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5" hidden="false" customHeight="fals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5" hidden="false" customHeight="fals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5" hidden="false" customHeight="fals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5" hidden="false" customHeight="fals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5" hidden="false" customHeight="fals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5" hidden="false" customHeight="fals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5" hidden="false" customHeight="fals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5" hidden="false" customHeight="fals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5" hidden="false" customHeight="fals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5" hidden="false" customHeight="fals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5" hidden="false" customHeight="fals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5" hidden="false" customHeight="fals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5" hidden="false" customHeight="fals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5" hidden="false" customHeight="fals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5" hidden="false" customHeight="fals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5" hidden="false" customHeight="fals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5" hidden="false" customHeight="fals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5" hidden="false" customHeight="fals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5" hidden="false" customHeight="fals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5" hidden="false" customHeight="fals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5" hidden="false" customHeight="fals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5" hidden="false" customHeight="fals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5" hidden="false" customHeight="fals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5" hidden="false" customHeight="fals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5" hidden="false" customHeight="fals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5" hidden="false" customHeight="fals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5" hidden="false" customHeight="fals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5" hidden="false" customHeight="fals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5" hidden="false" customHeight="fals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5" hidden="false" customHeight="fals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5" hidden="false" customHeight="fals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5" hidden="false" customHeight="fals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5" hidden="false" customHeight="fals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5" hidden="false" customHeight="fals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5" hidden="false" customHeight="fals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5" hidden="false" customHeight="fals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5" hidden="false" customHeight="fals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5" hidden="false" customHeight="fals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5" hidden="false" customHeight="fals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5" hidden="false" customHeight="fals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5" hidden="false" customHeight="fals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5" hidden="false" customHeight="fals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5" hidden="false" customHeight="fals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5" hidden="false" customHeight="fals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5" hidden="false" customHeight="fals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5" hidden="false" customHeight="fals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5" hidden="false" customHeight="fals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5" hidden="false" customHeight="fals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5" hidden="false" customHeight="fals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5" hidden="false" customHeight="fals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5" hidden="false" customHeight="fals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5" hidden="false" customHeight="fals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5" hidden="false" customHeight="fals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5" hidden="false" customHeight="fals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5" hidden="false" customHeight="fals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5" hidden="false" customHeight="fals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5" hidden="false" customHeight="fals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5" hidden="false" customHeight="fals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5" hidden="false" customHeight="fals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5" hidden="false" customHeight="fals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5" hidden="false" customHeight="fals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5" hidden="false" customHeight="fals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5" hidden="false" customHeight="fals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5" hidden="false" customHeight="fals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5" hidden="false" customHeight="fals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5" hidden="false" customHeight="fals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5" hidden="false" customHeight="fals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5" hidden="false" customHeight="fals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5" hidden="false" customHeight="fals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5" hidden="false" customHeight="fals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5" hidden="false" customHeight="fals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5" hidden="false" customHeight="fals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5" hidden="false" customHeight="fals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5" hidden="false" customHeight="fals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5" hidden="false" customHeight="fals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5" hidden="false" customHeight="fals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5" hidden="false" customHeight="fals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5" hidden="false" customHeight="fals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5" hidden="false" customHeight="fals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5" hidden="false" customHeight="fals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5" hidden="false" customHeight="fals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5" hidden="false" customHeight="fals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5" hidden="false" customHeight="fals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5" hidden="false" customHeight="fals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5" hidden="false" customHeight="fals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5" hidden="false" customHeight="fals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5" hidden="false" customHeight="fals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5" hidden="false" customHeight="fals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5" hidden="false" customHeight="fals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5" hidden="false" customHeight="fals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5" hidden="false" customHeight="fals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5" hidden="false" customHeight="fals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5" hidden="false" customHeight="fals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5" hidden="false" customHeight="fals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5" hidden="false" customHeight="fals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5" hidden="false" customHeight="fals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5" hidden="false" customHeight="fals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5" hidden="false" customHeight="fals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5" hidden="false" customHeight="fals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5" hidden="false" customHeight="fals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5" hidden="false" customHeight="fals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5" hidden="false" customHeight="fals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5" hidden="false" customHeight="fals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5" hidden="false" customHeight="fals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5" hidden="false" customHeight="fals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5" hidden="false" customHeight="fals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5" hidden="false" customHeight="fals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5" hidden="false" customHeight="fals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5" hidden="false" customHeight="fals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5" hidden="false" customHeight="fals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5" hidden="false" customHeight="fals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5" hidden="false" customHeight="fals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5" hidden="false" customHeight="fals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5" hidden="false" customHeight="fals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5" hidden="false" customHeight="fals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5" hidden="false" customHeight="fals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5" hidden="false" customHeight="fals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5" hidden="false" customHeight="fals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5" hidden="false" customHeight="fals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5" hidden="false" customHeight="fals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5" hidden="false" customHeight="fals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5" hidden="false" customHeight="fals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5" hidden="false" customHeight="fals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5" hidden="false" customHeight="fals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5" hidden="false" customHeight="fals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5" hidden="false" customHeight="fals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5" hidden="false" customHeight="fals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5" hidden="false" customHeight="fals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5" hidden="false" customHeight="fals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5" hidden="false" customHeight="fals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5" hidden="false" customHeight="fals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5" hidden="false" customHeight="fals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5" hidden="false" customHeight="fals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5" hidden="false" customHeight="fals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5" hidden="false" customHeight="fals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5" hidden="false" customHeight="fals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5" hidden="false" customHeight="fals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5" hidden="false" customHeight="fals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5" hidden="false" customHeight="fals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5" hidden="false" customHeight="fals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5" hidden="false" customHeight="fals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5" hidden="false" customHeight="fals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5" hidden="false" customHeight="fals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5" hidden="false" customHeight="fals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5" hidden="false" customHeight="fals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5" hidden="false" customHeight="fals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5" hidden="false" customHeight="fals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5" hidden="false" customHeight="fals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5" hidden="false" customHeight="fals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5" hidden="false" customHeight="fals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5" hidden="false" customHeight="fals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5" hidden="false" customHeight="fals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5" hidden="false" customHeight="fals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5" hidden="false" customHeight="fals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5" hidden="false" customHeight="fals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5" hidden="false" customHeight="fals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5" hidden="false" customHeight="fals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5" hidden="false" customHeight="fals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5" hidden="false" customHeight="fals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5" hidden="false" customHeight="fals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5" hidden="false" customHeight="fals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5" hidden="false" customHeight="fals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5" hidden="false" customHeight="fals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5" hidden="false" customHeight="fals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5" hidden="false" customHeight="fals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5" hidden="false" customHeight="fals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5" hidden="false" customHeight="fals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5" hidden="false" customHeight="fals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5" hidden="false" customHeight="fals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5" hidden="false" customHeight="fals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5" hidden="false" customHeight="fals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5" hidden="false" customHeight="fals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5" hidden="false" customHeight="fals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5" hidden="false" customHeight="fals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5" hidden="false" customHeight="fals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5" hidden="false" customHeight="fals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5" hidden="false" customHeight="fals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5" hidden="false" customHeight="fals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5" hidden="false" customHeight="fals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5" hidden="false" customHeight="fals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5" hidden="false" customHeight="fals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5" hidden="false" customHeight="fals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5" hidden="false" customHeight="fals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5" hidden="false" customHeight="fals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5" hidden="false" customHeight="fals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5" hidden="false" customHeight="fals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5" hidden="false" customHeight="fals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5" hidden="false" customHeight="fals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5" hidden="false" customHeight="fals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5" hidden="false" customHeight="fals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5" hidden="false" customHeight="fals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5" hidden="false" customHeight="fals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5" hidden="false" customHeight="fals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5" hidden="false" customHeight="fals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5" hidden="false" customHeight="fals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</sheetData>
  <conditionalFormatting sqref="C13:E13">
    <cfRule type="cellIs" priority="2" operator="greaterThan" aboveAverage="0" equalAverage="0" bottom="0" percent="0" rank="0" text="" dxfId="10">
      <formula>0</formula>
    </cfRule>
  </conditionalFormatting>
  <conditionalFormatting sqref="C6:O6">
    <cfRule type="cellIs" priority="3" operator="greaterThanOrEqual" aboveAverage="0" equalAverage="0" bottom="0" percent="0" rank="0" text="" dxfId="11">
      <formula>1</formula>
    </cfRule>
  </conditionalFormatting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L5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7.57"/>
  </cols>
  <sheetData>
    <row r="3" customFormat="false" ht="15" hidden="false" customHeight="false" outlineLevel="0" collapsed="false">
      <c r="A3" s="311" t="s">
        <v>7</v>
      </c>
      <c r="B3" s="312" t="s">
        <v>1213</v>
      </c>
      <c r="C3" s="312" t="s">
        <v>1214</v>
      </c>
      <c r="D3" s="312" t="s">
        <v>1205</v>
      </c>
      <c r="E3" s="20" t="s">
        <v>7</v>
      </c>
      <c r="F3" s="20" t="s">
        <v>160</v>
      </c>
      <c r="G3" s="20" t="s">
        <v>161</v>
      </c>
    </row>
    <row r="4" customFormat="false" ht="15" hidden="false" customHeight="false" outlineLevel="0" collapsed="false">
      <c r="A4" s="311" t="s">
        <v>1215</v>
      </c>
      <c r="B4" s="297" t="n">
        <v>5712</v>
      </c>
      <c r="C4" s="297" t="n">
        <v>21860</v>
      </c>
      <c r="D4" s="297" t="n">
        <f aca="false">SUM(B4:C4)</f>
        <v>27572</v>
      </c>
      <c r="E4" s="20" t="s">
        <v>122</v>
      </c>
      <c r="F4" s="20" t="n">
        <v>5712</v>
      </c>
      <c r="G4" s="313" t="n">
        <v>282501.36</v>
      </c>
      <c r="H4" s="49" t="n">
        <f aca="false">G4/50</f>
        <v>5650.0272</v>
      </c>
      <c r="I4" s="310" t="n">
        <f aca="false">H4/H6</f>
        <v>0.216612801520311</v>
      </c>
    </row>
    <row r="5" customFormat="false" ht="15" hidden="false" customHeight="false" outlineLevel="0" collapsed="false">
      <c r="A5" s="311" t="s">
        <v>1216</v>
      </c>
      <c r="B5" s="314" t="n">
        <f aca="false">B4/D4</f>
        <v>0.207166690845786</v>
      </c>
      <c r="C5" s="314" t="n">
        <f aca="false">C4/D4</f>
        <v>0.792833309154215</v>
      </c>
      <c r="D5" s="314" t="n">
        <f aca="false">SUM(B5:C5)</f>
        <v>1</v>
      </c>
      <c r="E5" s="20" t="s">
        <v>33</v>
      </c>
      <c r="F5" s="20" t="n">
        <v>21860</v>
      </c>
      <c r="G5" s="20" t="n">
        <v>1021675.29999999</v>
      </c>
      <c r="H5" s="49" t="n">
        <f aca="false">G5/50</f>
        <v>20433.5059999998</v>
      </c>
      <c r="I5" s="310" t="n">
        <f aca="false">H5/H6</f>
        <v>0.783387198479689</v>
      </c>
    </row>
    <row r="6" customFormat="false" ht="15" hidden="false" customHeight="false" outlineLevel="0" collapsed="false">
      <c r="H6" s="49" t="n">
        <f aca="false">SUM(H4:H5)</f>
        <v>26083.5331999998</v>
      </c>
    </row>
    <row r="7" customFormat="false" ht="15" hidden="false" customHeight="false" outlineLevel="0" collapsed="false">
      <c r="B7" s="20" t="s">
        <v>1217</v>
      </c>
      <c r="C7" s="20" t="s">
        <v>1218</v>
      </c>
      <c r="D7" s="20" t="s">
        <v>1219</v>
      </c>
      <c r="E7" s="20" t="s">
        <v>1220</v>
      </c>
    </row>
    <row r="8" customFormat="false" ht="15" hidden="false" customHeight="false" outlineLevel="0" collapsed="false">
      <c r="A8" s="20" t="s">
        <v>1221</v>
      </c>
      <c r="B8" s="20" t="n">
        <v>100</v>
      </c>
      <c r="C8" s="20" t="n">
        <v>200</v>
      </c>
      <c r="D8" s="20" t="n">
        <v>100</v>
      </c>
      <c r="E8" s="20" t="n">
        <f aca="false">SUM(B8:D8)</f>
        <v>400</v>
      </c>
    </row>
    <row r="9" customFormat="false" ht="15" hidden="false" customHeight="false" outlineLevel="0" collapsed="false">
      <c r="A9" s="20" t="s">
        <v>1222</v>
      </c>
      <c r="B9" s="315" t="n">
        <f aca="false">25497/(18*5)</f>
        <v>283.3</v>
      </c>
      <c r="C9" s="315" t="n">
        <f aca="false">10372/(18*5)</f>
        <v>115.244444444444</v>
      </c>
      <c r="D9" s="315" t="n">
        <f aca="false">7347/(18*5)</f>
        <v>81.6333333333333</v>
      </c>
      <c r="E9" s="315" t="n">
        <f aca="false">43216/(18*5)</f>
        <v>480.177777777778</v>
      </c>
    </row>
    <row r="10" customFormat="false" ht="15" hidden="false" customHeight="false" outlineLevel="0" collapsed="false">
      <c r="A10" s="20" t="s">
        <v>1223</v>
      </c>
      <c r="B10" s="315" t="n">
        <f aca="false">B9-B8</f>
        <v>183.3</v>
      </c>
      <c r="C10" s="315"/>
      <c r="D10" s="315"/>
      <c r="E10" s="315" t="n">
        <f aca="false">E9-E8</f>
        <v>80.1777777777778</v>
      </c>
    </row>
    <row r="11" customFormat="false" ht="15" hidden="false" customHeight="false" outlineLevel="0" collapsed="false">
      <c r="E11" s="20" t="n">
        <f aca="false">E10*18*5</f>
        <v>7216</v>
      </c>
      <c r="G11" s="20" t="s">
        <v>1224</v>
      </c>
    </row>
    <row r="13" customFormat="false" ht="15" hidden="false" customHeight="false" outlineLevel="0" collapsed="false">
      <c r="A13" s="20" t="s">
        <v>1225</v>
      </c>
    </row>
    <row r="14" customFormat="false" ht="15" hidden="false" customHeight="false" outlineLevel="0" collapsed="false">
      <c r="A14" s="311" t="s">
        <v>25</v>
      </c>
      <c r="B14" s="316" t="s">
        <v>1226</v>
      </c>
      <c r="C14" s="316" t="s">
        <v>1227</v>
      </c>
      <c r="D14" s="316" t="s">
        <v>1228</v>
      </c>
      <c r="F14" s="316" t="s">
        <v>1226</v>
      </c>
      <c r="G14" s="316" t="s">
        <v>1227</v>
      </c>
      <c r="H14" s="316" t="s">
        <v>1228</v>
      </c>
      <c r="J14" s="20" t="s">
        <v>25</v>
      </c>
      <c r="K14" s="20" t="s">
        <v>160</v>
      </c>
      <c r="L14" s="20" t="s">
        <v>161</v>
      </c>
    </row>
    <row r="15" customFormat="false" ht="15" hidden="false" customHeight="false" outlineLevel="0" collapsed="false">
      <c r="A15" s="311" t="s">
        <v>1218</v>
      </c>
      <c r="B15" s="297" t="n">
        <v>6651</v>
      </c>
      <c r="C15" s="314" t="n">
        <f aca="false" t="array" ref="C15:C17">B15:B17/SUM(B15:B17)</f>
        <v>0.241222979834615</v>
      </c>
      <c r="D15" s="297" t="n">
        <f aca="false">D18*0.24</f>
        <v>10371.84</v>
      </c>
      <c r="F15" s="297" t="n">
        <f aca="false">L15/50</f>
        <v>6079.8631</v>
      </c>
      <c r="G15" s="314" t="n">
        <f aca="false" t="array" ref="G15:G17">F15:F17/SUM(F15:F17)</f>
        <v>0.233092006875818</v>
      </c>
      <c r="H15" s="297" t="n">
        <f aca="false">H18*0.24</f>
        <v>37635.84</v>
      </c>
      <c r="J15" s="20" t="s">
        <v>171</v>
      </c>
      <c r="K15" s="20" t="n">
        <v>6651</v>
      </c>
      <c r="L15" s="269" t="n">
        <v>303993.155</v>
      </c>
    </row>
    <row r="16" customFormat="false" ht="15" hidden="false" customHeight="false" outlineLevel="0" collapsed="false">
      <c r="A16" s="311" t="s">
        <v>1217</v>
      </c>
      <c r="B16" s="297" t="n">
        <v>16323</v>
      </c>
      <c r="C16" s="314" t="n">
        <v>0.592013637023067</v>
      </c>
      <c r="D16" s="297" t="n">
        <f aca="false">D18*0.59</f>
        <v>25497.44</v>
      </c>
      <c r="F16" s="297" t="n">
        <f aca="false">L16/50</f>
        <v>15322.9862999999</v>
      </c>
      <c r="G16" s="314" t="n">
        <v>0.587458232077239</v>
      </c>
      <c r="H16" s="297" t="n">
        <f aca="false">H18*0.59</f>
        <v>92521.44</v>
      </c>
      <c r="J16" s="20" t="s">
        <v>35</v>
      </c>
      <c r="K16" s="20" t="n">
        <v>16323</v>
      </c>
      <c r="L16" s="20" t="n">
        <v>766149.314999995</v>
      </c>
    </row>
    <row r="17" customFormat="false" ht="15" hidden="false" customHeight="false" outlineLevel="0" collapsed="false">
      <c r="A17" s="311" t="s">
        <v>1219</v>
      </c>
      <c r="B17" s="297" t="n">
        <v>4598</v>
      </c>
      <c r="C17" s="314" t="n">
        <v>0.166763383142318</v>
      </c>
      <c r="D17" s="297" t="n">
        <f aca="false">D18*0.17</f>
        <v>7346.72</v>
      </c>
      <c r="F17" s="297" t="n">
        <f aca="false">L17/50</f>
        <v>4680.6838</v>
      </c>
      <c r="G17" s="314" t="n">
        <v>0.179449761046944</v>
      </c>
      <c r="H17" s="297" t="n">
        <f aca="false">H18*0.17</f>
        <v>26658.72</v>
      </c>
      <c r="J17" s="20" t="s">
        <v>49</v>
      </c>
      <c r="K17" s="20" t="n">
        <v>4598</v>
      </c>
      <c r="L17" s="269" t="n">
        <v>234034.19</v>
      </c>
    </row>
    <row r="18" customFormat="false" ht="15" hidden="false" customHeight="false" outlineLevel="0" collapsed="false">
      <c r="A18" s="311" t="s">
        <v>188</v>
      </c>
      <c r="B18" s="297" t="n">
        <v>27572</v>
      </c>
      <c r="C18" s="314" t="n">
        <f aca="false">SUM(C15:C17)</f>
        <v>1</v>
      </c>
      <c r="D18" s="297" t="n">
        <v>43216</v>
      </c>
      <c r="F18" s="297" t="n">
        <f aca="false">L18/50</f>
        <v>26083.5332</v>
      </c>
      <c r="G18" s="314" t="n">
        <f aca="false">SUM(G15:G17)</f>
        <v>1</v>
      </c>
      <c r="H18" s="297" t="n">
        <v>156816</v>
      </c>
      <c r="J18" s="20" t="s">
        <v>188</v>
      </c>
      <c r="K18" s="49" t="n">
        <v>27572</v>
      </c>
      <c r="L18" s="47" t="n">
        <v>1304176.66</v>
      </c>
    </row>
    <row r="20" customFormat="false" ht="15" hidden="false" customHeight="false" outlineLevel="0" collapsed="false">
      <c r="A20" s="20" t="s">
        <v>1229</v>
      </c>
    </row>
    <row r="21" customFormat="false" ht="15" hidden="false" customHeight="false" outlineLevel="0" collapsed="false">
      <c r="B21" s="139" t="s">
        <v>171</v>
      </c>
      <c r="C21" s="139" t="s">
        <v>35</v>
      </c>
      <c r="D21" s="139" t="s">
        <v>49</v>
      </c>
      <c r="E21" s="139" t="s">
        <v>188</v>
      </c>
      <c r="G21" s="20" t="s">
        <v>1230</v>
      </c>
    </row>
    <row r="22" customFormat="false" ht="15" hidden="false" customHeight="false" outlineLevel="0" collapsed="false">
      <c r="A22" s="20" t="s">
        <v>213</v>
      </c>
      <c r="B22" s="20" t="n">
        <v>13</v>
      </c>
      <c r="C22" s="20" t="n">
        <v>17</v>
      </c>
      <c r="D22" s="20" t="n">
        <v>13</v>
      </c>
      <c r="E22" s="20" t="n">
        <v>18</v>
      </c>
      <c r="G22" s="49" t="n">
        <v>27572</v>
      </c>
    </row>
    <row r="23" customFormat="false" ht="15" hidden="false" customHeight="false" outlineLevel="0" collapsed="false">
      <c r="A23" s="20" t="s">
        <v>215</v>
      </c>
      <c r="B23" s="49" t="n">
        <v>511.615384615385</v>
      </c>
      <c r="C23" s="49" t="n">
        <v>960.176470588235</v>
      </c>
      <c r="D23" s="49" t="n">
        <v>353.692307692308</v>
      </c>
      <c r="E23" s="49" t="n">
        <v>1531.77777777778</v>
      </c>
    </row>
    <row r="27" customFormat="false" ht="15" hidden="false" customHeight="false" outlineLevel="0" collapsed="false">
      <c r="A27" s="20" t="s">
        <v>1231</v>
      </c>
    </row>
    <row r="28" customFormat="false" ht="15" hidden="false" customHeight="false" outlineLevel="0" collapsed="false">
      <c r="A28" s="317"/>
      <c r="B28" s="316" t="s">
        <v>171</v>
      </c>
      <c r="C28" s="316" t="s">
        <v>35</v>
      </c>
      <c r="D28" s="316" t="s">
        <v>49</v>
      </c>
      <c r="E28" s="316" t="s">
        <v>188</v>
      </c>
    </row>
    <row r="29" customFormat="false" ht="15" hidden="false" customHeight="false" outlineLevel="0" collapsed="false">
      <c r="A29" s="311" t="s">
        <v>1232</v>
      </c>
      <c r="B29" s="296" t="n">
        <v>40</v>
      </c>
      <c r="C29" s="296" t="n">
        <v>55</v>
      </c>
      <c r="D29" s="296" t="n">
        <v>33</v>
      </c>
      <c r="E29" s="296"/>
    </row>
    <row r="30" customFormat="false" ht="15" hidden="false" customHeight="false" outlineLevel="0" collapsed="false">
      <c r="A30" s="311" t="s">
        <v>1233</v>
      </c>
      <c r="B30" s="297" t="n">
        <v>166</v>
      </c>
      <c r="C30" s="297" t="n">
        <v>297</v>
      </c>
      <c r="D30" s="297" t="n">
        <v>139</v>
      </c>
      <c r="E30" s="297" t="n">
        <f aca="false">SUM(B30:D30)</f>
        <v>602</v>
      </c>
    </row>
    <row r="31" customFormat="false" ht="15" hidden="false" customHeight="false" outlineLevel="0" collapsed="false">
      <c r="A31" s="311" t="s">
        <v>1234</v>
      </c>
      <c r="B31" s="297" t="n">
        <f aca="false">ROUND(target*B42,0)</f>
        <v>944</v>
      </c>
      <c r="C31" s="297" t="n">
        <f aca="false">ROUND(target*C42,0)</f>
        <v>1689</v>
      </c>
      <c r="D31" s="297" t="n">
        <f aca="false">ROUND(target*D42,0)</f>
        <v>791</v>
      </c>
      <c r="E31" s="297" t="n">
        <f aca="false">SUM(B31:D31)</f>
        <v>3424</v>
      </c>
    </row>
    <row r="32" customFormat="false" ht="15" hidden="false" customHeight="false" outlineLevel="0" collapsed="false">
      <c r="A32" s="311" t="s">
        <v>1235</v>
      </c>
      <c r="B32" s="318" t="n">
        <f aca="false">B31*B29</f>
        <v>37760</v>
      </c>
      <c r="C32" s="318" t="n">
        <f aca="false">C31*C29</f>
        <v>92895</v>
      </c>
      <c r="D32" s="318" t="n">
        <f aca="false">D31*D29</f>
        <v>26103</v>
      </c>
      <c r="E32" s="297" t="n">
        <f aca="false">SUM(B32:D32)</f>
        <v>156758</v>
      </c>
    </row>
    <row r="33" customFormat="false" ht="15" hidden="false" customHeight="false" outlineLevel="0" collapsed="false">
      <c r="A33" s="311" t="s">
        <v>1236</v>
      </c>
      <c r="B33" s="318" t="n">
        <f aca="false">B31*0.78</f>
        <v>736.32</v>
      </c>
      <c r="C33" s="318" t="n">
        <f aca="false">C31*0.78</f>
        <v>1317.42</v>
      </c>
      <c r="D33" s="318" t="n">
        <f aca="false">D31*0.78</f>
        <v>616.98</v>
      </c>
      <c r="E33" s="318" t="n">
        <f aca="false">SUM(B33:D33)</f>
        <v>2670.72</v>
      </c>
    </row>
    <row r="34" customFormat="false" ht="15" hidden="false" customHeight="false" outlineLevel="0" collapsed="false">
      <c r="A34" s="311" t="s">
        <v>1237</v>
      </c>
      <c r="B34" s="296" t="n">
        <v>200</v>
      </c>
      <c r="C34" s="296" t="n">
        <v>100</v>
      </c>
      <c r="D34" s="296" t="n">
        <v>100</v>
      </c>
      <c r="E34" s="296" t="n">
        <v>400</v>
      </c>
    </row>
    <row r="35" customFormat="false" ht="15" hidden="false" customHeight="false" outlineLevel="0" collapsed="false">
      <c r="A35" s="311" t="s">
        <v>1238</v>
      </c>
      <c r="B35" s="318" t="n">
        <f aca="false">B33-B34</f>
        <v>536.32</v>
      </c>
      <c r="C35" s="318" t="n">
        <f aca="false">C33-C34</f>
        <v>1217.42</v>
      </c>
      <c r="D35" s="318" t="n">
        <f aca="false">D33-D34</f>
        <v>516.98</v>
      </c>
      <c r="E35" s="318" t="n">
        <f aca="false">SUM(B35:D35)</f>
        <v>2270.72</v>
      </c>
    </row>
    <row r="36" customFormat="false" ht="15" hidden="false" customHeight="false" outlineLevel="0" collapsed="false">
      <c r="A36" s="302" t="s">
        <v>1239</v>
      </c>
      <c r="B36" s="298" t="n">
        <f aca="false">B35*B29</f>
        <v>21452.8</v>
      </c>
      <c r="C36" s="298" t="n">
        <f aca="false">C35*C29</f>
        <v>66958.1</v>
      </c>
      <c r="D36" s="298" t="n">
        <f aca="false">D35*D29</f>
        <v>17060.34</v>
      </c>
      <c r="E36" s="298" t="n">
        <f aca="false">SUM(B36:D36)</f>
        <v>105471.24</v>
      </c>
    </row>
    <row r="37" customFormat="false" ht="15" hidden="false" customHeight="false" outlineLevel="0" collapsed="false">
      <c r="A37" s="20" t="s">
        <v>1240</v>
      </c>
      <c r="B37" s="49" t="n">
        <f aca="false">B34*B29</f>
        <v>8000</v>
      </c>
      <c r="C37" s="49" t="n">
        <f aca="false">C34*C29</f>
        <v>5500</v>
      </c>
      <c r="D37" s="49" t="n">
        <f aca="false">D34*D29</f>
        <v>3300</v>
      </c>
      <c r="E37" s="49" t="n">
        <f aca="false">SUM(B37:D37)</f>
        <v>16800</v>
      </c>
    </row>
    <row r="38" customFormat="false" ht="15" hidden="false" customHeight="false" outlineLevel="0" collapsed="false">
      <c r="A38" s="20" t="s">
        <v>1205</v>
      </c>
      <c r="B38" s="49" t="n">
        <f aca="false">B36+B37</f>
        <v>29452.8</v>
      </c>
      <c r="C38" s="49" t="n">
        <f aca="false">C36+C37</f>
        <v>72458.1</v>
      </c>
      <c r="D38" s="49" t="n">
        <f aca="false">D36+D37</f>
        <v>20360.34</v>
      </c>
      <c r="E38" s="49" t="n">
        <f aca="false">SUM(B38:D38)</f>
        <v>122271.24</v>
      </c>
    </row>
    <row r="40" customFormat="false" ht="15" hidden="false" customHeight="false" outlineLevel="0" collapsed="false">
      <c r="A40" s="20" t="s">
        <v>1241</v>
      </c>
      <c r="C40" s="47" t="n">
        <f aca="false">10000*50*2</f>
        <v>1000000</v>
      </c>
    </row>
    <row r="42" customFormat="false" ht="15" hidden="false" customHeight="false" outlineLevel="0" collapsed="false">
      <c r="B42" s="319" t="n">
        <f aca="false">B30/G22</f>
        <v>0.0060206006093138</v>
      </c>
      <c r="C42" s="319" t="n">
        <f aca="false">C30/G22</f>
        <v>0.0107717974757</v>
      </c>
      <c r="D42" s="319" t="n">
        <f aca="false">D30/G22</f>
        <v>0.00504134629334107</v>
      </c>
      <c r="E42" s="319" t="n">
        <f aca="false">E30/G22</f>
        <v>0.0218337443783549</v>
      </c>
    </row>
    <row r="44" customFormat="false" ht="15" hidden="false" customHeight="false" outlineLevel="0" collapsed="false">
      <c r="B44" s="320" t="s">
        <v>1242</v>
      </c>
      <c r="C44" s="320" t="s">
        <v>1243</v>
      </c>
      <c r="D44" s="320" t="s">
        <v>1244</v>
      </c>
      <c r="E44" s="320" t="s">
        <v>1245</v>
      </c>
    </row>
    <row r="45" customFormat="false" ht="15" hidden="false" customHeight="false" outlineLevel="0" collapsed="false">
      <c r="B45" s="297" t="n">
        <v>9999</v>
      </c>
      <c r="C45" s="297" t="n">
        <f aca="false">ROUND(B45*0.84,0)</f>
        <v>8399</v>
      </c>
      <c r="D45" s="304" t="n">
        <f aca="false">B45*2*50</f>
        <v>999900</v>
      </c>
      <c r="E45" s="304" t="n">
        <f aca="false">0.68*45*C45</f>
        <v>257009.4</v>
      </c>
    </row>
    <row r="47" customFormat="false" ht="15" hidden="false" customHeight="false" outlineLevel="0" collapsed="false">
      <c r="B47" s="320" t="s">
        <v>1242</v>
      </c>
      <c r="C47" s="320" t="s">
        <v>1243</v>
      </c>
      <c r="D47" s="320" t="s">
        <v>1244</v>
      </c>
      <c r="E47" s="320" t="s">
        <v>1245</v>
      </c>
      <c r="G47" s="139" t="s">
        <v>9</v>
      </c>
      <c r="H47" s="139" t="s">
        <v>1246</v>
      </c>
    </row>
    <row r="48" customFormat="false" ht="15" hidden="false" customHeight="false" outlineLevel="0" collapsed="false">
      <c r="B48" s="297" t="n">
        <v>9999</v>
      </c>
      <c r="C48" s="297" t="n">
        <f aca="false">B48*H48</f>
        <v>8399.16</v>
      </c>
      <c r="D48" s="304" t="n">
        <f aca="false">B48*2*50</f>
        <v>999900</v>
      </c>
      <c r="E48" s="304" t="n">
        <f aca="false">0.68*45*C48</f>
        <v>257014.296</v>
      </c>
      <c r="G48" s="310" t="n">
        <v>0.25</v>
      </c>
      <c r="H48" s="20" t="n">
        <v>0.84</v>
      </c>
    </row>
    <row r="49" customFormat="false" ht="15" hidden="false" customHeight="false" outlineLevel="0" collapsed="false">
      <c r="B49" s="297" t="n">
        <v>9999</v>
      </c>
      <c r="C49" s="297" t="n">
        <f aca="false">B49*H49</f>
        <v>8044.1955</v>
      </c>
      <c r="D49" s="304" t="n">
        <f aca="false">B49*2*50</f>
        <v>999900</v>
      </c>
      <c r="E49" s="304" t="n">
        <f aca="false">0.68*45*C49</f>
        <v>246152.3823</v>
      </c>
      <c r="G49" s="310" t="n">
        <v>0.25</v>
      </c>
      <c r="H49" s="20" t="n">
        <v>0.8045</v>
      </c>
    </row>
    <row r="50" customFormat="false" ht="15" hidden="false" customHeight="false" outlineLevel="0" collapsed="false">
      <c r="B50" s="297" t="n">
        <v>9999</v>
      </c>
      <c r="C50" s="297" t="n">
        <f aca="false">B50*H50</f>
        <v>7829.217</v>
      </c>
      <c r="D50" s="304" t="n">
        <f aca="false">B50*2*50</f>
        <v>999900</v>
      </c>
      <c r="E50" s="304" t="n">
        <f aca="false">0.68*45*C50</f>
        <v>239574.0402</v>
      </c>
      <c r="G50" s="310" t="n">
        <v>0.27</v>
      </c>
      <c r="H50" s="20" t="n">
        <v>0.783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20" t="s">
        <v>160</v>
      </c>
      <c r="B1" s="20" t="s">
        <v>1189</v>
      </c>
    </row>
    <row r="2" customFormat="false" ht="15" hidden="false" customHeight="false" outlineLevel="0" collapsed="false">
      <c r="A2" s="20" t="s">
        <v>26</v>
      </c>
      <c r="B2" s="20" t="s">
        <v>31</v>
      </c>
      <c r="C2" s="20" t="s">
        <v>328</v>
      </c>
      <c r="D2" s="20" t="s">
        <v>312</v>
      </c>
      <c r="E2" s="20" t="s">
        <v>1084</v>
      </c>
      <c r="F2" s="20" t="s">
        <v>171</v>
      </c>
      <c r="G2" s="20" t="s">
        <v>47</v>
      </c>
      <c r="H2" s="20" t="s">
        <v>1164</v>
      </c>
      <c r="I2" s="20" t="s">
        <v>282</v>
      </c>
      <c r="J2" s="20" t="s">
        <v>358</v>
      </c>
      <c r="K2" s="20" t="s">
        <v>314</v>
      </c>
      <c r="L2" s="20" t="s">
        <v>685</v>
      </c>
      <c r="M2" s="20" t="s">
        <v>1008</v>
      </c>
    </row>
    <row r="3" customFormat="false" ht="15" hidden="false" customHeight="false" outlineLevel="0" collapsed="false">
      <c r="A3" s="20" t="s">
        <v>1247</v>
      </c>
      <c r="C3" s="20" t="n">
        <v>38</v>
      </c>
    </row>
    <row r="4" customFormat="false" ht="15" hidden="false" customHeight="false" outlineLevel="0" collapsed="false">
      <c r="A4" s="20" t="s">
        <v>1248</v>
      </c>
      <c r="I4" s="20" t="n">
        <v>759</v>
      </c>
    </row>
    <row r="5" customFormat="false" ht="15" hidden="false" customHeight="false" outlineLevel="0" collapsed="false">
      <c r="A5" s="20" t="s">
        <v>1249</v>
      </c>
      <c r="D5" s="20" t="n">
        <v>371</v>
      </c>
      <c r="I5" s="20" t="n">
        <v>1555</v>
      </c>
      <c r="J5" s="20" t="n">
        <v>13</v>
      </c>
      <c r="K5" s="20" t="n">
        <v>566</v>
      </c>
    </row>
    <row r="6" customFormat="false" ht="15" hidden="false" customHeight="false" outlineLevel="0" collapsed="false">
      <c r="A6" s="20" t="s">
        <v>1250</v>
      </c>
      <c r="B6" s="20" t="n">
        <v>201</v>
      </c>
      <c r="C6" s="20" t="n">
        <v>43</v>
      </c>
      <c r="D6" s="20" t="n">
        <v>640</v>
      </c>
      <c r="G6" s="20" t="n">
        <v>221</v>
      </c>
      <c r="I6" s="20" t="n">
        <v>1097</v>
      </c>
      <c r="K6" s="20" t="n">
        <v>249</v>
      </c>
    </row>
    <row r="7" customFormat="false" ht="15" hidden="false" customHeight="false" outlineLevel="0" collapsed="false">
      <c r="A7" s="20" t="s">
        <v>172</v>
      </c>
      <c r="B7" s="20" t="n">
        <v>139</v>
      </c>
      <c r="C7" s="20" t="n">
        <v>659</v>
      </c>
      <c r="D7" s="20" t="n">
        <v>2434</v>
      </c>
      <c r="F7" s="20" t="n">
        <v>5</v>
      </c>
      <c r="G7" s="20" t="n">
        <v>923</v>
      </c>
      <c r="I7" s="20" t="n">
        <v>449</v>
      </c>
      <c r="J7" s="20" t="n">
        <v>81</v>
      </c>
      <c r="K7" s="20" t="n">
        <v>1067</v>
      </c>
      <c r="L7" s="20" t="n">
        <v>116</v>
      </c>
    </row>
    <row r="8" customFormat="false" ht="15" hidden="false" customHeight="false" outlineLevel="0" collapsed="false">
      <c r="A8" s="20" t="s">
        <v>174</v>
      </c>
      <c r="C8" s="20" t="n">
        <v>37</v>
      </c>
      <c r="D8" s="20" t="n">
        <v>554</v>
      </c>
      <c r="F8" s="20" t="n">
        <v>133</v>
      </c>
      <c r="G8" s="20" t="n">
        <v>835</v>
      </c>
      <c r="I8" s="20" t="n">
        <v>93</v>
      </c>
      <c r="K8" s="20" t="n">
        <v>313</v>
      </c>
    </row>
    <row r="9" customFormat="false" ht="15" hidden="false" customHeight="false" outlineLevel="0" collapsed="false">
      <c r="A9" s="20" t="s">
        <v>176</v>
      </c>
      <c r="C9" s="49" t="n">
        <v>325</v>
      </c>
      <c r="D9" s="49" t="n">
        <v>1120</v>
      </c>
      <c r="F9" s="49" t="n">
        <v>436</v>
      </c>
      <c r="G9" s="49" t="n">
        <v>711</v>
      </c>
      <c r="I9" s="49" t="n">
        <v>88</v>
      </c>
      <c r="K9" s="49" t="n">
        <v>931</v>
      </c>
    </row>
    <row r="10" customFormat="false" ht="15" hidden="false" customHeight="false" outlineLevel="0" collapsed="false">
      <c r="A10" s="20" t="s">
        <v>178</v>
      </c>
      <c r="C10" s="49" t="n">
        <v>94</v>
      </c>
      <c r="D10" s="49" t="n">
        <v>387</v>
      </c>
      <c r="F10" s="49" t="n">
        <v>529</v>
      </c>
      <c r="G10" s="49" t="n">
        <v>96</v>
      </c>
      <c r="I10" s="49" t="n">
        <v>22</v>
      </c>
    </row>
    <row r="11" customFormat="false" ht="15" hidden="false" customHeight="false" outlineLevel="0" collapsed="false">
      <c r="A11" s="20" t="s">
        <v>179</v>
      </c>
      <c r="C11" s="49" t="n">
        <v>43</v>
      </c>
      <c r="D11" s="49" t="n">
        <v>188</v>
      </c>
      <c r="F11" s="49" t="n">
        <v>429</v>
      </c>
      <c r="G11" s="49" t="n">
        <v>13</v>
      </c>
      <c r="I11" s="49" t="n">
        <v>29</v>
      </c>
      <c r="K11" s="49" t="n">
        <v>37</v>
      </c>
    </row>
    <row r="12" customFormat="false" ht="15" hidden="false" customHeight="false" outlineLevel="0" collapsed="false">
      <c r="A12" s="20" t="s">
        <v>180</v>
      </c>
      <c r="C12" s="49" t="n">
        <v>137</v>
      </c>
      <c r="F12" s="49" t="n">
        <v>702</v>
      </c>
      <c r="M12" s="49" t="n">
        <v>82</v>
      </c>
    </row>
    <row r="13" customFormat="false" ht="15" hidden="false" customHeight="false" outlineLevel="0" collapsed="false">
      <c r="A13" s="20" t="s">
        <v>181</v>
      </c>
      <c r="C13" s="49" t="n">
        <v>300</v>
      </c>
      <c r="F13" s="20" t="n">
        <v>967</v>
      </c>
      <c r="M13" s="49" t="n">
        <v>120</v>
      </c>
    </row>
    <row r="14" customFormat="false" ht="15" hidden="false" customHeight="false" outlineLevel="0" collapsed="false">
      <c r="A14" s="20" t="s">
        <v>182</v>
      </c>
      <c r="C14" s="20" t="n">
        <v>138</v>
      </c>
      <c r="E14" s="20" t="n">
        <v>85</v>
      </c>
      <c r="F14" s="20" t="n">
        <v>910</v>
      </c>
      <c r="I14" s="20" t="n">
        <v>15</v>
      </c>
      <c r="M14" s="20" t="n">
        <v>5</v>
      </c>
    </row>
    <row r="15" customFormat="false" ht="15" hidden="false" customHeight="false" outlineLevel="0" collapsed="false">
      <c r="A15" s="20" t="s">
        <v>183</v>
      </c>
      <c r="C15" s="20" t="n">
        <v>265</v>
      </c>
      <c r="F15" s="20" t="n">
        <v>1121</v>
      </c>
      <c r="K15" s="20" t="n">
        <v>82</v>
      </c>
      <c r="M15" s="20" t="n">
        <v>84</v>
      </c>
    </row>
    <row r="16" customFormat="false" ht="15" hidden="false" customHeight="false" outlineLevel="0" collapsed="false">
      <c r="A16" s="20" t="s">
        <v>184</v>
      </c>
      <c r="C16" s="20" t="n">
        <v>71</v>
      </c>
      <c r="F16" s="20" t="n">
        <v>624</v>
      </c>
      <c r="J16" s="20" t="n">
        <v>4</v>
      </c>
      <c r="K16" s="20" t="n">
        <v>60</v>
      </c>
      <c r="M16" s="20" t="n">
        <v>1206</v>
      </c>
    </row>
    <row r="17" customFormat="false" ht="15" hidden="false" customHeight="false" outlineLevel="0" collapsed="false">
      <c r="A17" s="20" t="s">
        <v>185</v>
      </c>
      <c r="C17" s="20" t="n">
        <v>210</v>
      </c>
      <c r="F17" s="20" t="n">
        <v>260</v>
      </c>
      <c r="H17" s="20" t="n">
        <v>160</v>
      </c>
      <c r="M17" s="20" t="n">
        <v>29</v>
      </c>
    </row>
    <row r="18" customFormat="false" ht="15" hidden="false" customHeight="false" outlineLevel="0" collapsed="false">
      <c r="A18" s="20" t="s">
        <v>186</v>
      </c>
      <c r="C18" s="20" t="n">
        <v>184</v>
      </c>
      <c r="F18" s="20" t="n">
        <v>462</v>
      </c>
      <c r="M18" s="20" t="n">
        <v>113</v>
      </c>
    </row>
    <row r="19" customFormat="false" ht="15" hidden="false" customHeight="false" outlineLevel="0" collapsed="false">
      <c r="A19" s="20" t="s">
        <v>187</v>
      </c>
      <c r="F19" s="20" t="n">
        <v>73</v>
      </c>
    </row>
    <row r="20" customFormat="false" ht="15" hidden="false" customHeight="false" outlineLevel="0" collapsed="false">
      <c r="A20" s="20" t="s">
        <v>1251</v>
      </c>
      <c r="K20" s="20" t="n">
        <v>34</v>
      </c>
    </row>
    <row r="22" customFormat="false" ht="15" hidden="false" customHeight="false" outlineLevel="0" collapsed="false">
      <c r="B22" s="20" t="s">
        <v>31</v>
      </c>
      <c r="C22" s="20" t="s">
        <v>328</v>
      </c>
      <c r="D22" s="20" t="s">
        <v>312</v>
      </c>
      <c r="E22" s="20" t="s">
        <v>1084</v>
      </c>
      <c r="F22" s="20" t="s">
        <v>282</v>
      </c>
      <c r="G22" s="20" t="s">
        <v>358</v>
      </c>
      <c r="H22" s="20" t="s">
        <v>314</v>
      </c>
      <c r="I22" s="20" t="s">
        <v>685</v>
      </c>
      <c r="J22" s="20" t="s">
        <v>171</v>
      </c>
      <c r="K22" s="20" t="s">
        <v>47</v>
      </c>
      <c r="L22" s="20" t="s">
        <v>1164</v>
      </c>
      <c r="M22" s="20" t="s">
        <v>1008</v>
      </c>
    </row>
    <row r="23" customFormat="false" ht="15" hidden="false" customHeight="false" outlineLevel="0" collapsed="false">
      <c r="A23" s="20" t="s">
        <v>213</v>
      </c>
      <c r="B23" s="20" t="n">
        <f aca="false">COUNT(B3:B20)</f>
        <v>2</v>
      </c>
      <c r="C23" s="20" t="n">
        <f aca="false">COUNT(C3:C20)</f>
        <v>14</v>
      </c>
      <c r="D23" s="20" t="n">
        <f aca="false">COUNT(D3:D20)</f>
        <v>7</v>
      </c>
      <c r="E23" s="20" t="n">
        <f aca="false">COUNT(E3:E20)</f>
        <v>1</v>
      </c>
      <c r="F23" s="20" t="n">
        <f aca="false">COUNT(I3:I20)</f>
        <v>9</v>
      </c>
      <c r="G23" s="20" t="n">
        <f aca="false">COUNT(J3:J20)</f>
        <v>3</v>
      </c>
      <c r="H23" s="20" t="n">
        <f aca="false">COUNT(K3:K20)</f>
        <v>9</v>
      </c>
      <c r="I23" s="20" t="n">
        <f aca="false">COUNT(L3:L20)</f>
        <v>1</v>
      </c>
      <c r="J23" s="20" t="n">
        <f aca="false">COUNT(F3:F20)</f>
        <v>13</v>
      </c>
      <c r="K23" s="20" t="n">
        <f aca="false">COUNT(G3:G20)</f>
        <v>6</v>
      </c>
      <c r="L23" s="20" t="n">
        <f aca="false">COUNT(H3:H20)</f>
        <v>1</v>
      </c>
      <c r="M23" s="20" t="n">
        <f aca="false">COUNT(M3:M20)</f>
        <v>7</v>
      </c>
    </row>
    <row r="24" customFormat="false" ht="15" hidden="false" customHeight="false" outlineLevel="0" collapsed="false">
      <c r="A24" s="20" t="s">
        <v>215</v>
      </c>
      <c r="B24" s="49" t="n">
        <f aca="false">AVERAGE(B3:B22)</f>
        <v>170</v>
      </c>
      <c r="C24" s="49" t="n">
        <f aca="false">AVERAGE(C3:C22)</f>
        <v>181.714285714286</v>
      </c>
      <c r="D24" s="49" t="n">
        <f aca="false">AVERAGE(D3:D22)</f>
        <v>813.428571428571</v>
      </c>
      <c r="E24" s="49" t="n">
        <f aca="false">AVERAGE(E3:E22)</f>
        <v>85</v>
      </c>
      <c r="F24" s="49" t="n">
        <f aca="false">AVERAGE(I3:I21)</f>
        <v>456.333333333333</v>
      </c>
      <c r="G24" s="49" t="n">
        <f aca="false">AVERAGE(J3:J21)</f>
        <v>32.6666666666667</v>
      </c>
      <c r="H24" s="49" t="n">
        <f aca="false">AVERAGE(K3:K21)</f>
        <v>371</v>
      </c>
      <c r="I24" s="49" t="n">
        <f aca="false">AVERAGE(L3:L21)</f>
        <v>116</v>
      </c>
      <c r="J24" s="49" t="n">
        <f aca="false">AVERAGE(F3:F21)</f>
        <v>511.615384615385</v>
      </c>
      <c r="K24" s="49" t="n">
        <f aca="false">AVERAGE(G3:G21)</f>
        <v>466.5</v>
      </c>
      <c r="L24" s="49" t="n">
        <f aca="false">AVERAGE(H3:H21)</f>
        <v>160</v>
      </c>
      <c r="M24" s="49" t="n">
        <f aca="false">AVERAGE(M3:M21)</f>
        <v>234.142857142857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2024-09-28T13:49:16Z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